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195azie\Documents\Agnieszka\!!!KWARTALNA INFORMACJA STATYSTYCZNA\KWARTALNA_INFORMACJA_STAT_AZ_ARCHIWUM\III_kwartał_2022_AZ\"/>
    </mc:Choice>
  </mc:AlternateContent>
  <xr:revisionPtr revIDLastSave="0" documentId="13_ncr:1_{B9640C8A-6248-486F-B1B8-6AF306C3A343}" xr6:coauthVersionLast="36" xr6:coauthVersionMax="36" xr10:uidLastSave="{00000000-0000-0000-0000-000000000000}"/>
  <bookViews>
    <workbookView xWindow="14505" yWindow="-15" windowWidth="14340" windowHeight="12810" tabRatio="885" xr2:uid="{00000000-000D-0000-FFFF-FFFF00000000}"/>
  </bookViews>
  <sheets>
    <sheet name="strona tytułowa" sheetId="37" r:id="rId1"/>
    <sheet name="spis treści" sheetId="36" r:id="rId2"/>
    <sheet name="strona 1" sheetId="1" r:id="rId3"/>
    <sheet name="strona 2" sheetId="2" r:id="rId4"/>
    <sheet name="strona  3" sheetId="3" r:id="rId5"/>
    <sheet name="strona  4" sheetId="4" r:id="rId6"/>
    <sheet name="strona  5" sheetId="5" r:id="rId7"/>
    <sheet name="strona  6" sheetId="6" r:id="rId8"/>
    <sheet name="strona  7" sheetId="7" r:id="rId9"/>
    <sheet name="strona  8" sheetId="8" r:id="rId10"/>
    <sheet name="strona  9" sheetId="9" r:id="rId11"/>
    <sheet name="strona 10" sheetId="10" r:id="rId12"/>
    <sheet name="strona  11" sheetId="11" r:id="rId13"/>
    <sheet name="strona 12" sheetId="12" r:id="rId14"/>
    <sheet name="strona 13" sheetId="13" r:id="rId15"/>
    <sheet name="strona 14" sheetId="14" r:id="rId16"/>
    <sheet name="strona 15" sheetId="30" r:id="rId17"/>
    <sheet name="strona 16" sheetId="31" r:id="rId18"/>
    <sheet name="strona 17" sheetId="32" r:id="rId19"/>
    <sheet name="strona 18" sheetId="34" r:id="rId20"/>
    <sheet name="strona 19" sheetId="35" r:id="rId21"/>
  </sheets>
  <externalReferences>
    <externalReference r:id="rId22"/>
    <externalReference r:id="rId23"/>
  </externalReferences>
  <definedNames>
    <definedName name="Print_Area" localSheetId="3">'strona 2'!$A$1:$L$89</definedName>
    <definedName name="Print_Titles" localSheetId="3">'strona 2'!$1:$5</definedName>
  </definedNames>
  <calcPr calcId="191029" iterateDelta="1E-4"/>
</workbook>
</file>

<file path=xl/calcChain.xml><?xml version="1.0" encoding="utf-8"?>
<calcChain xmlns="http://schemas.openxmlformats.org/spreadsheetml/2006/main">
  <c r="F24" i="32" l="1"/>
  <c r="E24" i="32"/>
  <c r="F17" i="32"/>
  <c r="E17" i="32"/>
  <c r="F3" i="34"/>
  <c r="E3" i="34"/>
  <c r="K63" i="9" l="1"/>
  <c r="K62" i="9"/>
  <c r="K60" i="9"/>
  <c r="K58" i="9"/>
  <c r="K56" i="9"/>
  <c r="K54" i="9"/>
  <c r="K77" i="4" l="1"/>
  <c r="K76" i="4"/>
  <c r="K74" i="4"/>
  <c r="K72" i="4"/>
  <c r="K70" i="4"/>
  <c r="K68" i="4"/>
  <c r="D8" i="35" l="1"/>
  <c r="C8" i="35"/>
  <c r="F8" i="35" s="1"/>
  <c r="D23" i="35"/>
  <c r="C23" i="35"/>
  <c r="F23" i="35" l="1"/>
  <c r="E23" i="35"/>
  <c r="E8" i="35"/>
  <c r="H23" i="1" l="1"/>
  <c r="H36" i="30" l="1"/>
  <c r="H35" i="30"/>
  <c r="H34" i="30"/>
  <c r="H33" i="30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8" i="14"/>
  <c r="N37" i="14"/>
  <c r="N36" i="14"/>
  <c r="N35" i="14"/>
  <c r="K52" i="14"/>
  <c r="K51" i="14"/>
  <c r="K50" i="14"/>
  <c r="K49" i="14"/>
  <c r="K48" i="14"/>
  <c r="K47" i="14"/>
  <c r="K46" i="14"/>
  <c r="K45" i="14"/>
  <c r="K44" i="14"/>
  <c r="K43" i="14"/>
  <c r="K42" i="14"/>
  <c r="K41" i="14"/>
  <c r="K40" i="14"/>
  <c r="K38" i="14"/>
  <c r="K37" i="14"/>
  <c r="K36" i="14"/>
  <c r="K35" i="14"/>
  <c r="N16" i="14"/>
  <c r="N15" i="14"/>
  <c r="N14" i="14"/>
  <c r="N13" i="14"/>
  <c r="N12" i="14"/>
  <c r="N11" i="14"/>
  <c r="N10" i="14"/>
  <c r="N9" i="14"/>
  <c r="K16" i="14"/>
  <c r="K15" i="14"/>
  <c r="K14" i="14"/>
  <c r="K13" i="14"/>
  <c r="K12" i="14"/>
  <c r="K11" i="14"/>
  <c r="K10" i="14"/>
  <c r="K9" i="14"/>
  <c r="I10" i="31" l="1"/>
  <c r="I11" i="31"/>
  <c r="I12" i="31"/>
  <c r="I13" i="31"/>
  <c r="I14" i="31"/>
  <c r="I15" i="31"/>
  <c r="I17" i="31"/>
  <c r="I18" i="31"/>
  <c r="I19" i="31"/>
  <c r="I20" i="31"/>
  <c r="I21" i="31"/>
  <c r="I22" i="31"/>
  <c r="I23" i="31"/>
  <c r="I24" i="31"/>
  <c r="I25" i="31"/>
  <c r="I27" i="31"/>
  <c r="I28" i="31"/>
  <c r="I29" i="31"/>
  <c r="I30" i="31"/>
  <c r="I31" i="31"/>
  <c r="I32" i="31"/>
  <c r="I33" i="31"/>
  <c r="I34" i="31"/>
  <c r="I35" i="31"/>
  <c r="I36" i="31"/>
  <c r="I26" i="31" l="1"/>
  <c r="I16" i="31"/>
  <c r="I9" i="31"/>
  <c r="E27" i="2"/>
  <c r="I8" i="31" l="1"/>
  <c r="F41" i="30"/>
  <c r="F47" i="30"/>
  <c r="H51" i="30" l="1"/>
  <c r="H49" i="30"/>
  <c r="H50" i="30"/>
  <c r="H48" i="30"/>
  <c r="H45" i="30"/>
  <c r="H43" i="30"/>
  <c r="H44" i="30"/>
  <c r="H42" i="30"/>
  <c r="F40" i="30"/>
  <c r="I10" i="4"/>
  <c r="G51" i="30" l="1"/>
  <c r="G49" i="30"/>
  <c r="G47" i="30"/>
  <c r="G44" i="30"/>
  <c r="G42" i="30"/>
  <c r="G50" i="30"/>
  <c r="G48" i="30"/>
  <c r="G45" i="30"/>
  <c r="G43" i="30"/>
  <c r="G41" i="30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83" i="2"/>
  <c r="E51" i="2" l="1"/>
  <c r="I8" i="9"/>
  <c r="I9" i="9"/>
  <c r="I10" i="9"/>
  <c r="I11" i="9"/>
  <c r="I12" i="9"/>
  <c r="I13" i="9"/>
  <c r="I14" i="9"/>
  <c r="I15" i="9"/>
  <c r="H11" i="5" l="1"/>
  <c r="P16" i="31"/>
  <c r="D13" i="10" l="1"/>
  <c r="E12" i="6"/>
  <c r="H10" i="6"/>
  <c r="E22" i="5"/>
  <c r="I23" i="4" l="1"/>
  <c r="I24" i="4"/>
  <c r="I57" i="4"/>
  <c r="G15" i="10" l="1"/>
  <c r="H39" i="14" l="1"/>
  <c r="I31" i="9" l="1"/>
  <c r="I32" i="9"/>
  <c r="H21" i="6"/>
  <c r="H22" i="6"/>
  <c r="H24" i="5"/>
  <c r="F27" i="4"/>
  <c r="F28" i="4"/>
  <c r="F29" i="4"/>
  <c r="F30" i="4"/>
  <c r="F31" i="4"/>
  <c r="F32" i="4"/>
  <c r="I27" i="4"/>
  <c r="I26" i="4"/>
  <c r="F26" i="4"/>
  <c r="F25" i="4"/>
  <c r="F24" i="4"/>
  <c r="F23" i="4"/>
  <c r="F22" i="4"/>
  <c r="H49" i="14" l="1"/>
  <c r="H16" i="6" l="1"/>
  <c r="I16" i="4"/>
  <c r="I11" i="4"/>
  <c r="H22" i="1"/>
  <c r="F49" i="14" l="1"/>
  <c r="G11" i="10" l="1"/>
  <c r="G12" i="7" l="1"/>
  <c r="I13" i="4" l="1"/>
  <c r="E28" i="34"/>
  <c r="F20" i="30"/>
  <c r="H24" i="30" l="1"/>
  <c r="H22" i="30"/>
  <c r="H23" i="30"/>
  <c r="H21" i="30"/>
  <c r="G10" i="10"/>
  <c r="G12" i="10"/>
  <c r="G13" i="10"/>
  <c r="G14" i="10"/>
  <c r="G16" i="10"/>
  <c r="G17" i="10"/>
  <c r="G18" i="10"/>
  <c r="G19" i="10"/>
  <c r="G20" i="10"/>
  <c r="D10" i="10"/>
  <c r="D11" i="10"/>
  <c r="D12" i="10"/>
  <c r="D14" i="10"/>
  <c r="D15" i="10"/>
  <c r="D16" i="10"/>
  <c r="D17" i="10"/>
  <c r="D18" i="10"/>
  <c r="D19" i="10"/>
  <c r="D20" i="10"/>
  <c r="G9" i="10"/>
  <c r="D9" i="10"/>
  <c r="F45" i="9"/>
  <c r="F46" i="9"/>
  <c r="F47" i="9"/>
  <c r="I45" i="9"/>
  <c r="I46" i="9"/>
  <c r="I47" i="9"/>
  <c r="I44" i="9"/>
  <c r="F44" i="9"/>
  <c r="F30" i="9"/>
  <c r="F31" i="9"/>
  <c r="F32" i="9"/>
  <c r="I30" i="9"/>
  <c r="I29" i="9"/>
  <c r="F29" i="9"/>
  <c r="I16" i="9"/>
  <c r="I17" i="9"/>
  <c r="I18" i="9"/>
  <c r="I19" i="9"/>
  <c r="F9" i="9"/>
  <c r="F10" i="9"/>
  <c r="F11" i="9"/>
  <c r="F12" i="9"/>
  <c r="F13" i="9"/>
  <c r="F14" i="9"/>
  <c r="F15" i="9"/>
  <c r="F16" i="9"/>
  <c r="F17" i="9"/>
  <c r="F18" i="9"/>
  <c r="F19" i="9"/>
  <c r="F8" i="9"/>
  <c r="G11" i="7"/>
  <c r="G13" i="7"/>
  <c r="G14" i="7"/>
  <c r="G15" i="7"/>
  <c r="G16" i="7"/>
  <c r="G17" i="7"/>
  <c r="G18" i="7"/>
  <c r="G19" i="7"/>
  <c r="G9" i="7"/>
  <c r="D9" i="7"/>
  <c r="D11" i="7"/>
  <c r="D12" i="7"/>
  <c r="D13" i="7"/>
  <c r="D14" i="7"/>
  <c r="D15" i="7"/>
  <c r="D16" i="7"/>
  <c r="D17" i="7"/>
  <c r="D18" i="7"/>
  <c r="D19" i="7"/>
  <c r="G10" i="7"/>
  <c r="D10" i="7"/>
  <c r="E32" i="6"/>
  <c r="E33" i="6"/>
  <c r="E34" i="6"/>
  <c r="H32" i="6"/>
  <c r="H33" i="6"/>
  <c r="H34" i="6"/>
  <c r="H31" i="6"/>
  <c r="E31" i="6"/>
  <c r="H25" i="6"/>
  <c r="H26" i="6"/>
  <c r="H27" i="6"/>
  <c r="H28" i="6"/>
  <c r="H29" i="6"/>
  <c r="E25" i="6"/>
  <c r="E26" i="6"/>
  <c r="E27" i="6"/>
  <c r="E28" i="6"/>
  <c r="E29" i="6"/>
  <c r="H24" i="6"/>
  <c r="E24" i="6"/>
  <c r="E17" i="6"/>
  <c r="E18" i="6"/>
  <c r="E19" i="6"/>
  <c r="E20" i="6"/>
  <c r="E21" i="6"/>
  <c r="E22" i="6"/>
  <c r="H17" i="6"/>
  <c r="H18" i="6"/>
  <c r="H19" i="6"/>
  <c r="H20" i="6"/>
  <c r="E16" i="6"/>
  <c r="H11" i="6"/>
  <c r="H12" i="6"/>
  <c r="H13" i="6"/>
  <c r="H14" i="6"/>
  <c r="H9" i="6"/>
  <c r="E10" i="6"/>
  <c r="E11" i="6"/>
  <c r="E13" i="6"/>
  <c r="E14" i="6"/>
  <c r="E9" i="6"/>
  <c r="E26" i="5"/>
  <c r="H26" i="5"/>
  <c r="H23" i="5"/>
  <c r="H25" i="5"/>
  <c r="H22" i="5"/>
  <c r="E23" i="5"/>
  <c r="E24" i="5"/>
  <c r="E25" i="5"/>
  <c r="H16" i="5"/>
  <c r="H17" i="5"/>
  <c r="H18" i="5"/>
  <c r="H19" i="5"/>
  <c r="H20" i="5"/>
  <c r="E16" i="5"/>
  <c r="E17" i="5"/>
  <c r="E18" i="5"/>
  <c r="E19" i="5"/>
  <c r="E20" i="5"/>
  <c r="E13" i="5"/>
  <c r="E14" i="5"/>
  <c r="E15" i="5"/>
  <c r="H10" i="5"/>
  <c r="H12" i="5"/>
  <c r="H13" i="5"/>
  <c r="H14" i="5"/>
  <c r="H15" i="5"/>
  <c r="E10" i="5"/>
  <c r="E11" i="5"/>
  <c r="E12" i="5"/>
  <c r="H9" i="5"/>
  <c r="E9" i="5"/>
  <c r="F58" i="4"/>
  <c r="F59" i="4"/>
  <c r="F60" i="4"/>
  <c r="I58" i="4"/>
  <c r="I59" i="4"/>
  <c r="I60" i="4"/>
  <c r="F57" i="4"/>
  <c r="E57" i="4" s="1"/>
  <c r="F42" i="4"/>
  <c r="F43" i="4"/>
  <c r="F44" i="4"/>
  <c r="I42" i="4"/>
  <c r="I43" i="4"/>
  <c r="I44" i="4"/>
  <c r="I41" i="4"/>
  <c r="F41" i="4"/>
  <c r="I22" i="4"/>
  <c r="I25" i="4"/>
  <c r="I28" i="4"/>
  <c r="I29" i="4"/>
  <c r="I30" i="4"/>
  <c r="I31" i="4"/>
  <c r="I32" i="4"/>
  <c r="I21" i="4"/>
  <c r="F21" i="4"/>
  <c r="I9" i="4"/>
  <c r="I12" i="4"/>
  <c r="I14" i="4"/>
  <c r="I15" i="4"/>
  <c r="I17" i="4"/>
  <c r="I18" i="4"/>
  <c r="I19" i="4"/>
  <c r="F9" i="4"/>
  <c r="F10" i="4"/>
  <c r="F11" i="4"/>
  <c r="F12" i="4"/>
  <c r="F13" i="4"/>
  <c r="F14" i="4"/>
  <c r="F15" i="4"/>
  <c r="F16" i="4"/>
  <c r="F17" i="4"/>
  <c r="F18" i="4"/>
  <c r="F19" i="4"/>
  <c r="I8" i="4"/>
  <c r="F8" i="4"/>
  <c r="E59" i="4" l="1"/>
  <c r="E60" i="4"/>
  <c r="E58" i="4"/>
  <c r="E30" i="9"/>
  <c r="C19" i="7"/>
  <c r="E8" i="9"/>
  <c r="E32" i="9"/>
  <c r="H7" i="4" l="1"/>
  <c r="H52" i="8"/>
  <c r="H36" i="1" l="1"/>
  <c r="H46" i="14"/>
  <c r="J51" i="2"/>
  <c r="G52" i="8"/>
  <c r="H13" i="1" l="1"/>
  <c r="S26" i="31" l="1"/>
  <c r="G40" i="4" l="1"/>
  <c r="H40" i="4"/>
  <c r="J40" i="4"/>
  <c r="K40" i="4"/>
  <c r="E44" i="4" l="1"/>
  <c r="E17" i="9"/>
  <c r="E30" i="4" l="1"/>
  <c r="E17" i="4"/>
  <c r="L6" i="12" l="1"/>
  <c r="K6" i="12"/>
  <c r="J6" i="12"/>
  <c r="I6" i="12"/>
  <c r="F32" i="30" l="1"/>
  <c r="Q9" i="31" l="1"/>
  <c r="K20" i="4" l="1"/>
  <c r="M42" i="14" l="1"/>
  <c r="O16" i="31" l="1"/>
  <c r="F26" i="30"/>
  <c r="H41" i="1"/>
  <c r="H40" i="1"/>
  <c r="H39" i="1"/>
  <c r="H38" i="1"/>
  <c r="H37" i="1"/>
  <c r="H35" i="1"/>
  <c r="H34" i="1"/>
  <c r="H33" i="1"/>
  <c r="H32" i="1"/>
  <c r="E41" i="1"/>
  <c r="E40" i="1"/>
  <c r="E39" i="1"/>
  <c r="E38" i="1"/>
  <c r="E37" i="1"/>
  <c r="E36" i="1"/>
  <c r="E35" i="1"/>
  <c r="E34" i="1"/>
  <c r="E33" i="1"/>
  <c r="E32" i="1"/>
  <c r="H30" i="1"/>
  <c r="H29" i="1"/>
  <c r="H28" i="1"/>
  <c r="H27" i="1"/>
  <c r="H26" i="1"/>
  <c r="H25" i="1"/>
  <c r="H24" i="1"/>
  <c r="H21" i="1"/>
  <c r="E30" i="1"/>
  <c r="E29" i="1"/>
  <c r="E28" i="1"/>
  <c r="E27" i="1"/>
  <c r="E26" i="1"/>
  <c r="E25" i="1"/>
  <c r="E24" i="1"/>
  <c r="E23" i="1"/>
  <c r="E22" i="1"/>
  <c r="E21" i="1"/>
  <c r="H19" i="1"/>
  <c r="H18" i="1"/>
  <c r="H17" i="1"/>
  <c r="H16" i="1"/>
  <c r="H15" i="1"/>
  <c r="H14" i="1"/>
  <c r="H12" i="1"/>
  <c r="H11" i="1"/>
  <c r="H10" i="1"/>
  <c r="H9" i="1"/>
  <c r="E19" i="1"/>
  <c r="E18" i="1"/>
  <c r="E17" i="1"/>
  <c r="E16" i="1"/>
  <c r="E15" i="1"/>
  <c r="E14" i="1"/>
  <c r="E13" i="1"/>
  <c r="E12" i="1"/>
  <c r="E11" i="1"/>
  <c r="E10" i="1"/>
  <c r="E9" i="1"/>
  <c r="H30" i="30" l="1"/>
  <c r="H28" i="30"/>
  <c r="H29" i="30"/>
  <c r="H27" i="30"/>
  <c r="P26" i="31"/>
  <c r="O9" i="31"/>
  <c r="O26" i="31"/>
  <c r="P8" i="31" l="1"/>
  <c r="F4" i="30" l="1"/>
  <c r="F7" i="2"/>
  <c r="H7" i="30" l="1"/>
  <c r="H5" i="30"/>
  <c r="H8" i="30"/>
  <c r="H6" i="30"/>
  <c r="D11" i="35"/>
  <c r="C11" i="35"/>
  <c r="G28" i="34"/>
  <c r="F28" i="34"/>
  <c r="D28" i="34"/>
  <c r="L26" i="31"/>
  <c r="K26" i="31"/>
  <c r="S16" i="31"/>
  <c r="L16" i="31"/>
  <c r="K16" i="31"/>
  <c r="S9" i="31"/>
  <c r="M9" i="31"/>
  <c r="K9" i="31"/>
  <c r="F9" i="30"/>
  <c r="M49" i="14"/>
  <c r="L49" i="14"/>
  <c r="J49" i="14"/>
  <c r="I49" i="14"/>
  <c r="M46" i="14"/>
  <c r="L46" i="14"/>
  <c r="J46" i="14"/>
  <c r="I46" i="14"/>
  <c r="F46" i="14"/>
  <c r="L42" i="14"/>
  <c r="J42" i="14"/>
  <c r="I42" i="14"/>
  <c r="H42" i="14"/>
  <c r="F42" i="14"/>
  <c r="M39" i="14"/>
  <c r="N39" i="14" s="1"/>
  <c r="L39" i="14"/>
  <c r="J39" i="14"/>
  <c r="K39" i="14" s="1"/>
  <c r="I39" i="14"/>
  <c r="F39" i="14"/>
  <c r="M35" i="14"/>
  <c r="L35" i="14"/>
  <c r="J35" i="14"/>
  <c r="I35" i="14"/>
  <c r="H35" i="14"/>
  <c r="F35" i="14"/>
  <c r="M8" i="14"/>
  <c r="L8" i="14"/>
  <c r="J8" i="14"/>
  <c r="I8" i="14"/>
  <c r="H8" i="14"/>
  <c r="G10" i="13"/>
  <c r="G9" i="13"/>
  <c r="G8" i="13"/>
  <c r="G7" i="13"/>
  <c r="K6" i="13"/>
  <c r="J6" i="13"/>
  <c r="I6" i="13"/>
  <c r="H6" i="13"/>
  <c r="H10" i="12"/>
  <c r="H9" i="12"/>
  <c r="H8" i="12"/>
  <c r="H7" i="12"/>
  <c r="G10" i="11"/>
  <c r="G9" i="11"/>
  <c r="G8" i="11"/>
  <c r="G7" i="11"/>
  <c r="K6" i="11"/>
  <c r="J6" i="11"/>
  <c r="I6" i="11"/>
  <c r="H6" i="11"/>
  <c r="I8" i="10"/>
  <c r="H8" i="10"/>
  <c r="F8" i="10"/>
  <c r="E8" i="10"/>
  <c r="K43" i="9"/>
  <c r="J43" i="9"/>
  <c r="H43" i="9"/>
  <c r="G43" i="9"/>
  <c r="K28" i="9"/>
  <c r="J28" i="9"/>
  <c r="H28" i="9"/>
  <c r="G28" i="9"/>
  <c r="K7" i="9"/>
  <c r="J7" i="9"/>
  <c r="H7" i="9"/>
  <c r="G7" i="9"/>
  <c r="F52" i="8"/>
  <c r="E52" i="8"/>
  <c r="H8" i="8"/>
  <c r="G8" i="8"/>
  <c r="F8" i="8"/>
  <c r="E8" i="8"/>
  <c r="I8" i="7"/>
  <c r="H8" i="7"/>
  <c r="F8" i="7"/>
  <c r="E8" i="7"/>
  <c r="J30" i="6"/>
  <c r="I30" i="6"/>
  <c r="G30" i="6"/>
  <c r="F30" i="6"/>
  <c r="J23" i="6"/>
  <c r="I23" i="6"/>
  <c r="G23" i="6"/>
  <c r="F23" i="6"/>
  <c r="J15" i="6"/>
  <c r="I15" i="6"/>
  <c r="G15" i="6"/>
  <c r="F15" i="6"/>
  <c r="J8" i="6"/>
  <c r="I8" i="6"/>
  <c r="G8" i="6"/>
  <c r="F8" i="6"/>
  <c r="J21" i="5"/>
  <c r="I21" i="5"/>
  <c r="G21" i="5"/>
  <c r="F21" i="5"/>
  <c r="J8" i="5"/>
  <c r="I8" i="5"/>
  <c r="G8" i="5"/>
  <c r="F8" i="5"/>
  <c r="K56" i="4"/>
  <c r="J56" i="4"/>
  <c r="H56" i="4"/>
  <c r="G56" i="4"/>
  <c r="J20" i="4"/>
  <c r="H20" i="4"/>
  <c r="G20" i="4"/>
  <c r="K7" i="4"/>
  <c r="J7" i="4"/>
  <c r="G7" i="4"/>
  <c r="K51" i="2"/>
  <c r="I51" i="2"/>
  <c r="H51" i="2"/>
  <c r="G51" i="2"/>
  <c r="F51" i="2"/>
  <c r="K7" i="2"/>
  <c r="J7" i="2"/>
  <c r="I7" i="2"/>
  <c r="H7" i="2"/>
  <c r="G7" i="2"/>
  <c r="J31" i="1"/>
  <c r="I31" i="1"/>
  <c r="G31" i="1"/>
  <c r="F31" i="1"/>
  <c r="J20" i="1"/>
  <c r="I20" i="1"/>
  <c r="G20" i="1"/>
  <c r="F20" i="1"/>
  <c r="J8" i="1"/>
  <c r="I8" i="1"/>
  <c r="G8" i="1"/>
  <c r="F8" i="1"/>
  <c r="F11" i="35" l="1"/>
  <c r="F56" i="4"/>
  <c r="I56" i="4"/>
  <c r="K8" i="31"/>
  <c r="H12" i="30"/>
  <c r="H10" i="30"/>
  <c r="H13" i="30"/>
  <c r="H11" i="30"/>
  <c r="N8" i="14"/>
  <c r="K8" i="14"/>
  <c r="E7" i="2"/>
  <c r="F28" i="9"/>
  <c r="F7" i="9"/>
  <c r="F3" i="30"/>
  <c r="D8" i="7"/>
  <c r="J7" i="6"/>
  <c r="S8" i="31"/>
  <c r="H7" i="8"/>
  <c r="G7" i="6"/>
  <c r="G7" i="8"/>
  <c r="E7" i="8"/>
  <c r="F7" i="6"/>
  <c r="E15" i="6"/>
  <c r="E8" i="6"/>
  <c r="I7" i="1"/>
  <c r="G6" i="2"/>
  <c r="G7" i="5"/>
  <c r="F43" i="9"/>
  <c r="F7" i="8"/>
  <c r="I6" i="2"/>
  <c r="K6" i="2"/>
  <c r="F20" i="4"/>
  <c r="F7" i="1"/>
  <c r="F40" i="4"/>
  <c r="J34" i="14"/>
  <c r="K34" i="14" s="1"/>
  <c r="M34" i="14"/>
  <c r="E21" i="5"/>
  <c r="J7" i="5"/>
  <c r="O8" i="31"/>
  <c r="H34" i="14"/>
  <c r="N34" i="14" s="1"/>
  <c r="H6" i="12"/>
  <c r="C20" i="10"/>
  <c r="C19" i="10"/>
  <c r="C18" i="10"/>
  <c r="C17" i="10"/>
  <c r="C16" i="10"/>
  <c r="C15" i="10"/>
  <c r="C14" i="10"/>
  <c r="C13" i="10"/>
  <c r="C11" i="10"/>
  <c r="C10" i="10"/>
  <c r="G8" i="10"/>
  <c r="C9" i="10"/>
  <c r="E46" i="9"/>
  <c r="E47" i="9"/>
  <c r="E45" i="9"/>
  <c r="I43" i="9"/>
  <c r="E44" i="9"/>
  <c r="I28" i="9"/>
  <c r="E19" i="9"/>
  <c r="E16" i="9"/>
  <c r="E15" i="9"/>
  <c r="E14" i="9"/>
  <c r="E13" i="9"/>
  <c r="E12" i="9"/>
  <c r="E11" i="9"/>
  <c r="E10" i="9"/>
  <c r="I7" i="9"/>
  <c r="C18" i="7"/>
  <c r="C17" i="7"/>
  <c r="C16" i="7"/>
  <c r="C15" i="7"/>
  <c r="C14" i="7"/>
  <c r="C13" i="7"/>
  <c r="C12" i="7"/>
  <c r="C11" i="7"/>
  <c r="C10" i="7"/>
  <c r="G8" i="7"/>
  <c r="D34" i="6"/>
  <c r="D33" i="6"/>
  <c r="D32" i="6"/>
  <c r="H30" i="6"/>
  <c r="D29" i="6"/>
  <c r="D27" i="6"/>
  <c r="D26" i="6"/>
  <c r="D25" i="6"/>
  <c r="H23" i="6"/>
  <c r="D22" i="6"/>
  <c r="D21" i="6"/>
  <c r="D19" i="6"/>
  <c r="D18" i="6"/>
  <c r="D17" i="6"/>
  <c r="H15" i="6"/>
  <c r="D13" i="6"/>
  <c r="D12" i="6"/>
  <c r="D11" i="6"/>
  <c r="D10" i="6"/>
  <c r="D9" i="6"/>
  <c r="D26" i="5"/>
  <c r="D24" i="5"/>
  <c r="D23" i="5"/>
  <c r="D22" i="5"/>
  <c r="D20" i="5"/>
  <c r="D18" i="5"/>
  <c r="D17" i="5"/>
  <c r="D14" i="5"/>
  <c r="D13" i="5"/>
  <c r="D12" i="5"/>
  <c r="D11" i="5"/>
  <c r="D10" i="5"/>
  <c r="D9" i="5"/>
  <c r="E43" i="4"/>
  <c r="E42" i="4"/>
  <c r="E41" i="4"/>
  <c r="E31" i="4"/>
  <c r="E29" i="4"/>
  <c r="E28" i="4"/>
  <c r="E27" i="4"/>
  <c r="E26" i="4"/>
  <c r="E25" i="4"/>
  <c r="E24" i="4"/>
  <c r="E23" i="4"/>
  <c r="E22" i="4"/>
  <c r="E21" i="4"/>
  <c r="G6" i="4"/>
  <c r="E19" i="4"/>
  <c r="E18" i="4"/>
  <c r="E16" i="4"/>
  <c r="E15" i="4"/>
  <c r="E14" i="4"/>
  <c r="E13" i="4"/>
  <c r="E12" i="4"/>
  <c r="E11" i="4"/>
  <c r="I7" i="4"/>
  <c r="E9" i="4"/>
  <c r="E8" i="4"/>
  <c r="J6" i="4"/>
  <c r="D39" i="1"/>
  <c r="D37" i="1"/>
  <c r="D41" i="1"/>
  <c r="D40" i="1"/>
  <c r="D36" i="1"/>
  <c r="D35" i="1"/>
  <c r="D33" i="1"/>
  <c r="D32" i="1"/>
  <c r="E31" i="1"/>
  <c r="D29" i="1"/>
  <c r="D27" i="1"/>
  <c r="D26" i="1"/>
  <c r="D25" i="1"/>
  <c r="D23" i="1"/>
  <c r="D22" i="1"/>
  <c r="D21" i="1"/>
  <c r="E20" i="1"/>
  <c r="D19" i="1"/>
  <c r="D17" i="1"/>
  <c r="D16" i="1"/>
  <c r="D15" i="1"/>
  <c r="H8" i="1"/>
  <c r="D9" i="1"/>
  <c r="L8" i="31"/>
  <c r="F34" i="14"/>
  <c r="G6" i="13"/>
  <c r="G6" i="11"/>
  <c r="E31" i="9"/>
  <c r="E9" i="9"/>
  <c r="E30" i="6"/>
  <c r="E23" i="6"/>
  <c r="D14" i="6"/>
  <c r="F7" i="5"/>
  <c r="D15" i="5"/>
  <c r="E32" i="4"/>
  <c r="F7" i="4"/>
  <c r="H6" i="4"/>
  <c r="F6" i="2"/>
  <c r="H6" i="2"/>
  <c r="J6" i="2"/>
  <c r="D30" i="1"/>
  <c r="D24" i="1"/>
  <c r="J7" i="1"/>
  <c r="D11" i="1"/>
  <c r="D12" i="1"/>
  <c r="D13" i="1"/>
  <c r="D14" i="1"/>
  <c r="C12" i="10"/>
  <c r="I34" i="14"/>
  <c r="L34" i="14"/>
  <c r="H8" i="5"/>
  <c r="I7" i="5"/>
  <c r="H8" i="6"/>
  <c r="I7" i="6"/>
  <c r="E8" i="1"/>
  <c r="G7" i="1"/>
  <c r="H31" i="1"/>
  <c r="K6" i="4"/>
  <c r="D10" i="1"/>
  <c r="D18" i="1"/>
  <c r="H20" i="1"/>
  <c r="D28" i="1"/>
  <c r="D34" i="1"/>
  <c r="D38" i="1"/>
  <c r="E10" i="4"/>
  <c r="I20" i="4"/>
  <c r="I40" i="4"/>
  <c r="E8" i="5"/>
  <c r="D16" i="5"/>
  <c r="D19" i="5"/>
  <c r="H21" i="5"/>
  <c r="D25" i="5"/>
  <c r="D16" i="6"/>
  <c r="D20" i="6"/>
  <c r="D24" i="6"/>
  <c r="D28" i="6"/>
  <c r="D31" i="6"/>
  <c r="C9" i="7"/>
  <c r="E18" i="9"/>
  <c r="E29" i="9"/>
  <c r="D8" i="10"/>
  <c r="F19" i="30"/>
  <c r="E11" i="35"/>
  <c r="E56" i="4" l="1"/>
  <c r="G36" i="30"/>
  <c r="G34" i="30"/>
  <c r="G32" i="30"/>
  <c r="G29" i="30"/>
  <c r="G27" i="30"/>
  <c r="G24" i="30"/>
  <c r="G22" i="30"/>
  <c r="G20" i="30"/>
  <c r="G35" i="30"/>
  <c r="G33" i="30"/>
  <c r="G30" i="30"/>
  <c r="G28" i="30"/>
  <c r="G26" i="30"/>
  <c r="G23" i="30"/>
  <c r="G21" i="30"/>
  <c r="G13" i="30"/>
  <c r="G11" i="30"/>
  <c r="G9" i="30"/>
  <c r="G7" i="30"/>
  <c r="G5" i="30"/>
  <c r="G15" i="30"/>
  <c r="G12" i="30"/>
  <c r="G10" i="30"/>
  <c r="G8" i="30"/>
  <c r="G6" i="30"/>
  <c r="G4" i="30"/>
  <c r="E6" i="2"/>
  <c r="E7" i="4"/>
  <c r="I6" i="4"/>
  <c r="E7" i="5"/>
  <c r="E43" i="9"/>
  <c r="D23" i="6"/>
  <c r="E40" i="4"/>
  <c r="F6" i="4"/>
  <c r="H7" i="6"/>
  <c r="D30" i="6"/>
  <c r="D15" i="6"/>
  <c r="D8" i="6"/>
  <c r="E7" i="6"/>
  <c r="E20" i="4"/>
  <c r="D20" i="1"/>
  <c r="C8" i="10"/>
  <c r="E7" i="9"/>
  <c r="H7" i="1"/>
  <c r="H7" i="5"/>
  <c r="D8" i="5"/>
  <c r="E7" i="1"/>
  <c r="D8" i="1"/>
  <c r="E28" i="9"/>
  <c r="C8" i="7"/>
  <c r="D31" i="1"/>
  <c r="D21" i="5"/>
  <c r="D7" i="6" l="1"/>
  <c r="E6" i="4"/>
  <c r="D7" i="5"/>
  <c r="D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cz</author>
  </authors>
  <commentList>
    <comment ref="A1" authorId="0" shapeId="0" xr:uid="{00000000-0006-0000-0900-000001000000}">
      <text>
        <r>
          <rPr>
            <b/>
            <sz val="8"/>
            <color indexed="81"/>
            <rFont val="Tahoma"/>
            <family val="2"/>
            <charset val="238"/>
          </rPr>
          <t>cz:</t>
        </r>
        <r>
          <rPr>
            <sz val="8"/>
            <color indexed="81"/>
            <rFont val="Tahoma"/>
            <family val="2"/>
            <charset val="238"/>
          </rPr>
          <t xml:space="preserve">
tylko orzeczenia aktualnie wykonywane</t>
        </r>
      </text>
    </comment>
  </commentList>
</comments>
</file>

<file path=xl/sharedStrings.xml><?xml version="1.0" encoding="utf-8"?>
<sst xmlns="http://schemas.openxmlformats.org/spreadsheetml/2006/main" count="1103" uniqueCount="483">
  <si>
    <t>Ustawa</t>
  </si>
  <si>
    <t>Ogółem</t>
  </si>
  <si>
    <t>Dorosłych</t>
  </si>
  <si>
    <t>Młodocianych</t>
  </si>
  <si>
    <t>Razem</t>
  </si>
  <si>
    <t>Kobiet</t>
  </si>
  <si>
    <t>Mężczyzn</t>
  </si>
  <si>
    <t>Orzeczenia prawomocne</t>
  </si>
  <si>
    <t>Kodeks Karny z 1997 r.</t>
  </si>
  <si>
    <t>Kodeks Karny z 1969 r.</t>
  </si>
  <si>
    <t>Kodeks Wykroczeń</t>
  </si>
  <si>
    <t>Kodeks Karny Skarbowy</t>
  </si>
  <si>
    <t>Ustawa o rybactwie śródlądowym</t>
  </si>
  <si>
    <t>Ustawa o prawie autorskim i prawach pokrewnych</t>
  </si>
  <si>
    <t>Ustawa o ochronie zwierząt</t>
  </si>
  <si>
    <t>Pozostałe ustawy</t>
  </si>
  <si>
    <t>Orzeczenia nieprawomocne</t>
  </si>
  <si>
    <t>Tymczasowe areszty</t>
  </si>
  <si>
    <t>Przestępstwa przeciwko:</t>
  </si>
  <si>
    <t xml:space="preserve"> w zw.  z artykułem  65 lub 58a  *</t>
  </si>
  <si>
    <t>orzeczenia dotyczące kobiet</t>
  </si>
  <si>
    <t>orzeczenia dotyczące młodocianych</t>
  </si>
  <si>
    <t>Razem Kodeks Karny z 1997 r.</t>
  </si>
  <si>
    <t>w tym nieumyślni</t>
  </si>
  <si>
    <t>pokojowi, ludzkości oraz wojenne (art. 117 do 126)</t>
  </si>
  <si>
    <t xml:space="preserve">Rzeczypospolitej Polskiej (art. 127 do 139) </t>
  </si>
  <si>
    <t xml:space="preserve">obronności (art. 140 do 147) </t>
  </si>
  <si>
    <t>życiu i zdrowiu (art. 148-162 )</t>
  </si>
  <si>
    <t>148§1</t>
  </si>
  <si>
    <t>148§2</t>
  </si>
  <si>
    <t>148§3</t>
  </si>
  <si>
    <t>148§4</t>
  </si>
  <si>
    <t>pozostałe (art. 149-162)</t>
  </si>
  <si>
    <t xml:space="preserve">bezpieczeństwu powszechnemu (art. 163 do 172) </t>
  </si>
  <si>
    <t xml:space="preserve">bezpieczeństwu w komunikacji (art.  173 do 180) </t>
  </si>
  <si>
    <t>środowisku (art. 181 do 188)</t>
  </si>
  <si>
    <t xml:space="preserve">wolności (art. 189 do 193) </t>
  </si>
  <si>
    <t xml:space="preserve">wolności sumienia i wyznania (art. 194 do 196) </t>
  </si>
  <si>
    <t>wolności seksualnej i obyczajności (art. 197-205)</t>
  </si>
  <si>
    <t>197§1</t>
  </si>
  <si>
    <t>197§2</t>
  </si>
  <si>
    <t>197§3</t>
  </si>
  <si>
    <t>pozostałe (art. 198-205)</t>
  </si>
  <si>
    <t>rodzinie i opiece (art.  206-211)</t>
  </si>
  <si>
    <t>znęcanie się (art. 207)</t>
  </si>
  <si>
    <t>alimenty (art. 209)</t>
  </si>
  <si>
    <t>pozostałe (art. 206,208,210,211)</t>
  </si>
  <si>
    <t xml:space="preserve">czci i nietykalności cielesnej (art. 212 do 217) </t>
  </si>
  <si>
    <t xml:space="preserve">prawom osób wykonujących pracę zarobkową (art.  218 do 221) </t>
  </si>
  <si>
    <t xml:space="preserve">działalności instytucji państwowych oraz samorządu (art.  222 do 231) </t>
  </si>
  <si>
    <t xml:space="preserve"> wymiarowi sprawiedliwości (art. 232-247)</t>
  </si>
  <si>
    <t>ucieczka (art. 242§1 i 4)</t>
  </si>
  <si>
    <t>niepowrót z przepustki (art. 242§2)</t>
  </si>
  <si>
    <t>niepowrót z przerwy (art. 242§3)</t>
  </si>
  <si>
    <t>pozostałe (art. 232-241,243-247)</t>
  </si>
  <si>
    <t>przeciwko wyborom i referendum (art. 248 do 251)</t>
  </si>
  <si>
    <t>porządkowi publicznemu (art. 252-264)</t>
  </si>
  <si>
    <t>zorganizowana grupa (258)</t>
  </si>
  <si>
    <t>pozostałe (252-257,259-264)</t>
  </si>
  <si>
    <t>ochronie informacji (art. 265 do 269)</t>
  </si>
  <si>
    <t>wiarygodności dokumentów (art. 270 do 277)</t>
  </si>
  <si>
    <t>mieniu (art. 278-295)</t>
  </si>
  <si>
    <t>rozbój</t>
  </si>
  <si>
    <t>280§1</t>
  </si>
  <si>
    <t>280§2</t>
  </si>
  <si>
    <t>pozostałe (art. 281,283-295)</t>
  </si>
  <si>
    <t>obrotowi gospodarczemu (art.  296 do 309)</t>
  </si>
  <si>
    <t>obrotowi pieniędzmi i papierami wartościowymi (art.  310 do 316)</t>
  </si>
  <si>
    <t>określone w części wojskowej (art. 317 do 363)</t>
  </si>
  <si>
    <t>Razem Kodeks Karny z 1969 r.</t>
  </si>
  <si>
    <t>zdrowiu i życiu (art. 148-164)</t>
  </si>
  <si>
    <t>pozostałe (art. 149-164)</t>
  </si>
  <si>
    <t>wolności (art. 165-177)</t>
  </si>
  <si>
    <t>168§1</t>
  </si>
  <si>
    <t>168§2</t>
  </si>
  <si>
    <t>pozostałe (art. 165-167,169-177)</t>
  </si>
  <si>
    <t>rodzinie, opiece i młodzieży (art. 183-188)</t>
  </si>
  <si>
    <t>alimenty (art. 186)</t>
  </si>
  <si>
    <t>pozostałe (art. 183-185,187-188)</t>
  </si>
  <si>
    <t>mieniu (art. 199-216)</t>
  </si>
  <si>
    <t>włamania (art. 208)</t>
  </si>
  <si>
    <t>210§1</t>
  </si>
  <si>
    <t>210§2</t>
  </si>
  <si>
    <t>pozostałe (art. 199-207,209,211-216)</t>
  </si>
  <si>
    <t>gospodarcze i fałszerstwa (art.  217 do 232)</t>
  </si>
  <si>
    <t xml:space="preserve">udział w zorganizowanej grupie (art. 276) </t>
  </si>
  <si>
    <t>wojskowe (art 303 do 331)</t>
  </si>
  <si>
    <t>przestępstwa określone w innych artykułach kk z 1969 r.</t>
  </si>
  <si>
    <t>Przestępstwa i wykroczenia określone w innych aktach prawnych</t>
  </si>
  <si>
    <t>* Kodeks Karny z 1997 r. - art. 65  ; Kodeks Karny z 1969 r. - art. 58a</t>
  </si>
  <si>
    <t>Wykres 1</t>
  </si>
  <si>
    <t xml:space="preserve">Orzeczenia aktualnie wykonywane według wybranych rodzajów przestępstw </t>
  </si>
  <si>
    <t>Wykres 2</t>
  </si>
  <si>
    <t xml:space="preserve">Orzeczenia aktualnie wykonywane przez kobiety według wybranych rodzajów przestępstw </t>
  </si>
  <si>
    <t>Wymiar kary</t>
  </si>
  <si>
    <t>do 3 miesięcy</t>
  </si>
  <si>
    <t>powyżej 3 do 6 miesięcy</t>
  </si>
  <si>
    <t>powyżej 6 m do 1 roku</t>
  </si>
  <si>
    <t>powyżej 1 r do 1r 6 m</t>
  </si>
  <si>
    <t>powyżej 1 r 6 m do 2 lat</t>
  </si>
  <si>
    <t>powyżej 2 lat do 3 lat</t>
  </si>
  <si>
    <t>powyżej 3 lat do 5 lat</t>
  </si>
  <si>
    <t>powyżej 5 lat do 10 lat</t>
  </si>
  <si>
    <t xml:space="preserve">powyżej 10 lat do 15 lat </t>
  </si>
  <si>
    <t>25 lat</t>
  </si>
  <si>
    <t>kara dożywotniego pozb. wolności</t>
  </si>
  <si>
    <t>do 3 miesiecy</t>
  </si>
  <si>
    <t>(bez kary dożywotniego pozbawienia wolności)</t>
  </si>
  <si>
    <t>(bez kary dożywotniego pozbawienia wolności i kary 25 lat pozbawienia wolności)</t>
  </si>
  <si>
    <t>RAZEM</t>
  </si>
  <si>
    <t>do 1 miesiąca</t>
  </si>
  <si>
    <t>powyżej 1 miesiąca do 6 miesięcy</t>
  </si>
  <si>
    <t>powyżej 6 miesięcy do 9 miesięcy</t>
  </si>
  <si>
    <t>powyżej 9 miesięcy do 1 roku</t>
  </si>
  <si>
    <t xml:space="preserve">* zastępcza kara pozbawienia wolności za grzywnę orzeczoną za wykroczenie skarbowe; kara aresztu; zastępcza kara aresztu za grzywnę </t>
  </si>
  <si>
    <t>lub za ograniczenie wolności; kara porządkowa; środek przymusu orzeczony w postępowaniu cywilnym</t>
  </si>
  <si>
    <t>Rodzaj kary</t>
  </si>
  <si>
    <t>kara dożywotniego pozbawienia wolności</t>
  </si>
  <si>
    <t>kara 25 lat pozbawienia wolności</t>
  </si>
  <si>
    <t>kara pozbawienia wolności</t>
  </si>
  <si>
    <t>kara aresztu wojskowego</t>
  </si>
  <si>
    <t>zastępcza kara pozbawienia wolności za grzywnę orzeczoną samoistnie</t>
  </si>
  <si>
    <t>zastępcza kara pozbawienia wolności za ograniczenie wolności</t>
  </si>
  <si>
    <t>zastępcza kara pozbawienia wolności za grzywnę orzeczoną za wykroczenie skarbowe</t>
  </si>
  <si>
    <t>kara aresztu</t>
  </si>
  <si>
    <t>zastępcza kara aresztu za grzywnę lub za ograniczenie wolności</t>
  </si>
  <si>
    <t>kara porządkowa</t>
  </si>
  <si>
    <t>środek przymusu orzeczony w postępowaniu cywilnym</t>
  </si>
  <si>
    <t>Tymczasowe aresztowanie</t>
  </si>
  <si>
    <t>Wyszczególnienie</t>
  </si>
  <si>
    <t>zasadnicza kara pozbawienia wolności</t>
  </si>
  <si>
    <t>decyzja  organu prowadzącego postępowanie karne</t>
  </si>
  <si>
    <t>ukończenie kary</t>
  </si>
  <si>
    <t>warunkowe przedterminowe zwolnienie</t>
  </si>
  <si>
    <t>przerwa w wykonaniu  kary</t>
  </si>
  <si>
    <t>zgon</t>
  </si>
  <si>
    <t>inne przyczyny</t>
  </si>
  <si>
    <t>zastępcza kara pozbawienia wolności</t>
  </si>
  <si>
    <t xml:space="preserve">warunkowe przedterminowe zwolnienie </t>
  </si>
  <si>
    <t>uiszczenie grzywny</t>
  </si>
  <si>
    <t>inne środki izolacyjne *</t>
  </si>
  <si>
    <t>tymczasowy areszt</t>
  </si>
  <si>
    <t>upływ terminu tymczasowego aresztowania</t>
  </si>
  <si>
    <t>TAB.6  Wyroki z wyznaczonym przez sąd terminem stawienia się do odbycia kary według  podstawy prawnej</t>
  </si>
  <si>
    <t xml:space="preserve">Wykres 3  Wyroki z wyznaczonym przez sąd terminem stawienia się do odbycia kary </t>
  </si>
  <si>
    <t xml:space="preserve">TAB.7  Wyroki z wyznaczonym przez sąd terminem stawienia się do odbycia kary według rodzajów przestępstw </t>
  </si>
  <si>
    <t>orzeczenia dotyczące    kobiet</t>
  </si>
  <si>
    <t xml:space="preserve">pokojowi, ludzkości oraz wojenne (art. 117 do 126) </t>
  </si>
  <si>
    <t>ucieczka(art. 242§1 i 4)</t>
  </si>
  <si>
    <t>zorganizowana grupa (art. 258)</t>
  </si>
  <si>
    <t>pozostałe (art. 252-257,259-264)</t>
  </si>
  <si>
    <t>TAB.8  Wyroki z wyznaczonym przez sąd terminem stawienia się do odbycia kary</t>
  </si>
  <si>
    <t>(bez kary  dożywotniego pozbawienia wolności i kary 25 lat pozbawienia wolności)</t>
  </si>
  <si>
    <t>TAB.8A  Wyroki z wyznaczonym przez sąd terminem stawienia się do odbycia kary</t>
  </si>
  <si>
    <t>TAB.8B  Wyroki z wyznaczonym przez sąd terminem stawienia się do odbycia kary</t>
  </si>
  <si>
    <t xml:space="preserve">TAB.9 Orzeczenia z wyznaczonym przez sąd terminem stawienia się do odbycia kary wg rodzaju kary - </t>
  </si>
  <si>
    <t xml:space="preserve">Wykres 4  Orzeczenia z wyznaczonym przez sąd terminem stawienia się do odbycia kary wg rodzaju kary </t>
  </si>
  <si>
    <t>TABL.10  Skazani zakwalifikowni do oddziałów terapeutycznych przebywający w tych oddziałach</t>
  </si>
  <si>
    <t>kobiety</t>
  </si>
  <si>
    <t>M</t>
  </si>
  <si>
    <t>P</t>
  </si>
  <si>
    <t>R</t>
  </si>
  <si>
    <t xml:space="preserve">Ogółem </t>
  </si>
  <si>
    <t>z niepsychotycznymi zaburzeniami psychicznymi, upośledzeni umysłowo</t>
  </si>
  <si>
    <t xml:space="preserve">                                                w tym z zaburzeniami preferencji seksualnych</t>
  </si>
  <si>
    <t>uzależnieni od środków odurzających lub psychotropowych</t>
  </si>
  <si>
    <t>uzależnieni od alkoholu</t>
  </si>
  <si>
    <t>Wykres  5</t>
  </si>
  <si>
    <t xml:space="preserve">Skazani przebywający w oddziałach terapeutycznych w podziale na grupy </t>
  </si>
  <si>
    <t>Wykres  6</t>
  </si>
  <si>
    <t xml:space="preserve">Skazani przebywający w oddziałach terapeutycznych wg przyczyn skierowania </t>
  </si>
  <si>
    <t>TABL. 12  Skazani zakwalifikowni do oddziałów terapeutycznych przebywający poza tymi oddziałami</t>
  </si>
  <si>
    <t xml:space="preserve">          Leczenie</t>
  </si>
  <si>
    <t xml:space="preserve">        II sprawy</t>
  </si>
  <si>
    <t>Oczekiwanie na trans.</t>
  </si>
  <si>
    <t xml:space="preserve">   Z innej przyczyny</t>
  </si>
  <si>
    <t>Liczba</t>
  </si>
  <si>
    <t>Wykres  7</t>
  </si>
  <si>
    <t>Skazani zakwalifikowani do oddziałów terapeutycznych przebywający poza tymi oddziałami</t>
  </si>
  <si>
    <t>w podziale na grupy</t>
  </si>
  <si>
    <t>Wykres  8</t>
  </si>
  <si>
    <t>wg przyczyn skierowania</t>
  </si>
  <si>
    <t>TABL.  13  Skazani zakwalifikowni do systemu terapeutycznego poza  oddziałem</t>
  </si>
  <si>
    <t>niepełnosprawni fizycznie</t>
  </si>
  <si>
    <t>Wykres  9</t>
  </si>
  <si>
    <t>Skazani zakwalifikowani do systemu terapeutycznego poza oddziałem w podziale na grupy</t>
  </si>
  <si>
    <t>Wykres  10</t>
  </si>
  <si>
    <t>Skazani zakwalifikowani do systemu terapeutycznego poza oddziałem wg przyczyn skierowania</t>
  </si>
  <si>
    <t>ZESTAWIENIE ZE WSZYSTKICH OKRĘGÓW</t>
  </si>
  <si>
    <t>TABL. 14</t>
  </si>
  <si>
    <t>Przepustki i zezwolenia określone w :</t>
  </si>
  <si>
    <t>przepustek</t>
  </si>
  <si>
    <t xml:space="preserve">                     spóźnienia*</t>
  </si>
  <si>
    <t xml:space="preserve">                    niepowroty</t>
  </si>
  <si>
    <t>i zezwoleń</t>
  </si>
  <si>
    <t xml:space="preserve">liczba </t>
  </si>
  <si>
    <t>%</t>
  </si>
  <si>
    <t>osób</t>
  </si>
  <si>
    <t>spóźnień</t>
  </si>
  <si>
    <t>niepowrotów</t>
  </si>
  <si>
    <t xml:space="preserve">  art. 91 pkt 7 kkw</t>
  </si>
  <si>
    <t xml:space="preserve">  art. 92 pkt 9 kkw</t>
  </si>
  <si>
    <t xml:space="preserve">  art. 138 § 1 pkt 7 kkw</t>
  </si>
  <si>
    <t xml:space="preserve">  art. 138 § 1 pkt 8 kkw</t>
  </si>
  <si>
    <t xml:space="preserve">  art. 141a § 1 kkw ( bez asysty )</t>
  </si>
  <si>
    <t xml:space="preserve">  art. 141a § 1 kkw ( z asystą )</t>
  </si>
  <si>
    <t xml:space="preserve">  art. 165 § 2 kkw</t>
  </si>
  <si>
    <t xml:space="preserve">* przez spóźnienie należy rozumieć samowolne przedłużenie czasu przepustki lub zezwolenia zakończone dobrowolnym zgłoszeniem się </t>
  </si>
  <si>
    <t xml:space="preserve">   nie póżniej niż 24 godziny po wyznaczonym terminie powrotu</t>
  </si>
  <si>
    <t>Liczba zezwoleń udzielonych tymczasowo aresztowanym</t>
  </si>
  <si>
    <t>Liczba osadzonych korzystających z przepustek i zezwoleń</t>
  </si>
  <si>
    <t xml:space="preserve">TABL. 15  Liczba udzielonych zezwoleń na opuszczenie zakładu karnego, aresztu śledczego przez dyrektorów jednostek </t>
  </si>
  <si>
    <t>Zezwolenia określone w :</t>
  </si>
  <si>
    <t>zezwoleń</t>
  </si>
  <si>
    <t xml:space="preserve">  art. 91 pkt 3 kkw </t>
  </si>
  <si>
    <t>nauczanie</t>
  </si>
  <si>
    <t xml:space="preserve"> </t>
  </si>
  <si>
    <t>szkolenie</t>
  </si>
  <si>
    <t>zajęcia terapeutyczne</t>
  </si>
  <si>
    <t xml:space="preserve">  art. 91 pkt 4 kkw </t>
  </si>
  <si>
    <t>zajęcia kult. - oświatowe</t>
  </si>
  <si>
    <t>sportowe</t>
  </si>
  <si>
    <t xml:space="preserve">  art. 92 pkt 3 kkw </t>
  </si>
  <si>
    <t xml:space="preserve">  art. 92 pkt 4 kkw </t>
  </si>
  <si>
    <t xml:space="preserve">  art. 92 pkt 5 kkw </t>
  </si>
  <si>
    <t xml:space="preserve">  art. 131 § 2 kkw </t>
  </si>
  <si>
    <t>`</t>
  </si>
  <si>
    <t>Wnioski rozpatrzone pozytywnie</t>
  </si>
  <si>
    <t xml:space="preserve">   - dyrektora zakładu karnego</t>
  </si>
  <si>
    <t xml:space="preserve">   - prokuratora lub sądu</t>
  </si>
  <si>
    <t xml:space="preserve">   - kuratora zawodowego</t>
  </si>
  <si>
    <t xml:space="preserve">   - skazanego</t>
  </si>
  <si>
    <t>Wnioski rozpatrzone negatywnie</t>
  </si>
  <si>
    <t>Warunkowo przedterminowo zwolnieni</t>
  </si>
  <si>
    <t>przez sąd z urzędu</t>
  </si>
  <si>
    <t>Wniosek dyrektora zakładu karnego</t>
  </si>
  <si>
    <t xml:space="preserve">    - grupa </t>
  </si>
  <si>
    <t>W</t>
  </si>
  <si>
    <t xml:space="preserve">Wniosek skazanego, obrońcy, sądowego </t>
  </si>
  <si>
    <t>kuratora zawodowego, prokuratora lub sądu</t>
  </si>
  <si>
    <t>Grupa klasyfikacyjna i system wykonywania kary</t>
  </si>
  <si>
    <t xml:space="preserve">    pozytywnie</t>
  </si>
  <si>
    <t xml:space="preserve">     negatywnie</t>
  </si>
  <si>
    <t>Razem - grupa M</t>
  </si>
  <si>
    <t>1</t>
  </si>
  <si>
    <t>programowany</t>
  </si>
  <si>
    <t>terapeutyczny</t>
  </si>
  <si>
    <t>2</t>
  </si>
  <si>
    <t>3</t>
  </si>
  <si>
    <t>Razem - grupa P</t>
  </si>
  <si>
    <t>zwykły</t>
  </si>
  <si>
    <t>Razem - grupa R</t>
  </si>
  <si>
    <t>pozytywnie</t>
  </si>
  <si>
    <t>Zażalenia złożone przez dyrektorów jednostek penitencjarnych na odmowę</t>
  </si>
  <si>
    <t xml:space="preserve"> złożone</t>
  </si>
  <si>
    <t>Zażalenia</t>
  </si>
  <si>
    <t xml:space="preserve">        rozpatrzone*</t>
  </si>
  <si>
    <t>negatywnie</t>
  </si>
  <si>
    <t>*- rozpatrzone w aktualnym kwartale sprawozdawczym</t>
  </si>
  <si>
    <t xml:space="preserve"> - samouszkodzenia</t>
  </si>
  <si>
    <t xml:space="preserve"> - usiłowania samobójcze</t>
  </si>
  <si>
    <t xml:space="preserve">  - z powodu działalności administracji</t>
  </si>
  <si>
    <t xml:space="preserve">  - z powodu presji podkultury przestępczej</t>
  </si>
  <si>
    <t xml:space="preserve">  - z powodu uczestnictwa w podkulturze</t>
  </si>
  <si>
    <t xml:space="preserve">       przestępczej</t>
  </si>
  <si>
    <t xml:space="preserve">  - z powodu działalności sądu , </t>
  </si>
  <si>
    <t xml:space="preserve">       prokuratora</t>
  </si>
  <si>
    <t xml:space="preserve">  - z innych powodów</t>
  </si>
  <si>
    <t xml:space="preserve">    - tymczasowo aresztowani</t>
  </si>
  <si>
    <t xml:space="preserve">        Liczba osób przebadanych w okresie sprawozdawczym</t>
  </si>
  <si>
    <t xml:space="preserve">     w ośrodkach diagnostycznych</t>
  </si>
  <si>
    <t>poza ośrodkami diagnostycznymi</t>
  </si>
  <si>
    <t>w tym zarządz.</t>
  </si>
  <si>
    <t>przez sędziego</t>
  </si>
  <si>
    <t>penitencjarnego</t>
  </si>
  <si>
    <t>młodociani, którym pozostało co najmniej 6 miesięcy do nabycia prawa do ubiegania się o warunkowe zwolnienie</t>
  </si>
  <si>
    <t>młodociani sprawiający trudności</t>
  </si>
  <si>
    <t>wychowawcze</t>
  </si>
  <si>
    <t>inne osoby</t>
  </si>
  <si>
    <t xml:space="preserve">Budżet po </t>
  </si>
  <si>
    <t xml:space="preserve">Wykonanie </t>
  </si>
  <si>
    <t>zmianach</t>
  </si>
  <si>
    <t>wykonania</t>
  </si>
  <si>
    <t>planu</t>
  </si>
  <si>
    <t>w stosunku</t>
  </si>
  <si>
    <t>rocznego</t>
  </si>
  <si>
    <t>do upływu</t>
  </si>
  <si>
    <t>(w tys. zł.)</t>
  </si>
  <si>
    <t>czasu</t>
  </si>
  <si>
    <t>Dochody ogółem</t>
  </si>
  <si>
    <t>w tym:</t>
  </si>
  <si>
    <t>z działalności więziennictwa</t>
  </si>
  <si>
    <t>pozostała działalność</t>
  </si>
  <si>
    <t>Wydatki ogółem</t>
  </si>
  <si>
    <t>na więziennictwo</t>
  </si>
  <si>
    <t>na świadczenia emerytalne</t>
  </si>
  <si>
    <t>na pozostałą działalność</t>
  </si>
  <si>
    <t>uposażenia i wynagrodzenia</t>
  </si>
  <si>
    <t>zakupy towarów i usług</t>
  </si>
  <si>
    <t>pozostałe wydatki bieżące</t>
  </si>
  <si>
    <t>wydatki majątkowe</t>
  </si>
  <si>
    <t>art. 46 § 1 KK</t>
  </si>
  <si>
    <t>zastępcza kara pozbawienia wolności za grzywnę orzeczona obok kary pozbawienia wolności lub ograniczenia wolności</t>
  </si>
  <si>
    <t>określone w części wojskowej (art 303 do 331)</t>
  </si>
  <si>
    <t>TABL.  11  Skazani zakwalifikowani do oddziałów terapeutycznych przebywający poza tymi oddziałami</t>
  </si>
  <si>
    <t>TAB.8C Średni wymiar kary i mediana orzeczeń z wyznaczonym przez sąd terminem stawienia się do odbycia kary</t>
  </si>
  <si>
    <t>Średni wymiar kary i mediana orzeczeń z wyznaczonym przez sąd terminem stawienia się do odbycia kary</t>
  </si>
  <si>
    <t>Przyrost</t>
  </si>
  <si>
    <t>TAB.3C    Średni wymiar kary i mediana wykonywanych kar</t>
  </si>
  <si>
    <t>Średni wymiar kary i mediana wykonywanych kar</t>
  </si>
  <si>
    <t>z rubryki 3</t>
  </si>
  <si>
    <t>korzystających</t>
  </si>
  <si>
    <t>6/4</t>
  </si>
  <si>
    <t>9/4</t>
  </si>
  <si>
    <t>TABL. 14A Liczba osadzonych korzystających z przepustek i zezwoleń</t>
  </si>
  <si>
    <t>Z rubryki 3 liczba orzeczeń dotycząca:</t>
  </si>
  <si>
    <t>Z rubryki 3:</t>
  </si>
  <si>
    <t>z rubryki 3 wnioski rozpatrzone :</t>
  </si>
  <si>
    <t xml:space="preserve">  pozostałe</t>
  </si>
  <si>
    <t xml:space="preserve"> pozostałe</t>
  </si>
  <si>
    <t>dyrektora zakładu karnego</t>
  </si>
  <si>
    <t>dyrektora zkładu karnego</t>
  </si>
  <si>
    <t xml:space="preserve">     MINISTERSTWO  SPRAWIEDLIWOŚCI</t>
  </si>
  <si>
    <t xml:space="preserve"> CENTRALNY ZARZĄD SŁUŻBY WIĘZIENNEJ</t>
  </si>
  <si>
    <t>KWARTALNA</t>
  </si>
  <si>
    <t>INFORMACJA STATYSTYCZNA</t>
  </si>
  <si>
    <t>WARSZAWA</t>
  </si>
  <si>
    <t>Spis treści</t>
  </si>
  <si>
    <t>TABL</t>
  </si>
  <si>
    <t>Podstawa prawna aktualnie wykonywanych orzeczeń</t>
  </si>
  <si>
    <t>Aktualnie wykonywane orzeczenia wg rodzajów przestępstw</t>
  </si>
  <si>
    <t>Zasadnicza kara pozbawienia wolności wg wymiaru kary</t>
  </si>
  <si>
    <t>3A</t>
  </si>
  <si>
    <t>Zastępcza kara pozbawienia wolności wg wymiaru kary</t>
  </si>
  <si>
    <t>3B</t>
  </si>
  <si>
    <t xml:space="preserve"> Inne środki izolacyjne  wg wymiaru kary </t>
  </si>
  <si>
    <t>Orzeczenia wg rodzaju kary</t>
  </si>
  <si>
    <t xml:space="preserve">Przyczyny zakończenia wykonywanych orzeczeń </t>
  </si>
  <si>
    <t xml:space="preserve">Wyroki z wyznaczonym przez sąd terminem stawienia się do </t>
  </si>
  <si>
    <t>odbycia kary według  podstawy prawnej</t>
  </si>
  <si>
    <t xml:space="preserve">odbycia kary według rodzajów przestępstw </t>
  </si>
  <si>
    <t>odbycia kary- zasadnicza kara pozbawienia wolności wg wymiaru kary</t>
  </si>
  <si>
    <t>8A</t>
  </si>
  <si>
    <t>odbycia kary- zastępcza kara pozbawienia wolności wg wymiaru kary</t>
  </si>
  <si>
    <t>8B</t>
  </si>
  <si>
    <t>odbycia kary- inne środki izolacyjne wg wymiaru kary</t>
  </si>
  <si>
    <t xml:space="preserve">Orzeczenia z wyznaczonym przez sąd terminem stawienia się do </t>
  </si>
  <si>
    <t xml:space="preserve">odbycia kary wg rodzaju kary </t>
  </si>
  <si>
    <t>Skazani zakwalifikowani do oddziałów terapeutycznych</t>
  </si>
  <si>
    <t>przebywający w tych oddziałach</t>
  </si>
  <si>
    <t>przebywający poza tymi oddziałami</t>
  </si>
  <si>
    <t>Skazani przebywający poza oddziałami terapeutycznymi</t>
  </si>
  <si>
    <t>wg przyczyn</t>
  </si>
  <si>
    <t>Skazani zakwalifikowani do systemu terapeutycznego</t>
  </si>
  <si>
    <t>poza oddziałem</t>
  </si>
  <si>
    <t>Liczba udzielonych przepustek i zezwoleń</t>
  </si>
  <si>
    <t xml:space="preserve">Liczba udzielonych  zezwoleń na opuszczenie zakładu </t>
  </si>
  <si>
    <t>karnego, aresztu śledczego przez dyrektorów jednostek</t>
  </si>
  <si>
    <t>penitencjarnych</t>
  </si>
  <si>
    <t>Warunkowe zwolnienia</t>
  </si>
  <si>
    <t>Warunkowe zwolnienia - wnioski rozpatrzone pozytywnie</t>
  </si>
  <si>
    <t>Warunkowe zwolnienia - wnioski rozpatrzone negatywnie</t>
  </si>
  <si>
    <t>Pozytywnie i negatywnie rozpatrzone wnioski o warunkowe</t>
  </si>
  <si>
    <t>przedterminowe zwolnienie wg grup i podgrup</t>
  </si>
  <si>
    <t>Zażalenia złożone przez dyrektorów jednostek penitencjarnych</t>
  </si>
  <si>
    <t xml:space="preserve">na odmowę udzielenia warunkowego przedterminowego </t>
  </si>
  <si>
    <t>zwolnienia</t>
  </si>
  <si>
    <t xml:space="preserve">Samoagresje </t>
  </si>
  <si>
    <t>Przyczyny samoagresji</t>
  </si>
  <si>
    <t>Wykonanie kary umieszczenia w celi izolacyjnej</t>
  </si>
  <si>
    <t>Zastosowanie art. 46§1 KK</t>
  </si>
  <si>
    <t xml:space="preserve">Liczba osób wobec których wykonano badania </t>
  </si>
  <si>
    <t>psychologiczne i psychiatryczne</t>
  </si>
  <si>
    <t>Wykonanie budżetu więziennictwa</t>
  </si>
  <si>
    <t>Koszty funkcjonowania więziennictwa</t>
  </si>
  <si>
    <t>zabójstwo</t>
  </si>
  <si>
    <t>zgwałcenie</t>
  </si>
  <si>
    <t>kradzież (art. 278)</t>
  </si>
  <si>
    <t>kradzież z włamaniem (art. 279)</t>
  </si>
  <si>
    <t>włamanie (art. 208)</t>
  </si>
  <si>
    <t>napad rabunkowy</t>
  </si>
  <si>
    <t>wymuszenie rozbójnicze (art. 282)</t>
  </si>
  <si>
    <t>TABL. 16</t>
  </si>
  <si>
    <t>TABL. 17</t>
  </si>
  <si>
    <t>TABL. 18</t>
  </si>
  <si>
    <t>TABL. 21</t>
  </si>
  <si>
    <t>TABL. 20</t>
  </si>
  <si>
    <t>TABL. 22</t>
  </si>
  <si>
    <t>TABL 23</t>
  </si>
  <si>
    <t>TABL. 25</t>
  </si>
  <si>
    <t>TABL. 26</t>
  </si>
  <si>
    <t>TABL.27</t>
  </si>
  <si>
    <t xml:space="preserve">  art. 141a § 1 kkw ( konwój )</t>
  </si>
  <si>
    <t xml:space="preserve"> - odmowa przyjmowania pokarmów</t>
  </si>
  <si>
    <t>197§4</t>
  </si>
  <si>
    <t xml:space="preserve">powyżej 15 lat do 20 lat </t>
  </si>
  <si>
    <t xml:space="preserve">  </t>
  </si>
  <si>
    <t xml:space="preserve"> * zastępcza kara pozbawienia wolności za grzywnę orzeczoną samoistnie, zastępcza kara pozbawienia wolności za grzywnę orzeczoną obok kary </t>
  </si>
  <si>
    <t xml:space="preserve">    pozbawienia wolności lub ograniczenia wolności, zastępcza kara pozbawienia wolności za ograniczenie wolności</t>
  </si>
  <si>
    <t xml:space="preserve">   lub za ograniczenie wolności; kara porządkowa; środek przymusu orzeczony w postępowaniu cywilnym</t>
  </si>
  <si>
    <t xml:space="preserve"> * zastępcza kara pozbawienia wolności za grzywnę orzeczoną samoistnie, zastępcza kara pozbawienia wolności za grzywnę orzeczoną obok kary</t>
  </si>
  <si>
    <r>
      <t xml:space="preserve">1 </t>
    </r>
    <r>
      <rPr>
        <i/>
        <sz val="9"/>
        <rFont val="Calibri"/>
        <family val="2"/>
        <charset val="238"/>
        <scheme val="minor"/>
      </rPr>
      <t>Źródło: Biuro Penitencjarne CZSW</t>
    </r>
  </si>
  <si>
    <t xml:space="preserve">                                                  w tym z zaburzeniami preferencji seksualnych</t>
  </si>
  <si>
    <t xml:space="preserve">  lub za ograniczenie wolności; kara porządkowa; środek przymusu orzeczony w postępowaniu cywilnym</t>
  </si>
  <si>
    <t>Ustawa o przeciwdziałaniu narkomanii
 z 2005 r.</t>
  </si>
  <si>
    <t>Ustawa o przeciwdziałaniu narkomanii
 z 1997 r.</t>
  </si>
  <si>
    <t>Ustawa o wychowaniu w trzeźwości
 i przeciwdziałaniu alkoholizmowi</t>
  </si>
  <si>
    <r>
      <t xml:space="preserve">penitencjarnych </t>
    </r>
    <r>
      <rPr>
        <vertAlign val="superscript"/>
        <sz val="12"/>
        <rFont val="Calibri"/>
        <family val="2"/>
        <charset val="238"/>
        <scheme val="minor"/>
      </rPr>
      <t>1</t>
    </r>
  </si>
  <si>
    <t>* przez spóźnienie należy rozumieć samowolne przedłużenie czasu zezwolenia zakończone dobrowolnym zgłoszeniem się nie później  niż 1 godzina  po wyznaczonym terminie powrotu</t>
  </si>
  <si>
    <r>
      <t xml:space="preserve">Liczba udzielonych przepustek i zezwoleń na czasowe opuszczenie zakładu karnego, aresztu śledczego 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</si>
  <si>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 Warunkowe zwolnienia  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</si>
  <si>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  Warunkowe zwolnienia - wnioski rozpatrzone pozytywnie 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</si>
  <si>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 Warunkowe zwolnienia - wnioski rozpatrzone negatywnie 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</si>
  <si>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TABL. 19 Pozytywnie i negatywnie rozpatrzone wnioski o warunkowe przedterminowe zwolnienie 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</si>
  <si>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udzielenia warunkowego przedterminowego zwolnienia na ich wniosek 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</si>
  <si>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Samoagresje w kwartale sprawozdawczym 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</si>
  <si>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Przyczyny samoagresji 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</si>
  <si>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 Wykonanie kary umieszczenia w celi izolacyjnej 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</si>
  <si>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Liczba osób wobec których wykonano badania psychologiczne i psychiatryczne 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</si>
  <si>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2 </t>
    </r>
    <r>
      <rPr>
        <i/>
        <sz val="9"/>
        <rFont val="Calibri"/>
        <family val="2"/>
        <charset val="238"/>
        <scheme val="minor"/>
      </rPr>
      <t>Źródło: Biuro Budżetu CZSW</t>
    </r>
  </si>
  <si>
    <r>
      <t xml:space="preserve">Wykonanie budżetu więziennictwa </t>
    </r>
    <r>
      <rPr>
        <vertAlign val="superscript"/>
        <sz val="12"/>
        <rFont val="Calibri"/>
        <family val="2"/>
        <charset val="238"/>
        <scheme val="minor"/>
      </rPr>
      <t>2</t>
    </r>
  </si>
  <si>
    <r>
      <t xml:space="preserve">Wykonanie wydatków "więziennictwo"  </t>
    </r>
    <r>
      <rPr>
        <vertAlign val="superscript"/>
        <sz val="12"/>
        <rFont val="Calibri"/>
        <family val="2"/>
        <charset val="238"/>
        <scheme val="minor"/>
      </rPr>
      <t>2</t>
    </r>
  </si>
  <si>
    <t>Ustawa o wychowaniu
w trzeźwości i przeciwdziałaniu alkoholizmowi</t>
  </si>
  <si>
    <t>Ustawa o prawie autorskim
i prawach pokrewnych</t>
  </si>
  <si>
    <r>
      <t xml:space="preserve">  wg przyczyn </t>
    </r>
    <r>
      <rPr>
        <vertAlign val="superscript"/>
        <sz val="12"/>
        <rFont val="Calibri"/>
        <family val="2"/>
        <charset val="238"/>
        <scheme val="minor"/>
      </rPr>
      <t>1</t>
    </r>
  </si>
  <si>
    <t>zastępcza kara pozbawienia wolności
 za ograniczenie wolności</t>
  </si>
  <si>
    <t>zastępcza kara aresztu za grzywnę
 lub za ograniczenie wolności</t>
  </si>
  <si>
    <t>zastępcza kara pozbawienia wolności
 za grzywnę orzeczoną samoistnie</t>
  </si>
  <si>
    <t>Ustawa o przeciwdziałaniu narkomanii 
z 2005 r.</t>
  </si>
  <si>
    <t>Ustawa o przeciwdziałaniu narkomanii 
z 1997 r.</t>
  </si>
  <si>
    <t>Sprawy badane przez komisje penitencjarne  w związku 
z nabyciem przez skazanego uprawnień do ubiegania się 
o warunkowe przedterminowe zwolnienie</t>
  </si>
  <si>
    <r>
      <rPr>
        <b/>
        <i/>
        <sz val="12"/>
        <rFont val="Calibri"/>
        <family val="2"/>
        <charset val="238"/>
        <scheme val="minor"/>
      </rPr>
      <t xml:space="preserve">Średni wymiar </t>
    </r>
    <r>
      <rPr>
        <i/>
        <sz val="12"/>
        <rFont val="Calibri"/>
        <family val="2"/>
        <charset val="238"/>
        <scheme val="minor"/>
      </rPr>
      <t>prawomocnie orzeczonej zasadniczej kary pozbawienia wolności  (w miesiącach) :</t>
    </r>
  </si>
  <si>
    <r>
      <rPr>
        <b/>
        <i/>
        <sz val="12"/>
        <rFont val="Calibri"/>
        <family val="2"/>
        <charset val="238"/>
        <scheme val="minor"/>
      </rPr>
      <t>Mediana</t>
    </r>
    <r>
      <rPr>
        <i/>
        <sz val="12"/>
        <rFont val="Calibri"/>
        <family val="2"/>
        <charset val="238"/>
        <scheme val="minor"/>
      </rPr>
      <t xml:space="preserve">  prawomocnie orzeczonej zasadniczej kary pozbawienia wolności  (w miesiącach) :</t>
    </r>
  </si>
  <si>
    <r>
      <rPr>
        <b/>
        <i/>
        <sz val="12"/>
        <rFont val="Calibri"/>
        <family val="2"/>
        <charset val="238"/>
        <scheme val="minor"/>
      </rPr>
      <t xml:space="preserve">Mediana </t>
    </r>
    <r>
      <rPr>
        <i/>
        <sz val="12"/>
        <rFont val="Calibri"/>
        <family val="2"/>
        <charset val="238"/>
        <scheme val="minor"/>
      </rPr>
      <t>prawomocnie orzeczonej zasadniczej kary pozbawienia wolności  (w miesiącach) :</t>
    </r>
  </si>
  <si>
    <r>
      <rPr>
        <b/>
        <i/>
        <sz val="12"/>
        <rFont val="Calibri"/>
        <family val="2"/>
        <charset val="238"/>
        <scheme val="minor"/>
      </rPr>
      <t>Średni wymiar</t>
    </r>
    <r>
      <rPr>
        <i/>
        <sz val="12"/>
        <rFont val="Calibri"/>
        <family val="2"/>
        <charset val="238"/>
        <scheme val="minor"/>
      </rPr>
      <t xml:space="preserve"> zastępczej kary pozbawienia wolności  (w miesiącach) :</t>
    </r>
  </si>
  <si>
    <r>
      <rPr>
        <b/>
        <i/>
        <sz val="12"/>
        <color indexed="8"/>
        <rFont val="Calibri"/>
        <family val="2"/>
        <charset val="238"/>
        <scheme val="minor"/>
      </rPr>
      <t xml:space="preserve">Średni wymiar </t>
    </r>
    <r>
      <rPr>
        <i/>
        <sz val="12"/>
        <color indexed="8"/>
        <rFont val="Calibri"/>
        <family val="2"/>
        <charset val="238"/>
        <scheme val="minor"/>
      </rPr>
      <t>innych środków izolacyjnych  (w miesiącach) :</t>
    </r>
  </si>
  <si>
    <t>zastępcza kara pozbawienia wolności
 za grzywnę orzeczona obok kary pozbawienia wolności lub ograniczenia wolności</t>
  </si>
  <si>
    <r>
      <rPr>
        <b/>
        <i/>
        <sz val="12"/>
        <rFont val="Calibri"/>
        <family val="2"/>
        <charset val="238"/>
        <scheme val="minor"/>
      </rPr>
      <t xml:space="preserve">Mediana </t>
    </r>
    <r>
      <rPr>
        <i/>
        <sz val="12"/>
        <rFont val="Calibri"/>
        <family val="2"/>
        <charset val="238"/>
        <scheme val="minor"/>
      </rPr>
      <t xml:space="preserve"> prawomocnie orzeczonej zasadniczej kary pozbawienia wolności  (w miesiącach) :</t>
    </r>
  </si>
  <si>
    <r>
      <rPr>
        <b/>
        <i/>
        <sz val="12"/>
        <rFont val="Calibri"/>
        <family val="2"/>
        <charset val="238"/>
        <scheme val="minor"/>
      </rPr>
      <t xml:space="preserve">Średni wymiar </t>
    </r>
    <r>
      <rPr>
        <i/>
        <sz val="12"/>
        <rFont val="Calibri"/>
        <family val="2"/>
        <charset val="238"/>
        <scheme val="minor"/>
      </rPr>
      <t>zastępczej kary pozbawienia wolności  (w miesiącach) :</t>
    </r>
  </si>
  <si>
    <r>
      <rPr>
        <b/>
        <i/>
        <sz val="12"/>
        <color indexed="8"/>
        <rFont val="Calibri"/>
        <family val="2"/>
        <charset val="238"/>
        <scheme val="minor"/>
      </rPr>
      <t>Średni wymiar</t>
    </r>
    <r>
      <rPr>
        <i/>
        <sz val="12"/>
        <color indexed="8"/>
        <rFont val="Calibri"/>
        <family val="2"/>
        <charset val="238"/>
        <scheme val="minor"/>
      </rPr>
      <t xml:space="preserve"> innych środków izolacyjnych  (w miesiącach) :</t>
    </r>
  </si>
  <si>
    <t xml:space="preserve">        </t>
  </si>
  <si>
    <t>Opracowała:</t>
  </si>
  <si>
    <t>ppłk Agnieszka Zientarska</t>
  </si>
  <si>
    <t>na 2022 r.</t>
  </si>
  <si>
    <t>2022 r.</t>
  </si>
  <si>
    <t>II kwartał 2022 r.</t>
  </si>
  <si>
    <t>kwiecień-czerwiec</t>
  </si>
  <si>
    <t>II kwartał 2022</t>
  </si>
  <si>
    <t xml:space="preserve">II kwartał 2022 r. </t>
  </si>
  <si>
    <t>II kwartał
 2022 r.</t>
  </si>
  <si>
    <t>II kwartał
2022 r.</t>
  </si>
  <si>
    <t>świadczenia na rzecz osób fizycznych</t>
  </si>
  <si>
    <r>
      <t xml:space="preserve">TABL. 24    Zastosowanie art.46 § 1 KK, wobec skazanych </t>
    </r>
    <r>
      <rPr>
        <vertAlign val="superscript"/>
        <sz val="12"/>
        <rFont val="Calibri"/>
        <family val="2"/>
        <charset val="238"/>
        <scheme val="minor"/>
      </rPr>
      <t>1</t>
    </r>
  </si>
  <si>
    <t xml:space="preserve">       BIS.0332.12.2022.AZ   </t>
  </si>
  <si>
    <t>za III kwartał 2022 r.</t>
  </si>
  <si>
    <t>TAB. 1 Podstawa prawna aktualnie wykonywanych orzeczeń - stan w  dniu 30.09.2022 r.</t>
  </si>
  <si>
    <t>III kwartał 2022 r.</t>
  </si>
  <si>
    <t>TAB.2 Aktualnie wykonywane orzeczenia według rodzajów przestępstw - stan w dniu 30.09.2022 r.</t>
  </si>
  <si>
    <t>określonych w Kodeksie Karnym z 1997 r. - stan w dniu 30.09.2022 r.</t>
  </si>
  <si>
    <t>TAB.3 Zasadnicza kara pozbawienia wolności wg wymiaru kary -  orzeczenia wykonywane w dniu 30.09.2022 r.</t>
  </si>
  <si>
    <t>TAB.3A  Zastępcza kara pozbawienia wolności wg wymiaru kary - orzeczenia wykonywane w dniu 30.09.2022 r.</t>
  </si>
  <si>
    <t>TAB.3B   Inne środki izolacyjne * wg wymiaru kary  - orzeczenia wykonywane w dniu 30.09.2022 r.</t>
  </si>
  <si>
    <t>II kwartał 2022r.</t>
  </si>
  <si>
    <t>TAB.4 Aktualnie wykonywane orzeczenia wg rodzaju kary -  stan w dniu 30.09.2022 r.</t>
  </si>
  <si>
    <t>TAB.5 Przyczyny zakończenia wykonywanych orzeczeń w III kwartale 2022 r.</t>
  </si>
  <si>
    <t xml:space="preserve">            stan w dniu 30.09.2022 r.</t>
  </si>
  <si>
    <t xml:space="preserve">                  wg wybranych ustaw - stan w dniu 30.09.2022 r.</t>
  </si>
  <si>
    <t>zasadnicza kara pozbawienia wolności wg wymiaru kary -  stan w dniu 30.09.2022 r.</t>
  </si>
  <si>
    <t>zastępcza kara pozbawienia wolności wg wymiaru kary -  stan w dniu 30.09.2022 r.</t>
  </si>
  <si>
    <t>inne środki izolacyjne *  wg wymiaru kary -  stan w dniu 30.09.2022 r.</t>
  </si>
  <si>
    <t xml:space="preserve">                  stan w dniu 30.09.2022 r</t>
  </si>
  <si>
    <r>
      <t>-stan w dniu 30.09.2022 r.</t>
    </r>
    <r>
      <rPr>
        <vertAlign val="superscript"/>
        <sz val="12"/>
        <rFont val="Calibri"/>
        <family val="2"/>
        <charset val="238"/>
        <scheme val="minor"/>
      </rPr>
      <t>1</t>
    </r>
  </si>
  <si>
    <r>
      <t xml:space="preserve">-stan w dniu 30.09.2022 </t>
    </r>
    <r>
      <rPr>
        <vertAlign val="superscript"/>
        <sz val="12"/>
        <rFont val="Calibri"/>
        <family val="2"/>
        <charset val="238"/>
        <scheme val="minor"/>
      </rPr>
      <t>1</t>
    </r>
  </si>
  <si>
    <t>Samowolne przedłużenie czasu przepustki lub zezwolenia                                     w III kwartale 2022 r.</t>
  </si>
  <si>
    <t>Samowolne przedłużenie czasu  zezwolenia w III kwartale 2022 r.</t>
  </si>
  <si>
    <t>lipiec-wrzesień</t>
  </si>
  <si>
    <t>Warunkowo przedterminowo zwolnieni przez sąd z urzędu w III kwartale 2022</t>
  </si>
  <si>
    <t>III kwartał 2022</t>
  </si>
  <si>
    <t xml:space="preserve">III kwartał 2022 r. </t>
  </si>
  <si>
    <t>III kwartał
 2022 r.</t>
  </si>
  <si>
    <t>III kwartał
2022 r.</t>
  </si>
  <si>
    <t>do 30.09.</t>
  </si>
  <si>
    <t>Warszawa, dnia 19.10.2022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</si>
</sst>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u/>
      <sz val="10"/>
      <color theme="10"/>
      <name val="Arial CE"/>
      <charset val="238"/>
    </font>
    <font>
      <b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  <font>
      <b/>
      <i/>
      <u/>
      <sz val="10"/>
      <name val="Calibri"/>
      <family val="2"/>
      <charset val="238"/>
      <scheme val="minor"/>
    </font>
    <font>
      <i/>
      <vertAlign val="superscript"/>
      <sz val="9"/>
      <name val="Calibri"/>
      <family val="2"/>
      <charset val="238"/>
      <scheme val="minor"/>
    </font>
    <font>
      <b/>
      <i/>
      <u/>
      <sz val="12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  <font>
      <i/>
      <sz val="12"/>
      <color indexed="8"/>
      <name val="Calibri"/>
      <family val="2"/>
      <charset val="238"/>
      <scheme val="minor"/>
    </font>
    <font>
      <b/>
      <sz val="11"/>
      <name val="Arial CE"/>
      <charset val="238"/>
    </font>
    <font>
      <sz val="11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4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3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43"/>
      </patternFill>
    </fill>
  </fills>
  <borders count="2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0" fontId="3" fillId="0" borderId="0"/>
  </cellStyleXfs>
  <cellXfs count="1346">
    <xf numFmtId="0" fontId="0" fillId="0" borderId="0" xfId="0"/>
    <xf numFmtId="0" fontId="9" fillId="0" borderId="0" xfId="0" applyFont="1"/>
    <xf numFmtId="0" fontId="9" fillId="0" borderId="0" xfId="0" applyFont="1" applyFill="1"/>
    <xf numFmtId="0" fontId="9" fillId="0" borderId="0" xfId="0" quotePrefix="1" applyFont="1" applyAlignment="1">
      <alignment horizontal="left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6" fillId="0" borderId="0" xfId="0" applyFont="1"/>
    <xf numFmtId="0" fontId="15" fillId="0" borderId="0" xfId="0" applyFont="1"/>
    <xf numFmtId="0" fontId="22" fillId="2" borderId="4" xfId="0" applyFont="1" applyFill="1" applyBorder="1"/>
    <xf numFmtId="0" fontId="22" fillId="2" borderId="4" xfId="0" applyFont="1" applyFill="1" applyBorder="1" applyAlignment="1">
      <alignment horizontal="left" vertical="center" wrapText="1"/>
    </xf>
    <xf numFmtId="0" fontId="19" fillId="0" borderId="0" xfId="0" applyFont="1"/>
    <xf numFmtId="0" fontId="17" fillId="0" borderId="0" xfId="0" applyFont="1"/>
    <xf numFmtId="0" fontId="17" fillId="0" borderId="0" xfId="0" applyFont="1" applyFill="1"/>
    <xf numFmtId="0" fontId="25" fillId="0" borderId="0" xfId="0" applyFont="1"/>
    <xf numFmtId="0" fontId="26" fillId="0" borderId="0" xfId="0" applyFont="1" applyProtection="1"/>
    <xf numFmtId="0" fontId="16" fillId="0" borderId="0" xfId="0" applyFont="1" applyProtection="1"/>
    <xf numFmtId="0" fontId="27" fillId="0" borderId="0" xfId="0" applyFont="1" applyProtection="1"/>
    <xf numFmtId="0" fontId="15" fillId="0" borderId="0" xfId="0" applyFont="1" applyFill="1"/>
    <xf numFmtId="0" fontId="21" fillId="0" borderId="0" xfId="0" applyFont="1"/>
    <xf numFmtId="0" fontId="22" fillId="0" borderId="0" xfId="0" applyFont="1"/>
    <xf numFmtId="0" fontId="9" fillId="0" borderId="0" xfId="0" applyFont="1" applyBorder="1"/>
    <xf numFmtId="0" fontId="9" fillId="0" borderId="0" xfId="0" applyFont="1" applyFill="1" applyBorder="1"/>
    <xf numFmtId="0" fontId="15" fillId="0" borderId="0" xfId="0" applyFont="1" applyBorder="1"/>
    <xf numFmtId="0" fontId="14" fillId="0" borderId="0" xfId="0" applyFont="1"/>
    <xf numFmtId="0" fontId="36" fillId="0" borderId="0" xfId="0" applyFont="1"/>
    <xf numFmtId="0" fontId="16" fillId="0" borderId="0" xfId="0" applyFont="1" applyBorder="1"/>
    <xf numFmtId="0" fontId="27" fillId="0" borderId="0" xfId="0" applyFont="1"/>
    <xf numFmtId="0" fontId="14" fillId="0" borderId="0" xfId="0" applyFont="1" applyAlignment="1"/>
    <xf numFmtId="0" fontId="26" fillId="0" borderId="0" xfId="0" applyFont="1"/>
    <xf numFmtId="0" fontId="14" fillId="0" borderId="0" xfId="0" applyFont="1" applyFill="1"/>
    <xf numFmtId="0" fontId="26" fillId="0" borderId="174" xfId="0" applyFont="1" applyBorder="1"/>
    <xf numFmtId="0" fontId="14" fillId="0" borderId="22" xfId="0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14" fillId="0" borderId="2" xfId="0" applyFont="1" applyFill="1" applyBorder="1" applyAlignment="1">
      <alignment wrapText="1"/>
    </xf>
    <xf numFmtId="0" fontId="14" fillId="0" borderId="3" xfId="0" applyFont="1" applyFill="1" applyBorder="1" applyAlignment="1">
      <alignment wrapText="1"/>
    </xf>
    <xf numFmtId="0" fontId="14" fillId="0" borderId="4" xfId="0" applyFont="1" applyFill="1" applyBorder="1" applyAlignment="1">
      <alignment wrapText="1"/>
    </xf>
    <xf numFmtId="0" fontId="20" fillId="0" borderId="0" xfId="0" applyFont="1"/>
    <xf numFmtId="0" fontId="29" fillId="0" borderId="0" xfId="0" applyFont="1"/>
    <xf numFmtId="0" fontId="26" fillId="0" borderId="205" xfId="0" applyFont="1" applyFill="1" applyBorder="1"/>
    <xf numFmtId="0" fontId="26" fillId="0" borderId="0" xfId="0" applyFont="1" applyBorder="1"/>
    <xf numFmtId="0" fontId="26" fillId="0" borderId="0" xfId="0" applyFont="1" applyFill="1" applyBorder="1"/>
    <xf numFmtId="0" fontId="36" fillId="2" borderId="3" xfId="0" applyFont="1" applyFill="1" applyBorder="1"/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2" fillId="2" borderId="230" xfId="0" applyFont="1" applyFill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6" fillId="0" borderId="0" xfId="0" quotePrefix="1" applyFont="1"/>
    <xf numFmtId="0" fontId="33" fillId="3" borderId="224" xfId="0" applyFont="1" applyFill="1" applyBorder="1"/>
    <xf numFmtId="0" fontId="9" fillId="3" borderId="200" xfId="0" applyFont="1" applyFill="1" applyBorder="1"/>
    <xf numFmtId="0" fontId="13" fillId="0" borderId="200" xfId="0" applyFont="1" applyFill="1" applyBorder="1"/>
    <xf numFmtId="0" fontId="9" fillId="0" borderId="200" xfId="0" applyFont="1" applyFill="1" applyBorder="1"/>
    <xf numFmtId="0" fontId="31" fillId="0" borderId="0" xfId="0" applyFont="1" applyBorder="1"/>
    <xf numFmtId="0" fontId="39" fillId="0" borderId="0" xfId="0" applyFont="1"/>
    <xf numFmtId="0" fontId="41" fillId="0" borderId="0" xfId="0" applyFont="1" applyAlignment="1">
      <alignment horizontal="center"/>
    </xf>
    <xf numFmtId="0" fontId="42" fillId="0" borderId="0" xfId="0" applyFont="1"/>
    <xf numFmtId="0" fontId="38" fillId="0" borderId="0" xfId="0" applyFont="1"/>
    <xf numFmtId="0" fontId="43" fillId="0" borderId="0" xfId="0" applyFont="1" applyAlignment="1">
      <alignment horizontal="center"/>
    </xf>
    <xf numFmtId="0" fontId="9" fillId="0" borderId="208" xfId="0" applyFont="1" applyFill="1" applyBorder="1"/>
    <xf numFmtId="0" fontId="9" fillId="0" borderId="224" xfId="0" applyFont="1" applyFill="1" applyBorder="1"/>
    <xf numFmtId="0" fontId="34" fillId="0" borderId="0" xfId="0" applyFont="1"/>
    <xf numFmtId="0" fontId="30" fillId="3" borderId="224" xfId="0" applyFont="1" applyFill="1" applyBorder="1"/>
    <xf numFmtId="0" fontId="26" fillId="3" borderId="200" xfId="0" applyFont="1" applyFill="1" applyBorder="1"/>
    <xf numFmtId="0" fontId="26" fillId="3" borderId="225" xfId="0" applyFont="1" applyFill="1" applyBorder="1"/>
    <xf numFmtId="0" fontId="26" fillId="2" borderId="224" xfId="0" applyFont="1" applyFill="1" applyBorder="1"/>
    <xf numFmtId="0" fontId="26" fillId="2" borderId="226" xfId="0" applyFont="1" applyFill="1" applyBorder="1"/>
    <xf numFmtId="0" fontId="26" fillId="0" borderId="208" xfId="0" applyFont="1" applyFill="1" applyBorder="1"/>
    <xf numFmtId="0" fontId="30" fillId="0" borderId="0" xfId="0" applyFont="1" applyFill="1" applyBorder="1"/>
    <xf numFmtId="0" fontId="30" fillId="0" borderId="24" xfId="0" applyFont="1" applyFill="1" applyBorder="1"/>
    <xf numFmtId="0" fontId="26" fillId="0" borderId="208" xfId="0" applyFont="1" applyBorder="1"/>
    <xf numFmtId="0" fontId="26" fillId="0" borderId="224" xfId="0" applyFont="1" applyFill="1" applyBorder="1"/>
    <xf numFmtId="0" fontId="35" fillId="0" borderId="200" xfId="0" applyFont="1" applyFill="1" applyBorder="1"/>
    <xf numFmtId="0" fontId="26" fillId="0" borderId="200" xfId="0" applyFont="1" applyFill="1" applyBorder="1"/>
    <xf numFmtId="0" fontId="26" fillId="0" borderId="225" xfId="0" applyFont="1" applyFill="1" applyBorder="1"/>
    <xf numFmtId="0" fontId="26" fillId="0" borderId="224" xfId="0" applyFont="1" applyBorder="1"/>
    <xf numFmtId="0" fontId="26" fillId="0" borderId="226" xfId="0" applyFont="1" applyBorder="1"/>
    <xf numFmtId="0" fontId="26" fillId="0" borderId="61" xfId="0" applyFont="1" applyFill="1" applyBorder="1"/>
    <xf numFmtId="0" fontId="26" fillId="0" borderId="60" xfId="0" applyFont="1" applyFill="1" applyBorder="1"/>
    <xf numFmtId="0" fontId="26" fillId="0" borderId="151" xfId="0" applyFont="1" applyFill="1" applyBorder="1"/>
    <xf numFmtId="0" fontId="26" fillId="0" borderId="128" xfId="0" applyFont="1" applyBorder="1"/>
    <xf numFmtId="0" fontId="26" fillId="0" borderId="62" xfId="0" applyFont="1" applyFill="1" applyBorder="1"/>
    <xf numFmtId="0" fontId="26" fillId="0" borderId="63" xfId="0" applyFont="1" applyFill="1" applyBorder="1"/>
    <xf numFmtId="0" fontId="26" fillId="0" borderId="236" xfId="0" applyFont="1" applyFill="1" applyBorder="1"/>
    <xf numFmtId="0" fontId="30" fillId="0" borderId="0" xfId="0" applyFont="1" applyBorder="1"/>
    <xf numFmtId="0" fontId="44" fillId="0" borderId="0" xfId="0" applyFont="1" applyAlignment="1">
      <alignment horizontal="center"/>
    </xf>
    <xf numFmtId="0" fontId="9" fillId="0" borderId="69" xfId="0" applyFont="1" applyFill="1" applyBorder="1"/>
    <xf numFmtId="0" fontId="9" fillId="0" borderId="68" xfId="0" applyFont="1" applyFill="1" applyBorder="1"/>
    <xf numFmtId="0" fontId="9" fillId="0" borderId="216" xfId="0" applyFont="1" applyFill="1" applyBorder="1"/>
    <xf numFmtId="0" fontId="9" fillId="0" borderId="217" xfId="0" applyFont="1" applyFill="1" applyBorder="1"/>
    <xf numFmtId="0" fontId="9" fillId="0" borderId="0" xfId="0" applyFont="1" applyFill="1" applyBorder="1" applyAlignment="1">
      <alignment horizontal="center"/>
    </xf>
    <xf numFmtId="0" fontId="44" fillId="0" borderId="0" xfId="0" applyFont="1"/>
    <xf numFmtId="0" fontId="26" fillId="0" borderId="210" xfId="0" applyFont="1" applyBorder="1"/>
    <xf numFmtId="0" fontId="26" fillId="0" borderId="216" xfId="0" applyFont="1" applyFill="1" applyBorder="1"/>
    <xf numFmtId="0" fontId="26" fillId="0" borderId="217" xfId="0" applyFont="1" applyFill="1" applyBorder="1"/>
    <xf numFmtId="0" fontId="26" fillId="0" borderId="216" xfId="0" applyFont="1" applyBorder="1"/>
    <xf numFmtId="0" fontId="41" fillId="0" borderId="0" xfId="0" applyFont="1"/>
    <xf numFmtId="0" fontId="30" fillId="3" borderId="205" xfId="0" applyFont="1" applyFill="1" applyBorder="1"/>
    <xf numFmtId="0" fontId="26" fillId="3" borderId="219" xfId="0" applyFont="1" applyFill="1" applyBorder="1"/>
    <xf numFmtId="0" fontId="26" fillId="2" borderId="205" xfId="0" applyFont="1" applyFill="1" applyBorder="1"/>
    <xf numFmtId="0" fontId="26" fillId="2" borderId="211" xfId="0" applyFont="1" applyFill="1" applyBorder="1"/>
    <xf numFmtId="0" fontId="26" fillId="0" borderId="174" xfId="0" applyFont="1" applyFill="1" applyBorder="1"/>
    <xf numFmtId="0" fontId="26" fillId="0" borderId="201" xfId="0" applyFont="1" applyFill="1" applyBorder="1"/>
    <xf numFmtId="0" fontId="26" fillId="0" borderId="206" xfId="0" applyFont="1" applyFill="1" applyBorder="1"/>
    <xf numFmtId="0" fontId="26" fillId="0" borderId="205" xfId="0" applyFont="1" applyBorder="1"/>
    <xf numFmtId="0" fontId="26" fillId="0" borderId="219" xfId="0" applyFont="1" applyFill="1" applyBorder="1"/>
    <xf numFmtId="0" fontId="33" fillId="0" borderId="0" xfId="0" applyFont="1"/>
    <xf numFmtId="0" fontId="26" fillId="0" borderId="48" xfId="0" applyFont="1" applyFill="1" applyBorder="1"/>
    <xf numFmtId="0" fontId="9" fillId="0" borderId="21" xfId="0" applyFont="1" applyFill="1" applyBorder="1"/>
    <xf numFmtId="0" fontId="26" fillId="0" borderId="144" xfId="0" applyFont="1" applyFill="1" applyBorder="1"/>
    <xf numFmtId="0" fontId="30" fillId="0" borderId="23" xfId="0" applyFont="1" applyFill="1" applyBorder="1"/>
    <xf numFmtId="10" fontId="31" fillId="0" borderId="0" xfId="0" applyNumberFormat="1" applyFont="1"/>
    <xf numFmtId="10" fontId="31" fillId="0" borderId="2" xfId="0" applyNumberFormat="1" applyFont="1" applyBorder="1"/>
    <xf numFmtId="0" fontId="26" fillId="0" borderId="23" xfId="0" applyFont="1" applyFill="1" applyBorder="1"/>
    <xf numFmtId="10" fontId="9" fillId="0" borderId="0" xfId="1" applyNumberFormat="1" applyFont="1"/>
    <xf numFmtId="10" fontId="9" fillId="0" borderId="21" xfId="1" applyNumberFormat="1" applyFont="1" applyBorder="1"/>
    <xf numFmtId="0" fontId="26" fillId="0" borderId="23" xfId="0" applyFont="1" applyFill="1" applyBorder="1" applyAlignment="1">
      <alignment horizontal="left"/>
    </xf>
    <xf numFmtId="0" fontId="26" fillId="0" borderId="23" xfId="0" quotePrefix="1" applyFont="1" applyFill="1" applyBorder="1" applyAlignment="1">
      <alignment horizontal="left"/>
    </xf>
    <xf numFmtId="0" fontId="30" fillId="0" borderId="5" xfId="0" quotePrefix="1" applyFont="1" applyFill="1" applyBorder="1" applyAlignment="1">
      <alignment horizontal="left"/>
    </xf>
    <xf numFmtId="0" fontId="26" fillId="0" borderId="6" xfId="0" applyFont="1" applyFill="1" applyBorder="1"/>
    <xf numFmtId="10" fontId="31" fillId="0" borderId="6" xfId="0" applyNumberFormat="1" applyFont="1" applyBorder="1"/>
    <xf numFmtId="0" fontId="26" fillId="0" borderId="97" xfId="0" applyFont="1" applyFill="1" applyBorder="1" applyAlignment="1">
      <alignment horizontal="left"/>
    </xf>
    <xf numFmtId="10" fontId="9" fillId="0" borderId="11" xfId="1" applyNumberFormat="1" applyFont="1" applyBorder="1"/>
    <xf numFmtId="10" fontId="9" fillId="0" borderId="22" xfId="1" applyNumberFormat="1" applyFont="1" applyBorder="1"/>
    <xf numFmtId="0" fontId="30" fillId="0" borderId="99" xfId="0" applyFont="1" applyFill="1" applyBorder="1" applyAlignment="1">
      <alignment horizontal="left"/>
    </xf>
    <xf numFmtId="0" fontId="30" fillId="0" borderId="26" xfId="0" applyFont="1" applyFill="1" applyBorder="1"/>
    <xf numFmtId="0" fontId="30" fillId="0" borderId="149" xfId="0" applyFont="1" applyFill="1" applyBorder="1"/>
    <xf numFmtId="10" fontId="9" fillId="0" borderId="26" xfId="1" applyNumberFormat="1" applyFont="1" applyBorder="1"/>
    <xf numFmtId="10" fontId="9" fillId="0" borderId="100" xfId="1" applyNumberFormat="1" applyFont="1" applyBorder="1"/>
    <xf numFmtId="0" fontId="30" fillId="0" borderId="11" xfId="0" applyFont="1" applyFill="1" applyBorder="1" applyAlignment="1">
      <alignment horizontal="left"/>
    </xf>
    <xf numFmtId="0" fontId="30" fillId="0" borderId="12" xfId="0" applyFont="1" applyFill="1" applyBorder="1"/>
    <xf numFmtId="10" fontId="31" fillId="0" borderId="12" xfId="1" applyNumberFormat="1" applyFont="1" applyBorder="1"/>
    <xf numFmtId="10" fontId="31" fillId="0" borderId="22" xfId="1" applyNumberFormat="1" applyFont="1" applyBorder="1"/>
    <xf numFmtId="0" fontId="30" fillId="0" borderId="0" xfId="0" applyFont="1" applyFill="1" applyBorder="1" applyAlignment="1">
      <alignment horizontal="left"/>
    </xf>
    <xf numFmtId="0" fontId="33" fillId="6" borderId="0" xfId="0" applyFont="1" applyFill="1" applyBorder="1"/>
    <xf numFmtId="10" fontId="31" fillId="0" borderId="0" xfId="1" applyNumberFormat="1" applyFont="1" applyBorder="1"/>
    <xf numFmtId="10" fontId="31" fillId="0" borderId="2" xfId="1" applyNumberFormat="1" applyFont="1" applyBorder="1"/>
    <xf numFmtId="10" fontId="31" fillId="0" borderId="7" xfId="0" applyNumberFormat="1" applyFont="1" applyBorder="1"/>
    <xf numFmtId="10" fontId="9" fillId="0" borderId="24" xfId="1" applyNumberFormat="1" applyFont="1" applyBorder="1"/>
    <xf numFmtId="0" fontId="26" fillId="0" borderId="11" xfId="0" quotePrefix="1" applyFont="1" applyFill="1" applyBorder="1" applyAlignment="1">
      <alignment horizontal="left"/>
    </xf>
    <xf numFmtId="0" fontId="26" fillId="0" borderId="12" xfId="0" applyFont="1" applyFill="1" applyBorder="1"/>
    <xf numFmtId="0" fontId="26" fillId="0" borderId="147" xfId="0" applyFont="1" applyFill="1" applyBorder="1"/>
    <xf numFmtId="10" fontId="9" fillId="0" borderId="24" xfId="0" applyNumberFormat="1" applyFont="1" applyBorder="1"/>
    <xf numFmtId="0" fontId="30" fillId="0" borderId="23" xfId="0" quotePrefix="1" applyFont="1" applyFill="1" applyBorder="1" applyAlignment="1">
      <alignment horizontal="left"/>
    </xf>
    <xf numFmtId="10" fontId="9" fillId="0" borderId="2" xfId="0" applyNumberFormat="1" applyFont="1" applyBorder="1"/>
    <xf numFmtId="10" fontId="9" fillId="0" borderId="7" xfId="1" applyNumberFormat="1" applyFont="1" applyBorder="1"/>
    <xf numFmtId="10" fontId="31" fillId="0" borderId="21" xfId="1" applyNumberFormat="1" applyFont="1" applyBorder="1"/>
    <xf numFmtId="10" fontId="31" fillId="0" borderId="24" xfId="0" applyNumberFormat="1" applyFont="1" applyBorder="1"/>
    <xf numFmtId="10" fontId="9" fillId="0" borderId="13" xfId="0" applyNumberFormat="1" applyFont="1" applyBorder="1"/>
    <xf numFmtId="0" fontId="30" fillId="0" borderId="7" xfId="0" applyFont="1" applyFill="1" applyBorder="1"/>
    <xf numFmtId="0" fontId="30" fillId="0" borderId="2" xfId="0" applyFont="1" applyFill="1" applyBorder="1"/>
    <xf numFmtId="0" fontId="30" fillId="0" borderId="136" xfId="0" applyFont="1" applyFill="1" applyBorder="1"/>
    <xf numFmtId="10" fontId="9" fillId="0" borderId="2" xfId="1" applyNumberFormat="1" applyFont="1" applyBorder="1"/>
    <xf numFmtId="0" fontId="30" fillId="0" borderId="23" xfId="0" applyFont="1" applyFill="1" applyBorder="1" applyAlignment="1">
      <alignment horizontal="left"/>
    </xf>
    <xf numFmtId="10" fontId="31" fillId="0" borderId="24" xfId="1" applyNumberFormat="1" applyFont="1" applyBorder="1"/>
    <xf numFmtId="10" fontId="9" fillId="0" borderId="241" xfId="0" applyNumberFormat="1" applyFont="1" applyBorder="1"/>
    <xf numFmtId="10" fontId="9" fillId="0" borderId="22" xfId="0" applyNumberFormat="1" applyFont="1" applyBorder="1"/>
    <xf numFmtId="10" fontId="9" fillId="0" borderId="144" xfId="1" applyNumberFormat="1" applyFont="1" applyBorder="1"/>
    <xf numFmtId="0" fontId="26" fillId="0" borderId="0" xfId="0" quotePrefix="1" applyFont="1" applyFill="1" applyBorder="1" applyAlignment="1">
      <alignment horizontal="left"/>
    </xf>
    <xf numFmtId="0" fontId="26" fillId="6" borderId="0" xfId="0" applyFont="1" applyFill="1" applyBorder="1"/>
    <xf numFmtId="10" fontId="9" fillId="0" borderId="0" xfId="0" applyNumberFormat="1" applyFont="1" applyBorder="1"/>
    <xf numFmtId="10" fontId="9" fillId="0" borderId="0" xfId="1" applyNumberFormat="1" applyFont="1" applyBorder="1"/>
    <xf numFmtId="0" fontId="45" fillId="0" borderId="0" xfId="0" applyFont="1"/>
    <xf numFmtId="0" fontId="16" fillId="0" borderId="0" xfId="0" quotePrefix="1" applyFont="1" applyAlignment="1">
      <alignment horizontal="left"/>
    </xf>
    <xf numFmtId="0" fontId="16" fillId="0" borderId="28" xfId="0" applyFont="1" applyFill="1" applyBorder="1"/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47" xfId="0" applyFont="1" applyFill="1" applyBorder="1"/>
    <xf numFmtId="0" fontId="16" fillId="0" borderId="48" xfId="0" applyFont="1" applyFill="1" applyBorder="1"/>
    <xf numFmtId="0" fontId="9" fillId="0" borderId="42" xfId="0" applyFont="1" applyBorder="1"/>
    <xf numFmtId="0" fontId="9" fillId="0" borderId="102" xfId="0" applyFont="1" applyBorder="1"/>
    <xf numFmtId="0" fontId="16" fillId="0" borderId="0" xfId="0" applyFont="1" applyFill="1" applyBorder="1"/>
    <xf numFmtId="0" fontId="9" fillId="0" borderId="219" xfId="0" applyFont="1" applyBorder="1"/>
    <xf numFmtId="0" fontId="16" fillId="0" borderId="217" xfId="0" applyFont="1" applyFill="1" applyBorder="1"/>
    <xf numFmtId="0" fontId="26" fillId="0" borderId="5" xfId="0" applyFont="1" applyFill="1" applyBorder="1"/>
    <xf numFmtId="0" fontId="26" fillId="0" borderId="8" xfId="0" applyFont="1" applyFill="1" applyBorder="1"/>
    <xf numFmtId="0" fontId="26" fillId="0" borderId="9" xfId="0" applyFont="1" applyFill="1" applyBorder="1"/>
    <xf numFmtId="0" fontId="31" fillId="0" borderId="0" xfId="0" applyFont="1" applyFill="1"/>
    <xf numFmtId="0" fontId="46" fillId="0" borderId="0" xfId="0" applyFont="1" applyFill="1"/>
    <xf numFmtId="0" fontId="26" fillId="0" borderId="23" xfId="0" applyFont="1" applyBorder="1"/>
    <xf numFmtId="0" fontId="26" fillId="0" borderId="21" xfId="0" applyFont="1" applyBorder="1"/>
    <xf numFmtId="0" fontId="26" fillId="0" borderId="11" xfId="0" applyFont="1" applyFill="1" applyBorder="1"/>
    <xf numFmtId="0" fontId="26" fillId="0" borderId="11" xfId="0" applyFont="1" applyBorder="1"/>
    <xf numFmtId="0" fontId="26" fillId="0" borderId="22" xfId="0" applyFont="1" applyBorder="1"/>
    <xf numFmtId="0" fontId="24" fillId="0" borderId="0" xfId="0" applyFont="1"/>
    <xf numFmtId="0" fontId="30" fillId="4" borderId="138" xfId="0" applyFont="1" applyFill="1" applyBorder="1"/>
    <xf numFmtId="0" fontId="26" fillId="4" borderId="203" xfId="0" applyFont="1" applyFill="1" applyBorder="1"/>
    <xf numFmtId="0" fontId="30" fillId="4" borderId="204" xfId="0" applyFont="1" applyFill="1" applyBorder="1"/>
    <xf numFmtId="0" fontId="9" fillId="4" borderId="187" xfId="0" applyFont="1" applyFill="1" applyBorder="1"/>
    <xf numFmtId="0" fontId="31" fillId="4" borderId="187" xfId="0" applyFont="1" applyFill="1" applyBorder="1"/>
    <xf numFmtId="0" fontId="26" fillId="0" borderId="228" xfId="0" applyFont="1" applyFill="1" applyBorder="1"/>
    <xf numFmtId="0" fontId="26" fillId="0" borderId="24" xfId="0" applyFont="1" applyFill="1" applyBorder="1"/>
    <xf numFmtId="0" fontId="9" fillId="0" borderId="189" xfId="0" applyFont="1" applyFill="1" applyBorder="1"/>
    <xf numFmtId="0" fontId="31" fillId="0" borderId="189" xfId="0" applyFont="1" applyFill="1" applyBorder="1"/>
    <xf numFmtId="0" fontId="9" fillId="0" borderId="24" xfId="0" applyFont="1" applyFill="1" applyBorder="1"/>
    <xf numFmtId="0" fontId="31" fillId="0" borderId="24" xfId="0" applyFont="1" applyFill="1" applyBorder="1"/>
    <xf numFmtId="0" fontId="9" fillId="0" borderId="24" xfId="0" applyFont="1" applyBorder="1"/>
    <xf numFmtId="0" fontId="31" fillId="0" borderId="24" xfId="0" applyFont="1" applyBorder="1"/>
    <xf numFmtId="0" fontId="26" fillId="0" borderId="138" xfId="0" applyFont="1" applyFill="1" applyBorder="1"/>
    <xf numFmtId="0" fontId="26" fillId="0" borderId="203" xfId="0" applyFont="1" applyFill="1" applyBorder="1"/>
    <xf numFmtId="0" fontId="26" fillId="0" borderId="204" xfId="0" applyFont="1" applyFill="1" applyBorder="1"/>
    <xf numFmtId="0" fontId="9" fillId="0" borderId="204" xfId="0" applyFont="1" applyBorder="1"/>
    <xf numFmtId="0" fontId="31" fillId="0" borderId="204" xfId="0" applyFont="1" applyBorder="1"/>
    <xf numFmtId="0" fontId="9" fillId="0" borderId="21" xfId="0" applyFont="1" applyBorder="1"/>
    <xf numFmtId="0" fontId="9" fillId="0" borderId="188" xfId="0" applyFont="1" applyFill="1" applyBorder="1"/>
    <xf numFmtId="0" fontId="9" fillId="0" borderId="127" xfId="0" applyFont="1" applyFill="1" applyBorder="1"/>
    <xf numFmtId="0" fontId="9" fillId="0" borderId="185" xfId="0" applyFont="1" applyBorder="1"/>
    <xf numFmtId="0" fontId="9" fillId="0" borderId="228" xfId="0" applyFont="1" applyFill="1" applyBorder="1"/>
    <xf numFmtId="0" fontId="9" fillId="0" borderId="138" xfId="0" applyFont="1" applyFill="1" applyBorder="1"/>
    <xf numFmtId="0" fontId="9" fillId="0" borderId="203" xfId="0" applyFont="1" applyFill="1" applyBorder="1"/>
    <xf numFmtId="0" fontId="9" fillId="0" borderId="144" xfId="0" applyFont="1" applyBorder="1"/>
    <xf numFmtId="0" fontId="9" fillId="0" borderId="23" xfId="0" applyFont="1" applyFill="1" applyBorder="1"/>
    <xf numFmtId="3" fontId="9" fillId="0" borderId="21" xfId="0" applyNumberFormat="1" applyFont="1" applyFill="1" applyBorder="1"/>
    <xf numFmtId="4" fontId="9" fillId="0" borderId="21" xfId="0" applyNumberFormat="1" applyFont="1" applyBorder="1"/>
    <xf numFmtId="4" fontId="9" fillId="6" borderId="111" xfId="0" applyNumberFormat="1" applyFont="1" applyFill="1" applyBorder="1"/>
    <xf numFmtId="0" fontId="9" fillId="0" borderId="2" xfId="0" applyFont="1" applyFill="1" applyBorder="1"/>
    <xf numFmtId="3" fontId="9" fillId="0" borderId="5" xfId="0" applyNumberFormat="1" applyFont="1" applyFill="1" applyBorder="1"/>
    <xf numFmtId="3" fontId="9" fillId="0" borderId="2" xfId="0" applyNumberFormat="1" applyFont="1" applyFill="1" applyBorder="1"/>
    <xf numFmtId="4" fontId="9" fillId="0" borderId="110" xfId="0" applyNumberFormat="1" applyFont="1" applyBorder="1"/>
    <xf numFmtId="4" fontId="9" fillId="6" borderId="110" xfId="0" applyNumberFormat="1" applyFont="1" applyFill="1" applyBorder="1"/>
    <xf numFmtId="3" fontId="9" fillId="0" borderId="23" xfId="0" applyNumberFormat="1" applyFont="1" applyFill="1" applyBorder="1"/>
    <xf numFmtId="4" fontId="9" fillId="0" borderId="109" xfId="0" applyNumberFormat="1" applyFont="1" applyBorder="1"/>
    <xf numFmtId="4" fontId="9" fillId="0" borderId="1" xfId="0" applyNumberFormat="1" applyFont="1" applyBorder="1"/>
    <xf numFmtId="4" fontId="9" fillId="6" borderId="1" xfId="0" applyNumberFormat="1" applyFont="1" applyFill="1" applyBorder="1"/>
    <xf numFmtId="0" fontId="9" fillId="0" borderId="1" xfId="0" applyFont="1" applyFill="1" applyBorder="1"/>
    <xf numFmtId="3" fontId="9" fillId="0" borderId="8" xfId="0" applyNumberFormat="1" applyFont="1" applyFill="1" applyBorder="1"/>
    <xf numFmtId="3" fontId="9" fillId="0" borderId="1" xfId="0" applyNumberFormat="1" applyFont="1" applyFill="1" applyBorder="1"/>
    <xf numFmtId="0" fontId="9" fillId="0" borderId="6" xfId="0" applyFont="1" applyBorder="1"/>
    <xf numFmtId="3" fontId="9" fillId="0" borderId="228" xfId="0" applyNumberFormat="1" applyFont="1" applyFill="1" applyBorder="1"/>
    <xf numFmtId="4" fontId="9" fillId="0" borderId="22" xfId="0" applyNumberFormat="1" applyFont="1" applyBorder="1"/>
    <xf numFmtId="0" fontId="30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26" fillId="0" borderId="0" xfId="0" applyFont="1" applyFill="1" applyAlignment="1">
      <alignment horizontal="left"/>
    </xf>
    <xf numFmtId="0" fontId="26" fillId="0" borderId="0" xfId="0" applyFont="1" applyFill="1"/>
    <xf numFmtId="0" fontId="26" fillId="0" borderId="0" xfId="0" quotePrefix="1" applyFont="1" applyAlignment="1">
      <alignment horizontal="left"/>
    </xf>
    <xf numFmtId="0" fontId="49" fillId="0" borderId="0" xfId="0" applyFont="1"/>
    <xf numFmtId="0" fontId="47" fillId="0" borderId="0" xfId="0" applyFont="1"/>
    <xf numFmtId="0" fontId="26" fillId="0" borderId="0" xfId="2" applyFont="1"/>
    <xf numFmtId="0" fontId="26" fillId="0" borderId="0" xfId="2" applyFont="1" applyProtection="1">
      <protection locked="0"/>
    </xf>
    <xf numFmtId="0" fontId="26" fillId="0" borderId="0" xfId="2" applyFont="1" applyAlignment="1" applyProtection="1">
      <alignment horizontal="center"/>
      <protection locked="0"/>
    </xf>
    <xf numFmtId="0" fontId="50" fillId="0" borderId="0" xfId="3" applyFont="1" applyAlignment="1" applyProtection="1">
      <protection locked="0"/>
    </xf>
    <xf numFmtId="0" fontId="50" fillId="0" borderId="0" xfId="3" applyFont="1" applyAlignment="1" applyProtection="1"/>
    <xf numFmtId="0" fontId="15" fillId="0" borderId="0" xfId="2" applyFont="1"/>
    <xf numFmtId="0" fontId="50" fillId="0" borderId="0" xfId="3" quotePrefix="1" applyFont="1" applyAlignment="1" applyProtection="1">
      <protection locked="0"/>
    </xf>
    <xf numFmtId="0" fontId="23" fillId="0" borderId="174" xfId="0" applyFont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13" fillId="0" borderId="174" xfId="0" applyFont="1" applyBorder="1" applyAlignment="1">
      <alignment horizontal="left" vertical="center" wrapText="1"/>
    </xf>
    <xf numFmtId="0" fontId="23" fillId="0" borderId="174" xfId="0" applyFont="1" applyFill="1" applyBorder="1" applyAlignment="1">
      <alignment horizontal="left" vertical="center" wrapText="1"/>
    </xf>
    <xf numFmtId="3" fontId="36" fillId="2" borderId="2" xfId="0" applyNumberFormat="1" applyFont="1" applyFill="1" applyBorder="1" applyAlignment="1">
      <alignment vertical="center" wrapText="1"/>
    </xf>
    <xf numFmtId="3" fontId="33" fillId="2" borderId="22" xfId="0" applyNumberFormat="1" applyFont="1" applyFill="1" applyBorder="1" applyProtection="1"/>
    <xf numFmtId="0" fontId="16" fillId="0" borderId="254" xfId="0" applyFont="1" applyFill="1" applyBorder="1" applyProtection="1"/>
    <xf numFmtId="0" fontId="16" fillId="0" borderId="255" xfId="0" applyFont="1" applyFill="1" applyBorder="1" applyProtection="1"/>
    <xf numFmtId="3" fontId="16" fillId="0" borderId="39" xfId="0" applyNumberFormat="1" applyFont="1" applyFill="1" applyBorder="1" applyProtection="1"/>
    <xf numFmtId="3" fontId="16" fillId="0" borderId="37" xfId="0" applyNumberFormat="1" applyFont="1" applyBorder="1" applyProtection="1"/>
    <xf numFmtId="0" fontId="14" fillId="0" borderId="37" xfId="0" applyFont="1" applyBorder="1"/>
    <xf numFmtId="0" fontId="16" fillId="0" borderId="211" xfId="0" applyFont="1" applyFill="1" applyBorder="1" applyProtection="1"/>
    <xf numFmtId="0" fontId="16" fillId="0" borderId="211" xfId="0" applyFont="1" applyFill="1" applyBorder="1"/>
    <xf numFmtId="3" fontId="16" fillId="0" borderId="211" xfId="0" applyNumberFormat="1" applyFont="1" applyBorder="1" applyProtection="1"/>
    <xf numFmtId="0" fontId="16" fillId="0" borderId="205" xfId="0" applyFont="1" applyFill="1" applyBorder="1"/>
    <xf numFmtId="0" fontId="16" fillId="0" borderId="212" xfId="0" applyFont="1" applyFill="1" applyBorder="1"/>
    <xf numFmtId="0" fontId="16" fillId="0" borderId="214" xfId="0" applyFont="1" applyFill="1" applyBorder="1"/>
    <xf numFmtId="3" fontId="16" fillId="0" borderId="44" xfId="0" applyNumberFormat="1" applyFont="1" applyBorder="1" applyProtection="1"/>
    <xf numFmtId="3" fontId="33" fillId="2" borderId="34" xfId="0" applyNumberFormat="1" applyFont="1" applyFill="1" applyBorder="1" applyProtection="1"/>
    <xf numFmtId="0" fontId="36" fillId="0" borderId="0" xfId="0" applyFont="1" applyBorder="1" applyAlignment="1">
      <alignment horizontal="center" vertical="center" wrapText="1"/>
    </xf>
    <xf numFmtId="3" fontId="33" fillId="0" borderId="0" xfId="0" applyNumberFormat="1" applyFont="1" applyFill="1" applyBorder="1" applyProtection="1"/>
    <xf numFmtId="3" fontId="16" fillId="0" borderId="0" xfId="0" applyNumberFormat="1" applyFont="1" applyFill="1" applyBorder="1" applyProtection="1"/>
    <xf numFmtId="0" fontId="14" fillId="0" borderId="0" xfId="0" applyFont="1" applyFill="1" applyBorder="1"/>
    <xf numFmtId="0" fontId="14" fillId="0" borderId="0" xfId="0" applyFont="1" applyBorder="1"/>
    <xf numFmtId="0" fontId="51" fillId="0" borderId="0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3" fillId="0" borderId="0" xfId="0" applyFont="1" applyProtection="1"/>
    <xf numFmtId="0" fontId="33" fillId="2" borderId="201" xfId="0" applyFont="1" applyFill="1" applyBorder="1" applyProtection="1"/>
    <xf numFmtId="0" fontId="33" fillId="2" borderId="206" xfId="0" applyFont="1" applyFill="1" applyBorder="1" applyProtection="1"/>
    <xf numFmtId="3" fontId="33" fillId="2" borderId="207" xfId="0" applyNumberFormat="1" applyFont="1" applyFill="1" applyBorder="1" applyProtection="1"/>
    <xf numFmtId="3" fontId="16" fillId="2" borderId="27" xfId="0" applyNumberFormat="1" applyFont="1" applyFill="1" applyBorder="1" applyProtection="1"/>
    <xf numFmtId="3" fontId="33" fillId="2" borderId="152" xfId="0" applyNumberFormat="1" applyFont="1" applyFill="1" applyBorder="1" applyProtection="1"/>
    <xf numFmtId="3" fontId="36" fillId="2" borderId="37" xfId="0" applyNumberFormat="1" applyFont="1" applyFill="1" applyBorder="1"/>
    <xf numFmtId="0" fontId="36" fillId="2" borderId="37" xfId="0" applyFont="1" applyFill="1" applyBorder="1"/>
    <xf numFmtId="0" fontId="16" fillId="0" borderId="205" xfId="0" applyFont="1" applyFill="1" applyBorder="1" applyProtection="1"/>
    <xf numFmtId="0" fontId="16" fillId="0" borderId="219" xfId="0" applyFont="1" applyFill="1" applyBorder="1" applyProtection="1"/>
    <xf numFmtId="3" fontId="33" fillId="0" borderId="212" xfId="0" applyNumberFormat="1" applyFont="1" applyFill="1" applyBorder="1" applyProtection="1"/>
    <xf numFmtId="3" fontId="16" fillId="0" borderId="43" xfId="0" applyNumberFormat="1" applyFont="1" applyFill="1" applyBorder="1" applyProtection="1"/>
    <xf numFmtId="3" fontId="33" fillId="0" borderId="37" xfId="0" applyNumberFormat="1" applyFont="1" applyFill="1" applyBorder="1" applyProtection="1"/>
    <xf numFmtId="0" fontId="36" fillId="0" borderId="37" xfId="0" applyFont="1" applyFill="1" applyBorder="1"/>
    <xf numFmtId="3" fontId="33" fillId="0" borderId="211" xfId="0" applyNumberFormat="1" applyFont="1" applyFill="1" applyBorder="1" applyProtection="1"/>
    <xf numFmtId="3" fontId="16" fillId="0" borderId="37" xfId="0" applyNumberFormat="1" applyFont="1" applyFill="1" applyBorder="1" applyProtection="1"/>
    <xf numFmtId="0" fontId="16" fillId="0" borderId="220" xfId="0" applyFont="1" applyFill="1" applyBorder="1" applyProtection="1"/>
    <xf numFmtId="0" fontId="16" fillId="0" borderId="256" xfId="0" applyFont="1" applyFill="1" applyBorder="1" applyProtection="1"/>
    <xf numFmtId="3" fontId="33" fillId="0" borderId="257" xfId="0" applyNumberFormat="1" applyFont="1" applyFill="1" applyBorder="1" applyProtection="1"/>
    <xf numFmtId="0" fontId="16" fillId="0" borderId="0" xfId="0" applyFont="1" applyBorder="1" applyProtection="1"/>
    <xf numFmtId="3" fontId="33" fillId="0" borderId="0" xfId="0" applyNumberFormat="1" applyFont="1" applyBorder="1" applyProtection="1"/>
    <xf numFmtId="3" fontId="16" fillId="0" borderId="0" xfId="0" applyNumberFormat="1" applyFont="1" applyBorder="1" applyProtection="1"/>
    <xf numFmtId="0" fontId="27" fillId="0" borderId="0" xfId="0" applyFont="1" applyAlignment="1"/>
    <xf numFmtId="0" fontId="33" fillId="2" borderId="25" xfId="0" applyFont="1" applyFill="1" applyBorder="1" applyProtection="1"/>
    <xf numFmtId="0" fontId="33" fillId="2" borderId="26" xfId="0" applyFont="1" applyFill="1" applyBorder="1" applyProtection="1"/>
    <xf numFmtId="3" fontId="33" fillId="2" borderId="27" xfId="0" applyNumberFormat="1" applyFont="1" applyFill="1" applyBorder="1" applyProtection="1"/>
    <xf numFmtId="3" fontId="33" fillId="2" borderId="26" xfId="0" applyNumberFormat="1" applyFont="1" applyFill="1" applyBorder="1" applyProtection="1"/>
    <xf numFmtId="3" fontId="33" fillId="2" borderId="148" xfId="0" applyNumberFormat="1" applyFont="1" applyFill="1" applyBorder="1" applyProtection="1"/>
    <xf numFmtId="0" fontId="36" fillId="2" borderId="163" xfId="0" applyFont="1" applyFill="1" applyBorder="1"/>
    <xf numFmtId="0" fontId="16" fillId="0" borderId="37" xfId="0" applyFont="1" applyFill="1" applyBorder="1" applyProtection="1"/>
    <xf numFmtId="0" fontId="16" fillId="0" borderId="42" xfId="0" applyFont="1" applyFill="1" applyBorder="1" applyProtection="1"/>
    <xf numFmtId="3" fontId="33" fillId="0" borderId="43" xfId="0" applyNumberFormat="1" applyFont="1" applyFill="1" applyBorder="1" applyProtection="1"/>
    <xf numFmtId="3" fontId="33" fillId="0" borderId="51" xfId="0" applyNumberFormat="1" applyFont="1" applyFill="1" applyBorder="1" applyProtection="1"/>
    <xf numFmtId="3" fontId="33" fillId="0" borderId="42" xfId="0" applyNumberFormat="1" applyFont="1" applyFill="1" applyBorder="1" applyProtection="1"/>
    <xf numFmtId="0" fontId="16" fillId="0" borderId="51" xfId="0" applyFont="1" applyFill="1" applyBorder="1" applyProtection="1"/>
    <xf numFmtId="0" fontId="16" fillId="0" borderId="258" xfId="0" applyFont="1" applyFill="1" applyBorder="1" applyProtection="1"/>
    <xf numFmtId="3" fontId="33" fillId="0" borderId="259" xfId="0" applyNumberFormat="1" applyFont="1" applyFill="1" applyBorder="1" applyProtection="1"/>
    <xf numFmtId="0" fontId="51" fillId="0" borderId="116" xfId="0" applyFont="1" applyBorder="1" applyAlignment="1">
      <alignment horizontal="left"/>
    </xf>
    <xf numFmtId="0" fontId="51" fillId="0" borderId="127" xfId="0" applyFont="1" applyBorder="1" applyAlignment="1">
      <alignment horizontal="left"/>
    </xf>
    <xf numFmtId="4" fontId="14" fillId="0" borderId="174" xfId="0" applyNumberFormat="1" applyFont="1" applyFill="1" applyBorder="1" applyAlignment="1">
      <alignment horizontal="right"/>
    </xf>
    <xf numFmtId="0" fontId="14" fillId="0" borderId="0" xfId="0" applyFont="1" applyAlignment="1">
      <alignment vertical="center"/>
    </xf>
    <xf numFmtId="0" fontId="16" fillId="0" borderId="261" xfId="0" applyFont="1" applyFill="1" applyBorder="1" applyProtection="1"/>
    <xf numFmtId="0" fontId="16" fillId="0" borderId="260" xfId="0" applyFont="1" applyFill="1" applyBorder="1" applyProtection="1"/>
    <xf numFmtId="0" fontId="14" fillId="0" borderId="8" xfId="0" applyFont="1" applyFill="1" applyBorder="1" applyAlignment="1">
      <alignment horizontal="left" wrapText="1"/>
    </xf>
    <xf numFmtId="0" fontId="14" fillId="0" borderId="197" xfId="0" applyFont="1" applyFill="1" applyBorder="1" applyAlignment="1">
      <alignment horizontal="center" wrapText="1"/>
    </xf>
    <xf numFmtId="0" fontId="14" fillId="0" borderId="187" xfId="0" applyFont="1" applyFill="1" applyBorder="1" applyAlignment="1">
      <alignment horizontal="center" wrapText="1"/>
    </xf>
    <xf numFmtId="0" fontId="14" fillId="0" borderId="174" xfId="0" applyFont="1" applyBorder="1" applyAlignment="1">
      <alignment vertical="top"/>
    </xf>
    <xf numFmtId="0" fontId="14" fillId="0" borderId="187" xfId="0" applyFont="1" applyBorder="1" applyAlignment="1">
      <alignment vertical="top"/>
    </xf>
    <xf numFmtId="0" fontId="14" fillId="0" borderId="118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204" xfId="0" applyFont="1" applyFill="1" applyBorder="1" applyAlignment="1">
      <alignment horizontal="center"/>
    </xf>
    <xf numFmtId="0" fontId="14" fillId="0" borderId="24" xfId="0" applyFont="1" applyBorder="1" applyAlignment="1">
      <alignment wrapText="1"/>
    </xf>
    <xf numFmtId="0" fontId="9" fillId="0" borderId="0" xfId="0" applyFont="1" applyBorder="1" applyProtection="1"/>
    <xf numFmtId="3" fontId="31" fillId="0" borderId="0" xfId="0" applyNumberFormat="1" applyFont="1" applyBorder="1" applyProtection="1"/>
    <xf numFmtId="3" fontId="31" fillId="0" borderId="0" xfId="0" applyNumberFormat="1" applyFont="1" applyFill="1" applyBorder="1" applyProtection="1"/>
    <xf numFmtId="3" fontId="9" fillId="0" borderId="0" xfId="0" applyNumberFormat="1" applyFont="1" applyBorder="1" applyProtection="1"/>
    <xf numFmtId="0" fontId="17" fillId="0" borderId="0" xfId="0" applyFont="1" applyBorder="1"/>
    <xf numFmtId="0" fontId="14" fillId="0" borderId="11" xfId="0" applyFont="1" applyFill="1" applyBorder="1" applyAlignment="1">
      <alignment horizontal="left" wrapText="1"/>
    </xf>
    <xf numFmtId="0" fontId="14" fillId="0" borderId="12" xfId="0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center" wrapText="1"/>
    </xf>
    <xf numFmtId="0" fontId="14" fillId="0" borderId="1" xfId="0" applyFont="1" applyBorder="1" applyAlignment="1">
      <alignment vertical="top"/>
    </xf>
    <xf numFmtId="0" fontId="14" fillId="0" borderId="23" xfId="0" applyFont="1" applyFill="1" applyBorder="1" applyAlignment="1">
      <alignment horizontal="left"/>
    </xf>
    <xf numFmtId="0" fontId="36" fillId="0" borderId="0" xfId="0" applyFont="1" applyFill="1" applyBorder="1" applyAlignment="1">
      <alignment horizontal="center"/>
    </xf>
    <xf numFmtId="0" fontId="36" fillId="0" borderId="13" xfId="0" applyFont="1" applyFill="1" applyBorder="1" applyAlignment="1">
      <alignment horizontal="center"/>
    </xf>
    <xf numFmtId="3" fontId="36" fillId="2" borderId="1" xfId="0" applyNumberFormat="1" applyFont="1" applyFill="1" applyBorder="1" applyAlignment="1"/>
    <xf numFmtId="3" fontId="14" fillId="0" borderId="1" xfId="0" applyNumberFormat="1" applyFont="1" applyFill="1" applyBorder="1"/>
    <xf numFmtId="4" fontId="38" fillId="0" borderId="0" xfId="0" applyNumberFormat="1" applyFont="1" applyFill="1" applyBorder="1" applyProtection="1"/>
    <xf numFmtId="3" fontId="16" fillId="2" borderId="121" xfId="0" applyNumberFormat="1" applyFont="1" applyFill="1" applyBorder="1" applyAlignment="1" applyProtection="1">
      <alignment horizontal="right"/>
    </xf>
    <xf numFmtId="3" fontId="16" fillId="0" borderId="122" xfId="0" applyNumberFormat="1" applyFont="1" applyFill="1" applyBorder="1" applyAlignment="1" applyProtection="1">
      <alignment horizontal="right"/>
    </xf>
    <xf numFmtId="3" fontId="14" fillId="0" borderId="37" xfId="0" applyNumberFormat="1" applyFont="1" applyFill="1" applyBorder="1"/>
    <xf numFmtId="0" fontId="14" fillId="0" borderId="37" xfId="0" applyFont="1" applyFill="1" applyBorder="1"/>
    <xf numFmtId="3" fontId="16" fillId="0" borderId="123" xfId="0" applyNumberFormat="1" applyFont="1" applyFill="1" applyBorder="1" applyAlignment="1" applyProtection="1">
      <alignment horizontal="right"/>
    </xf>
    <xf numFmtId="2" fontId="14" fillId="0" borderId="174" xfId="0" applyNumberFormat="1" applyFont="1" applyFill="1" applyBorder="1" applyAlignment="1">
      <alignment horizontal="center"/>
    </xf>
    <xf numFmtId="4" fontId="38" fillId="7" borderId="187" xfId="0" applyNumberFormat="1" applyFont="1" applyFill="1" applyBorder="1" applyAlignment="1" applyProtection="1">
      <alignment horizontal="center"/>
    </xf>
    <xf numFmtId="0" fontId="14" fillId="0" borderId="174" xfId="0" applyFont="1" applyFill="1" applyBorder="1" applyAlignment="1">
      <alignment horizontal="center"/>
    </xf>
    <xf numFmtId="0" fontId="15" fillId="0" borderId="144" xfId="0" applyFont="1" applyFill="1" applyBorder="1" applyAlignment="1">
      <alignment vertical="center" wrapText="1"/>
    </xf>
    <xf numFmtId="0" fontId="15" fillId="0" borderId="174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26" fillId="8" borderId="226" xfId="0" applyFont="1" applyFill="1" applyBorder="1" applyAlignment="1">
      <alignment horizontal="right"/>
    </xf>
    <xf numFmtId="0" fontId="26" fillId="0" borderId="129" xfId="0" applyFont="1" applyFill="1" applyBorder="1" applyAlignment="1">
      <alignment horizontal="right"/>
    </xf>
    <xf numFmtId="0" fontId="26" fillId="0" borderId="226" xfId="0" applyFont="1" applyFill="1" applyBorder="1" applyAlignment="1">
      <alignment horizontal="right"/>
    </xf>
    <xf numFmtId="0" fontId="26" fillId="0" borderId="128" xfId="0" applyFont="1" applyFill="1" applyBorder="1" applyAlignment="1">
      <alignment horizontal="right"/>
    </xf>
    <xf numFmtId="0" fontId="26" fillId="0" borderId="69" xfId="0" applyFont="1" applyBorder="1"/>
    <xf numFmtId="0" fontId="26" fillId="0" borderId="215" xfId="0" applyFont="1" applyFill="1" applyBorder="1" applyAlignment="1">
      <alignment horizontal="right"/>
    </xf>
    <xf numFmtId="0" fontId="26" fillId="0" borderId="215" xfId="0" applyFont="1" applyBorder="1"/>
    <xf numFmtId="0" fontId="33" fillId="3" borderId="67" xfId="0" applyFont="1" applyFill="1" applyBorder="1"/>
    <xf numFmtId="0" fontId="33" fillId="3" borderId="68" xfId="0" applyFont="1" applyFill="1" applyBorder="1"/>
    <xf numFmtId="0" fontId="33" fillId="5" borderId="245" xfId="0" applyFont="1" applyFill="1" applyBorder="1"/>
    <xf numFmtId="0" fontId="33" fillId="5" borderId="141" xfId="0" applyFont="1" applyFill="1" applyBorder="1"/>
    <xf numFmtId="0" fontId="16" fillId="2" borderId="68" xfId="0" applyFont="1" applyFill="1" applyBorder="1"/>
    <xf numFmtId="0" fontId="16" fillId="2" borderId="69" xfId="0" applyNumberFormat="1" applyFont="1" applyFill="1" applyBorder="1"/>
    <xf numFmtId="0" fontId="16" fillId="2" borderId="69" xfId="0" applyFont="1" applyFill="1" applyBorder="1"/>
    <xf numFmtId="10" fontId="16" fillId="2" borderId="69" xfId="1" applyNumberFormat="1" applyFont="1" applyFill="1" applyBorder="1" applyAlignment="1"/>
    <xf numFmtId="10" fontId="16" fillId="2" borderId="70" xfId="1" applyNumberFormat="1" applyFont="1" applyFill="1" applyBorder="1"/>
    <xf numFmtId="0" fontId="16" fillId="0" borderId="79" xfId="0" applyFont="1" applyFill="1" applyBorder="1"/>
    <xf numFmtId="0" fontId="16" fillId="0" borderId="165" xfId="0" applyFont="1" applyFill="1" applyBorder="1"/>
    <xf numFmtId="0" fontId="16" fillId="0" borderId="29" xfId="0" applyFont="1" applyFill="1" applyBorder="1"/>
    <xf numFmtId="0" fontId="16" fillId="0" borderId="243" xfId="0" applyFont="1" applyFill="1" applyBorder="1"/>
    <xf numFmtId="10" fontId="16" fillId="0" borderId="36" xfId="1" applyNumberFormat="1" applyFont="1" applyFill="1" applyBorder="1" applyAlignment="1"/>
    <xf numFmtId="0" fontId="16" fillId="0" borderId="30" xfId="0" applyFont="1" applyFill="1" applyBorder="1"/>
    <xf numFmtId="10" fontId="16" fillId="0" borderId="86" xfId="1" applyNumberFormat="1" applyFont="1" applyFill="1" applyBorder="1"/>
    <xf numFmtId="0" fontId="16" fillId="0" borderId="229" xfId="0" applyFont="1" applyFill="1" applyBorder="1"/>
    <xf numFmtId="10" fontId="16" fillId="0" borderId="36" xfId="1" applyNumberFormat="1" applyFont="1" applyFill="1" applyBorder="1"/>
    <xf numFmtId="0" fontId="16" fillId="0" borderId="140" xfId="0" applyFont="1" applyFill="1" applyBorder="1"/>
    <xf numFmtId="0" fontId="16" fillId="0" borderId="199" xfId="0" applyFont="1" applyFill="1" applyBorder="1"/>
    <xf numFmtId="0" fontId="16" fillId="0" borderId="200" xfId="0" applyFont="1" applyFill="1" applyBorder="1"/>
    <xf numFmtId="0" fontId="16" fillId="0" borderId="244" xfId="0" applyFont="1" applyFill="1" applyBorder="1"/>
    <xf numFmtId="0" fontId="16" fillId="0" borderId="246" xfId="0" applyFont="1" applyFill="1" applyBorder="1"/>
    <xf numFmtId="0" fontId="16" fillId="0" borderId="142" xfId="0" applyFont="1" applyFill="1" applyBorder="1"/>
    <xf numFmtId="0" fontId="16" fillId="0" borderId="88" xfId="0" applyFont="1" applyFill="1" applyBorder="1"/>
    <xf numFmtId="0" fontId="16" fillId="0" borderId="77" xfId="0" applyFont="1" applyFill="1" applyBorder="1"/>
    <xf numFmtId="10" fontId="16" fillId="0" borderId="247" xfId="1" applyNumberFormat="1" applyFont="1" applyFill="1" applyBorder="1"/>
    <xf numFmtId="10" fontId="16" fillId="0" borderId="89" xfId="1" applyNumberFormat="1" applyFont="1" applyFill="1" applyBorder="1"/>
    <xf numFmtId="0" fontId="16" fillId="0" borderId="8" xfId="0" applyFont="1" applyBorder="1"/>
    <xf numFmtId="0" fontId="16" fillId="0" borderId="9" xfId="0" applyFont="1" applyBorder="1"/>
    <xf numFmtId="0" fontId="16" fillId="0" borderId="119" xfId="0" applyFont="1" applyBorder="1"/>
    <xf numFmtId="0" fontId="16" fillId="0" borderId="36" xfId="0" applyFont="1" applyFill="1" applyBorder="1"/>
    <xf numFmtId="0" fontId="16" fillId="0" borderId="36" xfId="0" applyFont="1" applyBorder="1"/>
    <xf numFmtId="0" fontId="16" fillId="0" borderId="28" xfId="0" applyFont="1" applyBorder="1"/>
    <xf numFmtId="10" fontId="16" fillId="0" borderId="66" xfId="1" applyNumberFormat="1" applyFont="1" applyBorder="1"/>
    <xf numFmtId="10" fontId="16" fillId="0" borderId="66" xfId="0" applyNumberFormat="1" applyFont="1" applyBorder="1"/>
    <xf numFmtId="10" fontId="16" fillId="0" borderId="28" xfId="1" applyNumberFormat="1" applyFont="1" applyFill="1" applyBorder="1"/>
    <xf numFmtId="0" fontId="16" fillId="0" borderId="91" xfId="0" applyFont="1" applyFill="1" applyBorder="1"/>
    <xf numFmtId="0" fontId="16" fillId="0" borderId="51" xfId="0" applyFont="1" applyFill="1" applyBorder="1"/>
    <xf numFmtId="0" fontId="30" fillId="0" borderId="0" xfId="0" applyFont="1"/>
    <xf numFmtId="3" fontId="36" fillId="2" borderId="3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 wrapText="1"/>
    </xf>
    <xf numFmtId="3" fontId="14" fillId="0" borderId="22" xfId="0" applyNumberFormat="1" applyFont="1" applyFill="1" applyBorder="1" applyAlignment="1">
      <alignment horizontal="right" wrapText="1"/>
    </xf>
    <xf numFmtId="3" fontId="36" fillId="2" borderId="52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5" fillId="2" borderId="4" xfId="0" applyNumberFormat="1" applyFont="1" applyFill="1" applyBorder="1" applyAlignment="1">
      <alignment horizontal="right" wrapText="1"/>
    </xf>
    <xf numFmtId="3" fontId="22" fillId="2" borderId="4" xfId="0" applyNumberFormat="1" applyFont="1" applyFill="1" applyBorder="1" applyAlignment="1">
      <alignment horizontal="right" vertical="center" wrapText="1"/>
    </xf>
    <xf numFmtId="3" fontId="23" fillId="0" borderId="174" xfId="0" applyNumberFormat="1" applyFont="1" applyFill="1" applyBorder="1" applyAlignment="1">
      <alignment horizontal="right" wrapText="1"/>
    </xf>
    <xf numFmtId="3" fontId="17" fillId="0" borderId="174" xfId="0" applyNumberFormat="1" applyFont="1" applyBorder="1" applyAlignment="1">
      <alignment horizontal="right"/>
    </xf>
    <xf numFmtId="3" fontId="23" fillId="0" borderId="4" xfId="0" applyNumberFormat="1" applyFont="1" applyFill="1" applyBorder="1" applyAlignment="1">
      <alignment horizontal="right" wrapText="1"/>
    </xf>
    <xf numFmtId="3" fontId="17" fillId="0" borderId="4" xfId="0" applyNumberFormat="1" applyFont="1" applyBorder="1" applyAlignment="1">
      <alignment horizontal="right"/>
    </xf>
    <xf numFmtId="3" fontId="23" fillId="0" borderId="1" xfId="0" applyNumberFormat="1" applyFont="1" applyFill="1" applyBorder="1" applyAlignment="1">
      <alignment horizontal="right" wrapText="1"/>
    </xf>
    <xf numFmtId="3" fontId="17" fillId="0" borderId="1" xfId="0" applyNumberFormat="1" applyFont="1" applyBorder="1" applyAlignment="1">
      <alignment horizontal="right"/>
    </xf>
    <xf numFmtId="3" fontId="17" fillId="0" borderId="1" xfId="0" applyNumberFormat="1" applyFont="1" applyBorder="1"/>
    <xf numFmtId="3" fontId="17" fillId="0" borderId="174" xfId="0" applyNumberFormat="1" applyFont="1" applyBorder="1"/>
    <xf numFmtId="3" fontId="13" fillId="0" borderId="174" xfId="0" applyNumberFormat="1" applyFont="1" applyFill="1" applyBorder="1" applyAlignment="1">
      <alignment horizontal="right" wrapText="1"/>
    </xf>
    <xf numFmtId="3" fontId="9" fillId="0" borderId="174" xfId="0" applyNumberFormat="1" applyFont="1" applyBorder="1"/>
    <xf numFmtId="3" fontId="14" fillId="2" borderId="185" xfId="0" applyNumberFormat="1" applyFont="1" applyFill="1" applyBorder="1" applyAlignment="1">
      <alignment horizontal="right"/>
    </xf>
    <xf numFmtId="3" fontId="36" fillId="2" borderId="185" xfId="0" applyNumberFormat="1" applyFont="1" applyFill="1" applyBorder="1" applyAlignment="1">
      <alignment horizontal="right" wrapText="1"/>
    </xf>
    <xf numFmtId="3" fontId="14" fillId="0" borderId="1" xfId="0" applyNumberFormat="1" applyFont="1" applyFill="1" applyBorder="1" applyAlignment="1">
      <alignment horizontal="right" vertical="top" wrapText="1"/>
    </xf>
    <xf numFmtId="3" fontId="14" fillId="0" borderId="1" xfId="0" applyNumberFormat="1" applyFont="1" applyBorder="1"/>
    <xf numFmtId="3" fontId="14" fillId="0" borderId="1" xfId="0" applyNumberFormat="1" applyFont="1" applyFill="1" applyBorder="1" applyAlignment="1">
      <alignment horizontal="right" vertical="top"/>
    </xf>
    <xf numFmtId="3" fontId="14" fillId="0" borderId="174" xfId="0" applyNumberFormat="1" applyFont="1" applyBorder="1" applyAlignment="1">
      <alignment horizontal="right"/>
    </xf>
    <xf numFmtId="3" fontId="14" fillId="0" borderId="174" xfId="0" applyNumberFormat="1" applyFont="1" applyBorder="1"/>
    <xf numFmtId="3" fontId="14" fillId="6" borderId="1" xfId="0" applyNumberFormat="1" applyFont="1" applyFill="1" applyBorder="1" applyAlignment="1">
      <alignment horizontal="right"/>
    </xf>
    <xf numFmtId="3" fontId="14" fillId="0" borderId="185" xfId="0" applyNumberFormat="1" applyFont="1" applyFill="1" applyBorder="1" applyAlignment="1">
      <alignment horizontal="right" vertical="top" wrapText="1"/>
    </xf>
    <xf numFmtId="3" fontId="14" fillId="0" borderId="185" xfId="0" applyNumberFormat="1" applyFont="1" applyBorder="1" applyAlignment="1">
      <alignment horizontal="right"/>
    </xf>
    <xf numFmtId="3" fontId="14" fillId="0" borderId="185" xfId="0" applyNumberFormat="1" applyFont="1" applyBorder="1"/>
    <xf numFmtId="3" fontId="14" fillId="0" borderId="22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 vertical="center" wrapText="1"/>
    </xf>
    <xf numFmtId="3" fontId="14" fillId="0" borderId="21" xfId="0" applyNumberFormat="1" applyFont="1" applyFill="1" applyBorder="1" applyAlignment="1">
      <alignment horizontal="right" wrapText="1"/>
    </xf>
    <xf numFmtId="3" fontId="14" fillId="0" borderId="22" xfId="0" applyNumberFormat="1" applyFont="1" applyBorder="1" applyAlignment="1">
      <alignment horizontal="right"/>
    </xf>
    <xf numFmtId="3" fontId="14" fillId="0" borderId="22" xfId="0" applyNumberFormat="1" applyFont="1" applyBorder="1"/>
    <xf numFmtId="3" fontId="14" fillId="0" borderId="2" xfId="0" applyNumberFormat="1" applyFont="1" applyBorder="1" applyAlignment="1">
      <alignment horizontal="right"/>
    </xf>
    <xf numFmtId="3" fontId="14" fillId="0" borderId="2" xfId="0" applyNumberFormat="1" applyFont="1" applyBorder="1"/>
    <xf numFmtId="3" fontId="14" fillId="2" borderId="4" xfId="0" applyNumberFormat="1" applyFont="1" applyFill="1" applyBorder="1" applyAlignment="1">
      <alignment horizontal="right" wrapText="1"/>
    </xf>
    <xf numFmtId="3" fontId="16" fillId="0" borderId="218" xfId="0" applyNumberFormat="1" applyFont="1" applyFill="1" applyBorder="1" applyAlignment="1" applyProtection="1">
      <alignment horizontal="right"/>
    </xf>
    <xf numFmtId="3" fontId="14" fillId="0" borderId="37" xfId="0" applyNumberFormat="1" applyFont="1" applyBorder="1"/>
    <xf numFmtId="3" fontId="14" fillId="0" borderId="39" xfId="0" applyNumberFormat="1" applyFont="1" applyFill="1" applyBorder="1"/>
    <xf numFmtId="3" fontId="14" fillId="0" borderId="38" xfId="0" applyNumberFormat="1" applyFont="1" applyBorder="1"/>
    <xf numFmtId="3" fontId="14" fillId="0" borderId="40" xfId="0" applyNumberFormat="1" applyFont="1" applyBorder="1"/>
    <xf numFmtId="3" fontId="16" fillId="0" borderId="37" xfId="0" applyNumberFormat="1" applyFont="1" applyFill="1" applyBorder="1" applyAlignment="1" applyProtection="1">
      <alignment horizontal="right"/>
    </xf>
    <xf numFmtId="3" fontId="14" fillId="0" borderId="41" xfId="0" applyNumberFormat="1" applyFont="1" applyBorder="1"/>
    <xf numFmtId="3" fontId="16" fillId="0" borderId="37" xfId="0" applyNumberFormat="1" applyFont="1" applyFill="1" applyBorder="1" applyAlignment="1">
      <alignment horizontal="right"/>
    </xf>
    <xf numFmtId="3" fontId="16" fillId="0" borderId="37" xfId="0" applyNumberFormat="1" applyFont="1" applyBorder="1"/>
    <xf numFmtId="3" fontId="16" fillId="0" borderId="212" xfId="0" applyNumberFormat="1" applyFont="1" applyFill="1" applyBorder="1" applyAlignment="1">
      <alignment horizontal="right"/>
    </xf>
    <xf numFmtId="3" fontId="14" fillId="0" borderId="211" xfId="0" applyNumberFormat="1" applyFont="1" applyBorder="1"/>
    <xf numFmtId="3" fontId="14" fillId="0" borderId="242" xfId="0" applyNumberFormat="1" applyFont="1" applyBorder="1"/>
    <xf numFmtId="3" fontId="16" fillId="0" borderId="43" xfId="0" applyNumberFormat="1" applyFont="1" applyFill="1" applyBorder="1" applyAlignment="1">
      <alignment horizontal="right"/>
    </xf>
    <xf numFmtId="3" fontId="16" fillId="0" borderId="115" xfId="0" applyNumberFormat="1" applyFont="1" applyFill="1" applyBorder="1" applyAlignment="1">
      <alignment horizontal="right"/>
    </xf>
    <xf numFmtId="3" fontId="14" fillId="0" borderId="44" xfId="0" applyNumberFormat="1" applyFont="1" applyBorder="1"/>
    <xf numFmtId="3" fontId="14" fillId="0" borderId="45" xfId="0" applyNumberFormat="1" applyFont="1" applyBorder="1"/>
    <xf numFmtId="3" fontId="16" fillId="0" borderId="46" xfId="0" applyNumberFormat="1" applyFont="1" applyFill="1" applyBorder="1" applyAlignment="1" applyProtection="1">
      <alignment horizontal="right"/>
    </xf>
    <xf numFmtId="3" fontId="14" fillId="2" borderId="55" xfId="0" applyNumberFormat="1" applyFont="1" applyFill="1" applyBorder="1" applyAlignment="1">
      <alignment horizontal="right" wrapText="1"/>
    </xf>
    <xf numFmtId="3" fontId="36" fillId="2" borderId="4" xfId="0" applyNumberFormat="1" applyFont="1" applyFill="1" applyBorder="1" applyAlignment="1">
      <alignment horizontal="right" wrapText="1"/>
    </xf>
    <xf numFmtId="3" fontId="36" fillId="2" borderId="3" xfId="0" applyNumberFormat="1" applyFont="1" applyFill="1" applyBorder="1" applyAlignment="1">
      <alignment horizontal="right" wrapText="1"/>
    </xf>
    <xf numFmtId="3" fontId="14" fillId="0" borderId="114" xfId="0" applyNumberFormat="1" applyFont="1" applyFill="1" applyBorder="1" applyAlignment="1">
      <alignment horizontal="right" wrapText="1"/>
    </xf>
    <xf numFmtId="3" fontId="14" fillId="0" borderId="3" xfId="0" applyNumberFormat="1" applyFont="1" applyFill="1" applyBorder="1" applyAlignment="1">
      <alignment horizontal="right" wrapText="1"/>
    </xf>
    <xf numFmtId="3" fontId="14" fillId="0" borderId="3" xfId="0" applyNumberFormat="1" applyFont="1" applyBorder="1" applyAlignment="1">
      <alignment horizontal="right"/>
    </xf>
    <xf numFmtId="3" fontId="14" fillId="0" borderId="4" xfId="0" applyNumberFormat="1" applyFont="1" applyFill="1" applyBorder="1" applyAlignment="1">
      <alignment horizontal="right" wrapText="1"/>
    </xf>
    <xf numFmtId="3" fontId="14" fillId="0" borderId="4" xfId="0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36" fillId="2" borderId="2" xfId="0" applyNumberFormat="1" applyFont="1" applyFill="1" applyBorder="1" applyAlignment="1">
      <alignment horizontal="right" vertical="center" wrapText="1"/>
    </xf>
    <xf numFmtId="3" fontId="36" fillId="0" borderId="22" xfId="0" applyNumberFormat="1" applyFont="1" applyFill="1" applyBorder="1" applyAlignment="1">
      <alignment horizontal="right"/>
    </xf>
    <xf numFmtId="3" fontId="14" fillId="0" borderId="174" xfId="0" applyNumberFormat="1" applyFont="1" applyFill="1" applyBorder="1" applyAlignment="1">
      <alignment horizontal="right" vertical="top"/>
    </xf>
    <xf numFmtId="3" fontId="14" fillId="0" borderId="4" xfId="0" applyNumberFormat="1" applyFont="1" applyFill="1" applyBorder="1" applyAlignment="1">
      <alignment horizontal="right" vertical="top" wrapText="1"/>
    </xf>
    <xf numFmtId="3" fontId="14" fillId="0" borderId="22" xfId="0" applyNumberFormat="1" applyFont="1" applyFill="1" applyBorder="1" applyAlignment="1">
      <alignment horizontal="right" vertical="center" wrapText="1"/>
    </xf>
    <xf numFmtId="3" fontId="14" fillId="0" borderId="185" xfId="0" applyNumberFormat="1" applyFont="1" applyFill="1" applyBorder="1" applyAlignment="1">
      <alignment horizontal="right" vertical="top"/>
    </xf>
    <xf numFmtId="3" fontId="14" fillId="0" borderId="2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right" wrapText="1"/>
    </xf>
    <xf numFmtId="3" fontId="14" fillId="0" borderId="174" xfId="0" applyNumberFormat="1" applyFont="1" applyFill="1" applyBorder="1" applyAlignment="1">
      <alignment horizontal="right" wrapText="1"/>
    </xf>
    <xf numFmtId="3" fontId="16" fillId="0" borderId="1" xfId="0" applyNumberFormat="1" applyFont="1" applyFill="1" applyBorder="1" applyAlignment="1">
      <alignment horizontal="right" wrapText="1"/>
    </xf>
    <xf numFmtId="3" fontId="15" fillId="2" borderId="230" xfId="0" applyNumberFormat="1" applyFont="1" applyFill="1" applyBorder="1" applyAlignment="1">
      <alignment horizontal="right" wrapText="1"/>
    </xf>
    <xf numFmtId="3" fontId="30" fillId="2" borderId="164" xfId="0" applyNumberFormat="1" applyFont="1" applyFill="1" applyBorder="1" applyAlignment="1">
      <alignment horizontal="right" wrapText="1"/>
    </xf>
    <xf numFmtId="3" fontId="30" fillId="2" borderId="241" xfId="0" applyNumberFormat="1" applyFont="1" applyFill="1" applyBorder="1" applyAlignment="1">
      <alignment horizontal="right"/>
    </xf>
    <xf numFmtId="3" fontId="30" fillId="2" borderId="21" xfId="0" applyNumberFormat="1" applyFont="1" applyFill="1" applyBorder="1" applyAlignment="1">
      <alignment horizontal="right" wrapText="1"/>
    </xf>
    <xf numFmtId="3" fontId="22" fillId="2" borderId="241" xfId="0" applyNumberFormat="1" applyFont="1" applyFill="1" applyBorder="1" applyAlignment="1">
      <alignment horizontal="right"/>
    </xf>
    <xf numFmtId="3" fontId="22" fillId="2" borderId="21" xfId="0" applyNumberFormat="1" applyFont="1" applyFill="1" applyBorder="1" applyAlignment="1">
      <alignment horizontal="right" wrapText="1"/>
    </xf>
    <xf numFmtId="3" fontId="22" fillId="2" borderId="164" xfId="0" applyNumberFormat="1" applyFont="1" applyFill="1" applyBorder="1" applyAlignment="1">
      <alignment horizontal="right" wrapText="1"/>
    </xf>
    <xf numFmtId="3" fontId="15" fillId="0" borderId="144" xfId="0" applyNumberFormat="1" applyFont="1" applyFill="1" applyBorder="1" applyAlignment="1">
      <alignment horizontal="right" wrapText="1"/>
    </xf>
    <xf numFmtId="3" fontId="22" fillId="2" borderId="144" xfId="0" applyNumberFormat="1" applyFont="1" applyFill="1" applyBorder="1" applyAlignment="1">
      <alignment horizontal="right" wrapText="1"/>
    </xf>
    <xf numFmtId="3" fontId="15" fillId="0" borderId="3" xfId="0" applyNumberFormat="1" applyFont="1" applyFill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15" fillId="0" borderId="174" xfId="0" applyNumberFormat="1" applyFont="1" applyFill="1" applyBorder="1" applyAlignment="1">
      <alignment horizontal="right" wrapText="1"/>
    </xf>
    <xf numFmtId="3" fontId="22" fillId="2" borderId="174" xfId="0" applyNumberFormat="1" applyFont="1" applyFill="1" applyBorder="1" applyAlignment="1">
      <alignment horizontal="right" wrapText="1"/>
    </xf>
    <xf numFmtId="3" fontId="15" fillId="0" borderId="174" xfId="0" applyNumberFormat="1" applyFont="1" applyFill="1" applyBorder="1" applyAlignment="1">
      <alignment horizontal="right"/>
    </xf>
    <xf numFmtId="3" fontId="15" fillId="0" borderId="174" xfId="0" applyNumberFormat="1" applyFont="1" applyBorder="1" applyAlignment="1">
      <alignment horizontal="right"/>
    </xf>
    <xf numFmtId="3" fontId="15" fillId="0" borderId="4" xfId="0" applyNumberFormat="1" applyFont="1" applyFill="1" applyBorder="1" applyAlignment="1">
      <alignment horizontal="right" wrapText="1"/>
    </xf>
    <xf numFmtId="3" fontId="22" fillId="2" borderId="4" xfId="0" applyNumberFormat="1" applyFont="1" applyFill="1" applyBorder="1" applyAlignment="1">
      <alignment horizontal="right" wrapText="1"/>
    </xf>
    <xf numFmtId="3" fontId="15" fillId="0" borderId="185" xfId="0" applyNumberFormat="1" applyFont="1" applyFill="1" applyBorder="1" applyAlignment="1">
      <alignment horizontal="right"/>
    </xf>
    <xf numFmtId="3" fontId="15" fillId="0" borderId="185" xfId="0" applyNumberFormat="1" applyFont="1" applyBorder="1" applyAlignment="1">
      <alignment horizontal="right"/>
    </xf>
    <xf numFmtId="3" fontId="15" fillId="0" borderId="4" xfId="0" applyNumberFormat="1" applyFont="1" applyFill="1" applyBorder="1" applyAlignment="1">
      <alignment horizontal="right"/>
    </xf>
    <xf numFmtId="3" fontId="15" fillId="0" borderId="4" xfId="0" applyNumberFormat="1" applyFont="1" applyBorder="1" applyAlignment="1">
      <alignment horizontal="right"/>
    </xf>
    <xf numFmtId="3" fontId="15" fillId="0" borderId="144" xfId="0" applyNumberFormat="1" applyFont="1" applyFill="1" applyBorder="1" applyAlignment="1">
      <alignment horizontal="right"/>
    </xf>
    <xf numFmtId="3" fontId="15" fillId="0" borderId="144" xfId="0" applyNumberFormat="1" applyFont="1" applyBorder="1" applyAlignment="1">
      <alignment horizontal="right"/>
    </xf>
    <xf numFmtId="3" fontId="16" fillId="8" borderId="238" xfId="0" applyNumberFormat="1" applyFont="1" applyFill="1" applyBorder="1"/>
    <xf numFmtId="3" fontId="16" fillId="2" borderId="224" xfId="0" applyNumberFormat="1" applyFont="1" applyFill="1" applyBorder="1"/>
    <xf numFmtId="3" fontId="16" fillId="2" borderId="226" xfId="0" applyNumberFormat="1" applyFont="1" applyFill="1" applyBorder="1"/>
    <xf numFmtId="3" fontId="16" fillId="0" borderId="111" xfId="0" applyNumberFormat="1" applyFont="1" applyFill="1" applyBorder="1"/>
    <xf numFmtId="3" fontId="16" fillId="0" borderId="208" xfId="0" applyNumberFormat="1" applyFont="1" applyBorder="1"/>
    <xf numFmtId="3" fontId="16" fillId="0" borderId="129" xfId="0" applyNumberFormat="1" applyFont="1" applyBorder="1"/>
    <xf numFmtId="3" fontId="16" fillId="0" borderId="185" xfId="0" applyNumberFormat="1" applyFont="1" applyFill="1" applyBorder="1"/>
    <xf numFmtId="3" fontId="16" fillId="0" borderId="224" xfId="0" applyNumberFormat="1" applyFont="1" applyBorder="1"/>
    <xf numFmtId="3" fontId="16" fillId="0" borderId="226" xfId="0" applyNumberFormat="1" applyFont="1" applyBorder="1"/>
    <xf numFmtId="3" fontId="16" fillId="0" borderId="108" xfId="0" applyNumberFormat="1" applyFont="1" applyFill="1" applyBorder="1"/>
    <xf numFmtId="3" fontId="16" fillId="0" borderId="61" xfId="0" applyNumberFormat="1" applyFont="1" applyBorder="1"/>
    <xf numFmtId="3" fontId="16" fillId="0" borderId="128" xfId="0" applyNumberFormat="1" applyFont="1" applyBorder="1"/>
    <xf numFmtId="3" fontId="16" fillId="0" borderId="237" xfId="0" applyNumberFormat="1" applyFont="1" applyFill="1" applyBorder="1"/>
    <xf numFmtId="3" fontId="16" fillId="0" borderId="62" xfId="0" applyNumberFormat="1" applyFont="1" applyBorder="1"/>
    <xf numFmtId="3" fontId="16" fillId="0" borderId="94" xfId="0" applyNumberFormat="1" applyFont="1" applyBorder="1"/>
    <xf numFmtId="3" fontId="16" fillId="0" borderId="143" xfId="0" applyNumberFormat="1" applyFont="1" applyFill="1" applyBorder="1"/>
    <xf numFmtId="3" fontId="16" fillId="0" borderId="29" xfId="0" applyNumberFormat="1" applyFont="1" applyFill="1" applyBorder="1"/>
    <xf numFmtId="3" fontId="16" fillId="0" borderId="36" xfId="0" applyNumberFormat="1" applyFont="1" applyFill="1" applyBorder="1"/>
    <xf numFmtId="3" fontId="16" fillId="0" borderId="21" xfId="0" applyNumberFormat="1" applyFont="1" applyFill="1" applyBorder="1"/>
    <xf numFmtId="3" fontId="16" fillId="0" borderId="144" xfId="0" applyNumberFormat="1" applyFont="1" applyFill="1" applyBorder="1"/>
    <xf numFmtId="3" fontId="16" fillId="0" borderId="29" xfId="0" applyNumberFormat="1" applyFont="1" applyBorder="1"/>
    <xf numFmtId="3" fontId="16" fillId="0" borderId="36" xfId="0" applyNumberFormat="1" applyFont="1" applyBorder="1"/>
    <xf numFmtId="3" fontId="26" fillId="0" borderId="21" xfId="0" applyNumberFormat="1" applyFont="1" applyFill="1" applyBorder="1"/>
    <xf numFmtId="3" fontId="26" fillId="0" borderId="143" xfId="0" applyNumberFormat="1" applyFont="1" applyFill="1" applyBorder="1"/>
    <xf numFmtId="3" fontId="26" fillId="0" borderId="148" xfId="0" applyNumberFormat="1" applyFont="1" applyFill="1" applyBorder="1"/>
    <xf numFmtId="3" fontId="26" fillId="0" borderId="144" xfId="0" applyNumberFormat="1" applyFont="1" applyFill="1" applyBorder="1"/>
    <xf numFmtId="3" fontId="30" fillId="2" borderId="47" xfId="0" applyNumberFormat="1" applyFont="1" applyFill="1" applyBorder="1"/>
    <xf numFmtId="3" fontId="30" fillId="2" borderId="48" xfId="0" applyNumberFormat="1" applyFont="1" applyFill="1" applyBorder="1"/>
    <xf numFmtId="3" fontId="26" fillId="0" borderId="47" xfId="0" applyNumberFormat="1" applyFont="1" applyBorder="1"/>
    <xf numFmtId="3" fontId="26" fillId="0" borderId="48" xfId="0" applyNumberFormat="1" applyFont="1" applyBorder="1"/>
    <xf numFmtId="3" fontId="26" fillId="0" borderId="0" xfId="0" applyNumberFormat="1" applyFont="1" applyBorder="1"/>
    <xf numFmtId="3" fontId="26" fillId="0" borderId="205" xfId="0" applyNumberFormat="1" applyFont="1" applyBorder="1" applyAlignment="1"/>
    <xf numFmtId="3" fontId="26" fillId="0" borderId="187" xfId="0" applyNumberFormat="1" applyFont="1" applyBorder="1" applyAlignment="1"/>
    <xf numFmtId="3" fontId="26" fillId="0" borderId="28" xfId="0" applyNumberFormat="1" applyFont="1" applyBorder="1"/>
    <xf numFmtId="3" fontId="30" fillId="2" borderId="42" xfId="0" applyNumberFormat="1" applyFont="1" applyFill="1" applyBorder="1"/>
    <xf numFmtId="3" fontId="30" fillId="2" borderId="51" xfId="0" applyNumberFormat="1" applyFont="1" applyFill="1" applyBorder="1"/>
    <xf numFmtId="3" fontId="30" fillId="2" borderId="77" xfId="0" applyNumberFormat="1" applyFont="1" applyFill="1" applyBorder="1"/>
    <xf numFmtId="3" fontId="14" fillId="0" borderId="0" xfId="0" applyNumberFormat="1" applyFont="1"/>
    <xf numFmtId="3" fontId="14" fillId="0" borderId="9" xfId="0" applyNumberFormat="1" applyFont="1" applyBorder="1"/>
    <xf numFmtId="3" fontId="14" fillId="0" borderId="8" xfId="0" applyNumberFormat="1" applyFont="1" applyBorder="1"/>
    <xf numFmtId="3" fontId="14" fillId="0" borderId="10" xfId="0" applyNumberFormat="1" applyFont="1" applyBorder="1"/>
    <xf numFmtId="0" fontId="15" fillId="9" borderId="173" xfId="0" applyFont="1" applyFill="1" applyBorder="1" applyAlignment="1">
      <alignment horizontal="center" vertical="center" wrapText="1"/>
    </xf>
    <xf numFmtId="0" fontId="22" fillId="9" borderId="119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/>
    </xf>
    <xf numFmtId="0" fontId="15" fillId="9" borderId="174" xfId="0" applyFont="1" applyFill="1" applyBorder="1" applyAlignment="1">
      <alignment horizontal="center"/>
    </xf>
    <xf numFmtId="0" fontId="15" fillId="9" borderId="173" xfId="0" applyFont="1" applyFill="1" applyBorder="1" applyAlignment="1">
      <alignment horizontal="center" vertical="center"/>
    </xf>
    <xf numFmtId="0" fontId="15" fillId="9" borderId="143" xfId="0" applyFont="1" applyFill="1" applyBorder="1" applyAlignment="1">
      <alignment horizontal="center" vertical="center" wrapText="1"/>
    </xf>
    <xf numFmtId="0" fontId="15" fillId="9" borderId="174" xfId="0" applyFont="1" applyFill="1" applyBorder="1" applyAlignment="1">
      <alignment horizontal="center" vertical="center" wrapText="1"/>
    </xf>
    <xf numFmtId="0" fontId="36" fillId="9" borderId="185" xfId="0" applyFont="1" applyFill="1" applyBorder="1" applyAlignment="1">
      <alignment vertical="center" wrapText="1"/>
    </xf>
    <xf numFmtId="0" fontId="17" fillId="9" borderId="187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4" fillId="9" borderId="143" xfId="0" applyFont="1" applyFill="1" applyBorder="1" applyAlignment="1">
      <alignment horizontal="center"/>
    </xf>
    <xf numFmtId="0" fontId="14" fillId="9" borderId="173" xfId="0" applyFont="1" applyFill="1" applyBorder="1" applyAlignment="1">
      <alignment horizontal="center" vertical="center"/>
    </xf>
    <xf numFmtId="0" fontId="14" fillId="9" borderId="143" xfId="0" applyFont="1" applyFill="1" applyBorder="1" applyAlignment="1">
      <alignment horizontal="center" vertical="center" wrapText="1"/>
    </xf>
    <xf numFmtId="0" fontId="16" fillId="9" borderId="176" xfId="0" applyFont="1" applyFill="1" applyBorder="1" applyAlignment="1" applyProtection="1">
      <alignment vertical="center" wrapText="1"/>
    </xf>
    <xf numFmtId="0" fontId="16" fillId="9" borderId="143" xfId="0" applyFont="1" applyFill="1" applyBorder="1" applyAlignment="1" applyProtection="1">
      <alignment vertical="center" wrapText="1"/>
    </xf>
    <xf numFmtId="0" fontId="36" fillId="9" borderId="1" xfId="0" applyFont="1" applyFill="1" applyBorder="1" applyAlignment="1">
      <alignment horizontal="center" vertical="center" wrapText="1"/>
    </xf>
    <xf numFmtId="0" fontId="36" fillId="9" borderId="113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 wrapText="1"/>
    </xf>
    <xf numFmtId="0" fontId="36" fillId="9" borderId="2" xfId="0" applyFont="1" applyFill="1" applyBorder="1" applyAlignment="1">
      <alignment horizontal="center" vertical="center" wrapText="1"/>
    </xf>
    <xf numFmtId="0" fontId="36" fillId="9" borderId="118" xfId="0" applyFont="1" applyFill="1" applyBorder="1" applyAlignment="1">
      <alignment horizontal="center" wrapText="1"/>
    </xf>
    <xf numFmtId="0" fontId="36" fillId="9" borderId="21" xfId="0" applyFont="1" applyFill="1" applyBorder="1" applyAlignment="1">
      <alignment horizontal="center" wrapText="1"/>
    </xf>
    <xf numFmtId="0" fontId="36" fillId="9" borderId="137" xfId="0" applyFont="1" applyFill="1" applyBorder="1" applyAlignment="1">
      <alignment horizontal="center" vertical="center"/>
    </xf>
    <xf numFmtId="0" fontId="36" fillId="9" borderId="143" xfId="0" applyFont="1" applyFill="1" applyBorder="1" applyAlignment="1">
      <alignment horizontal="center" vertical="center" wrapText="1"/>
    </xf>
    <xf numFmtId="0" fontId="16" fillId="9" borderId="175" xfId="0" applyFont="1" applyFill="1" applyBorder="1" applyAlignment="1" applyProtection="1">
      <alignment vertical="center" wrapText="1"/>
    </xf>
    <xf numFmtId="0" fontId="16" fillId="9" borderId="180" xfId="0" applyFont="1" applyFill="1" applyBorder="1" applyAlignment="1" applyProtection="1">
      <alignment vertical="center" wrapText="1"/>
    </xf>
    <xf numFmtId="0" fontId="36" fillId="9" borderId="2" xfId="0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 wrapText="1"/>
    </xf>
    <xf numFmtId="0" fontId="14" fillId="9" borderId="37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center" wrapText="1"/>
    </xf>
    <xf numFmtId="0" fontId="14" fillId="9" borderId="1" xfId="0" applyFont="1" applyFill="1" applyBorder="1" applyAlignment="1">
      <alignment horizontal="center" wrapText="1"/>
    </xf>
    <xf numFmtId="0" fontId="14" fillId="9" borderId="1" xfId="0" applyFont="1" applyFill="1" applyBorder="1" applyAlignment="1">
      <alignment horizontal="center" vertical="center"/>
    </xf>
    <xf numFmtId="0" fontId="14" fillId="9" borderId="145" xfId="0" applyFont="1" applyFill="1" applyBorder="1" applyAlignment="1">
      <alignment horizontal="center" vertical="center" wrapText="1"/>
    </xf>
    <xf numFmtId="0" fontId="14" fillId="9" borderId="155" xfId="0" applyFont="1" applyFill="1" applyBorder="1" applyAlignment="1">
      <alignment horizontal="center" vertical="center" wrapText="1"/>
    </xf>
    <xf numFmtId="0" fontId="36" fillId="9" borderId="0" xfId="0" applyFont="1" applyFill="1" applyBorder="1" applyAlignment="1">
      <alignment horizontal="center" vertical="center"/>
    </xf>
    <xf numFmtId="0" fontId="14" fillId="9" borderId="154" xfId="0" applyFont="1" applyFill="1" applyBorder="1" applyAlignment="1">
      <alignment horizontal="center" vertical="center" wrapText="1"/>
    </xf>
    <xf numFmtId="0" fontId="33" fillId="9" borderId="143" xfId="0" applyFont="1" applyFill="1" applyBorder="1" applyAlignment="1" applyProtection="1">
      <alignment vertical="center" wrapText="1"/>
    </xf>
    <xf numFmtId="0" fontId="33" fillId="9" borderId="177" xfId="0" applyFont="1" applyFill="1" applyBorder="1" applyAlignment="1" applyProtection="1">
      <alignment vertical="center" wrapText="1"/>
    </xf>
    <xf numFmtId="0" fontId="14" fillId="9" borderId="174" xfId="0" applyFont="1" applyFill="1" applyBorder="1" applyAlignment="1">
      <alignment horizontal="center" wrapText="1"/>
    </xf>
    <xf numFmtId="0" fontId="14" fillId="9" borderId="156" xfId="0" applyFont="1" applyFill="1" applyBorder="1" applyAlignment="1">
      <alignment horizontal="center" vertical="center" wrapText="1"/>
    </xf>
    <xf numFmtId="0" fontId="14" fillId="9" borderId="162" xfId="0" applyFont="1" applyFill="1" applyBorder="1" applyAlignment="1">
      <alignment horizontal="center" vertical="center" wrapText="1"/>
    </xf>
    <xf numFmtId="0" fontId="14" fillId="9" borderId="187" xfId="0" applyFont="1" applyFill="1" applyBorder="1" applyAlignment="1">
      <alignment horizontal="center" wrapText="1"/>
    </xf>
    <xf numFmtId="0" fontId="36" fillId="9" borderId="187" xfId="0" applyFont="1" applyFill="1" applyBorder="1" applyAlignment="1">
      <alignment horizontal="center" wrapText="1"/>
    </xf>
    <xf numFmtId="4" fontId="51" fillId="9" borderId="119" xfId="0" applyNumberFormat="1" applyFont="1" applyFill="1" applyBorder="1" applyAlignment="1" applyProtection="1">
      <alignment horizontal="right"/>
    </xf>
    <xf numFmtId="0" fontId="33" fillId="9" borderId="186" xfId="0" applyFont="1" applyFill="1" applyBorder="1" applyAlignment="1" applyProtection="1">
      <alignment vertical="center" wrapText="1"/>
    </xf>
    <xf numFmtId="0" fontId="33" fillId="9" borderId="183" xfId="0" applyFont="1" applyFill="1" applyBorder="1" applyAlignment="1" applyProtection="1">
      <alignment vertical="center" wrapText="1"/>
    </xf>
    <xf numFmtId="0" fontId="36" fillId="9" borderId="143" xfId="0" applyFont="1" applyFill="1" applyBorder="1" applyAlignment="1">
      <alignment horizontal="center" vertical="center"/>
    </xf>
    <xf numFmtId="0" fontId="14" fillId="9" borderId="146" xfId="0" applyFont="1" applyFill="1" applyBorder="1" applyAlignment="1">
      <alignment horizontal="center" vertical="center" wrapText="1"/>
    </xf>
    <xf numFmtId="0" fontId="14" fillId="9" borderId="22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5" fillId="9" borderId="174" xfId="0" applyFont="1" applyFill="1" applyBorder="1" applyAlignment="1">
      <alignment horizontal="center" vertical="center" wrapText="1"/>
    </xf>
    <xf numFmtId="0" fontId="36" fillId="9" borderId="37" xfId="0" applyFont="1" applyFill="1" applyBorder="1" applyAlignment="1">
      <alignment horizontal="center" vertical="center" wrapText="1"/>
    </xf>
    <xf numFmtId="0" fontId="16" fillId="9" borderId="190" xfId="0" applyFont="1" applyFill="1" applyBorder="1" applyAlignment="1" applyProtection="1">
      <alignment vertical="center" wrapText="1"/>
    </xf>
    <xf numFmtId="0" fontId="16" fillId="9" borderId="180" xfId="0" applyFont="1" applyFill="1" applyBorder="1" applyAlignment="1" applyProtection="1">
      <alignment horizontal="center" vertical="center" wrapText="1"/>
    </xf>
    <xf numFmtId="0" fontId="14" fillId="9" borderId="21" xfId="0" applyFont="1" applyFill="1" applyBorder="1" applyAlignment="1">
      <alignment horizontal="center" wrapText="1"/>
    </xf>
    <xf numFmtId="0" fontId="14" fillId="9" borderId="143" xfId="0" applyFont="1" applyFill="1" applyBorder="1" applyAlignment="1">
      <alignment horizontal="center" vertical="center"/>
    </xf>
    <xf numFmtId="0" fontId="16" fillId="9" borderId="185" xfId="0" applyFont="1" applyFill="1" applyBorder="1" applyAlignment="1" applyProtection="1">
      <alignment vertical="center" wrapText="1"/>
    </xf>
    <xf numFmtId="0" fontId="36" fillId="9" borderId="1" xfId="0" applyFont="1" applyFill="1" applyBorder="1" applyAlignment="1">
      <alignment horizontal="center" vertical="center"/>
    </xf>
    <xf numFmtId="0" fontId="14" fillId="9" borderId="144" xfId="0" applyFont="1" applyFill="1" applyBorder="1" applyAlignment="1">
      <alignment horizontal="center" wrapText="1"/>
    </xf>
    <xf numFmtId="0" fontId="14" fillId="9" borderId="138" xfId="0" applyFont="1" applyFill="1" applyBorder="1" applyAlignment="1">
      <alignment horizontal="center" wrapText="1"/>
    </xf>
    <xf numFmtId="0" fontId="14" fillId="9" borderId="21" xfId="0" applyFont="1" applyFill="1" applyBorder="1" applyAlignment="1">
      <alignment horizontal="center" vertical="center"/>
    </xf>
    <xf numFmtId="0" fontId="14" fillId="9" borderId="21" xfId="0" applyFont="1" applyFill="1" applyBorder="1" applyAlignment="1">
      <alignment horizontal="center" vertical="center" wrapText="1"/>
    </xf>
    <xf numFmtId="0" fontId="19" fillId="9" borderId="188" xfId="0" applyFont="1" applyFill="1" applyBorder="1" applyAlignment="1">
      <alignment vertical="center" wrapText="1"/>
    </xf>
    <xf numFmtId="0" fontId="19" fillId="9" borderId="185" xfId="0" applyFont="1" applyFill="1" applyBorder="1" applyAlignment="1">
      <alignment vertical="center" wrapText="1"/>
    </xf>
    <xf numFmtId="0" fontId="21" fillId="9" borderId="137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 wrapText="1"/>
    </xf>
    <xf numFmtId="3" fontId="14" fillId="2" borderId="3" xfId="0" applyNumberFormat="1" applyFont="1" applyFill="1" applyBorder="1" applyAlignment="1">
      <alignment horizontal="right" wrapText="1"/>
    </xf>
    <xf numFmtId="3" fontId="14" fillId="2" borderId="22" xfId="0" applyNumberFormat="1" applyFont="1" applyFill="1" applyBorder="1" applyAlignment="1">
      <alignment horizontal="right"/>
    </xf>
    <xf numFmtId="3" fontId="36" fillId="2" borderId="22" xfId="0" applyNumberFormat="1" applyFont="1" applyFill="1" applyBorder="1" applyAlignment="1">
      <alignment horizontal="right" vertical="center" wrapText="1"/>
    </xf>
    <xf numFmtId="3" fontId="14" fillId="2" borderId="17" xfId="0" applyNumberFormat="1" applyFont="1" applyFill="1" applyBorder="1" applyAlignment="1">
      <alignment horizontal="right"/>
    </xf>
    <xf numFmtId="3" fontId="36" fillId="2" borderId="17" xfId="0" applyNumberFormat="1" applyFont="1" applyFill="1" applyBorder="1" applyAlignment="1">
      <alignment horizontal="right"/>
    </xf>
    <xf numFmtId="0" fontId="36" fillId="2" borderId="3" xfId="0" applyFont="1" applyFill="1" applyBorder="1" applyAlignment="1">
      <alignment horizontal="left" vertical="center"/>
    </xf>
    <xf numFmtId="3" fontId="14" fillId="2" borderId="3" xfId="0" applyNumberFormat="1" applyFont="1" applyFill="1" applyBorder="1" applyAlignment="1">
      <alignment horizontal="right"/>
    </xf>
    <xf numFmtId="3" fontId="36" fillId="9" borderId="4" xfId="0" applyNumberFormat="1" applyFont="1" applyFill="1" applyBorder="1" applyAlignment="1">
      <alignment wrapText="1"/>
    </xf>
    <xf numFmtId="3" fontId="36" fillId="9" borderId="3" xfId="0" applyNumberFormat="1" applyFont="1" applyFill="1" applyBorder="1" applyAlignment="1">
      <alignment horizontal="right" wrapText="1"/>
    </xf>
    <xf numFmtId="3" fontId="36" fillId="9" borderId="1" xfId="0" applyNumberFormat="1" applyFont="1" applyFill="1" applyBorder="1" applyAlignment="1">
      <alignment horizontal="right" wrapText="1"/>
    </xf>
    <xf numFmtId="3" fontId="14" fillId="9" borderId="3" xfId="0" applyNumberFormat="1" applyFont="1" applyFill="1" applyBorder="1" applyAlignment="1">
      <alignment horizontal="right"/>
    </xf>
    <xf numFmtId="0" fontId="22" fillId="2" borderId="3" xfId="0" applyFont="1" applyFill="1" applyBorder="1"/>
    <xf numFmtId="3" fontId="15" fillId="2" borderId="3" xfId="0" applyNumberFormat="1" applyFont="1" applyFill="1" applyBorder="1" applyAlignment="1">
      <alignment horizontal="right"/>
    </xf>
    <xf numFmtId="3" fontId="22" fillId="2" borderId="3" xfId="0" applyNumberFormat="1" applyFont="1" applyFill="1" applyBorder="1" applyAlignment="1">
      <alignment horizontal="right"/>
    </xf>
    <xf numFmtId="0" fontId="22" fillId="2" borderId="144" xfId="0" applyFont="1" applyFill="1" applyBorder="1"/>
    <xf numFmtId="3" fontId="15" fillId="2" borderId="22" xfId="0" applyNumberFormat="1" applyFont="1" applyFill="1" applyBorder="1" applyAlignment="1">
      <alignment horizontal="right"/>
    </xf>
    <xf numFmtId="3" fontId="22" fillId="2" borderId="22" xfId="0" applyNumberFormat="1" applyFont="1" applyFill="1" applyBorder="1" applyAlignment="1">
      <alignment horizontal="right"/>
    </xf>
    <xf numFmtId="3" fontId="22" fillId="9" borderId="55" xfId="0" applyNumberFormat="1" applyFont="1" applyFill="1" applyBorder="1" applyAlignment="1">
      <alignment horizontal="right" vertical="center" wrapText="1"/>
    </xf>
    <xf numFmtId="3" fontId="22" fillId="9" borderId="20" xfId="0" applyNumberFormat="1" applyFont="1" applyFill="1" applyBorder="1" applyAlignment="1">
      <alignment horizontal="right"/>
    </xf>
    <xf numFmtId="3" fontId="19" fillId="9" borderId="119" xfId="0" applyNumberFormat="1" applyFont="1" applyFill="1" applyBorder="1" applyAlignment="1">
      <alignment horizontal="right" wrapText="1"/>
    </xf>
    <xf numFmtId="3" fontId="19" fillId="9" borderId="55" xfId="0" applyNumberFormat="1" applyFont="1" applyFill="1" applyBorder="1" applyAlignment="1">
      <alignment horizontal="right" wrapText="1"/>
    </xf>
    <xf numFmtId="3" fontId="19" fillId="9" borderId="187" xfId="0" applyNumberFormat="1" applyFont="1" applyFill="1" applyBorder="1" applyAlignment="1">
      <alignment horizontal="right" wrapText="1"/>
    </xf>
    <xf numFmtId="3" fontId="22" fillId="9" borderId="13" xfId="0" applyNumberFormat="1" applyFont="1" applyFill="1" applyBorder="1" applyAlignment="1">
      <alignment horizontal="right"/>
    </xf>
    <xf numFmtId="3" fontId="16" fillId="2" borderId="3" xfId="0" applyNumberFormat="1" applyFont="1" applyFill="1" applyBorder="1" applyAlignment="1">
      <alignment horizontal="right"/>
    </xf>
    <xf numFmtId="3" fontId="36" fillId="2" borderId="3" xfId="0" applyNumberFormat="1" applyFont="1" applyFill="1" applyBorder="1" applyAlignment="1"/>
    <xf numFmtId="3" fontId="36" fillId="9" borderId="189" xfId="0" applyNumberFormat="1" applyFont="1" applyFill="1" applyBorder="1" applyAlignment="1">
      <alignment horizontal="right" wrapText="1"/>
    </xf>
    <xf numFmtId="3" fontId="36" fillId="9" borderId="20" xfId="0" applyNumberFormat="1" applyFont="1" applyFill="1" applyBorder="1" applyAlignment="1">
      <alignment horizontal="right" wrapText="1"/>
    </xf>
    <xf numFmtId="3" fontId="36" fillId="9" borderId="119" xfId="0" applyNumberFormat="1" applyFont="1" applyFill="1" applyBorder="1" applyAlignment="1">
      <alignment horizontal="right" vertical="center" wrapText="1"/>
    </xf>
    <xf numFmtId="3" fontId="36" fillId="9" borderId="189" xfId="0" applyNumberFormat="1" applyFont="1" applyFill="1" applyBorder="1" applyAlignment="1">
      <alignment horizontal="right" vertical="center" wrapText="1"/>
    </xf>
    <xf numFmtId="3" fontId="36" fillId="9" borderId="13" xfId="0" applyNumberFormat="1" applyFont="1" applyFill="1" applyBorder="1" applyAlignment="1">
      <alignment horizontal="right" vertical="center" wrapText="1"/>
    </xf>
    <xf numFmtId="3" fontId="14" fillId="9" borderId="119" xfId="0" applyNumberFormat="1" applyFont="1" applyFill="1" applyBorder="1" applyAlignment="1">
      <alignment horizontal="right"/>
    </xf>
    <xf numFmtId="3" fontId="14" fillId="9" borderId="173" xfId="0" applyNumberFormat="1" applyFont="1" applyFill="1" applyBorder="1" applyAlignment="1">
      <alignment horizontal="right"/>
    </xf>
    <xf numFmtId="0" fontId="22" fillId="9" borderId="22" xfId="0" applyFont="1" applyFill="1" applyBorder="1" applyAlignment="1">
      <alignment horizontal="center" vertical="top" wrapText="1"/>
    </xf>
    <xf numFmtId="0" fontId="33" fillId="2" borderId="32" xfId="0" applyFont="1" applyFill="1" applyBorder="1" applyProtection="1"/>
    <xf numFmtId="0" fontId="33" fillId="2" borderId="33" xfId="0" applyFont="1" applyFill="1" applyBorder="1" applyProtection="1"/>
    <xf numFmtId="3" fontId="16" fillId="2" borderId="22" xfId="0" applyNumberFormat="1" applyFont="1" applyFill="1" applyBorder="1" applyAlignment="1" applyProtection="1">
      <alignment horizontal="right"/>
    </xf>
    <xf numFmtId="3" fontId="33" fillId="2" borderId="35" xfId="0" applyNumberFormat="1" applyFont="1" applyFill="1" applyBorder="1" applyProtection="1"/>
    <xf numFmtId="3" fontId="36" fillId="2" borderId="35" xfId="0" applyNumberFormat="1" applyFont="1" applyFill="1" applyBorder="1"/>
    <xf numFmtId="0" fontId="33" fillId="2" borderId="208" xfId="0" applyFont="1" applyFill="1" applyBorder="1" applyProtection="1"/>
    <xf numFmtId="0" fontId="33" fillId="2" borderId="0" xfId="0" applyFont="1" applyFill="1" applyBorder="1" applyProtection="1"/>
    <xf numFmtId="3" fontId="16" fillId="2" borderId="3" xfId="0" applyNumberFormat="1" applyFont="1" applyFill="1" applyBorder="1" applyAlignment="1" applyProtection="1">
      <alignment horizontal="right"/>
    </xf>
    <xf numFmtId="3" fontId="36" fillId="9" borderId="4" xfId="0" applyNumberFormat="1" applyFont="1" applyFill="1" applyBorder="1" applyAlignment="1">
      <alignment vertical="center" wrapText="1"/>
    </xf>
    <xf numFmtId="3" fontId="33" fillId="9" borderId="22" xfId="0" applyNumberFormat="1" applyFont="1" applyFill="1" applyBorder="1" applyProtection="1"/>
    <xf numFmtId="3" fontId="33" fillId="9" borderId="38" xfId="0" applyNumberFormat="1" applyFont="1" applyFill="1" applyBorder="1" applyProtection="1"/>
    <xf numFmtId="3" fontId="33" fillId="9" borderId="37" xfId="0" applyNumberFormat="1" applyFont="1" applyFill="1" applyBorder="1" applyProtection="1"/>
    <xf numFmtId="3" fontId="33" fillId="9" borderId="44" xfId="0" applyNumberFormat="1" applyFont="1" applyFill="1" applyBorder="1" applyProtection="1"/>
    <xf numFmtId="3" fontId="33" fillId="9" borderId="34" xfId="0" applyNumberFormat="1" applyFont="1" applyFill="1" applyBorder="1" applyProtection="1"/>
    <xf numFmtId="3" fontId="33" fillId="9" borderId="152" xfId="0" applyNumberFormat="1" applyFont="1" applyFill="1" applyBorder="1" applyProtection="1"/>
    <xf numFmtId="3" fontId="33" fillId="9" borderId="179" xfId="0" applyNumberFormat="1" applyFont="1" applyFill="1" applyBorder="1" applyProtection="1"/>
    <xf numFmtId="3" fontId="33" fillId="9" borderId="41" xfId="0" applyNumberFormat="1" applyFont="1" applyFill="1" applyBorder="1" applyProtection="1"/>
    <xf numFmtId="3" fontId="36" fillId="9" borderId="4" xfId="0" applyNumberFormat="1" applyFont="1" applyFill="1" applyBorder="1" applyAlignment="1">
      <alignment horizontal="right" wrapText="1"/>
    </xf>
    <xf numFmtId="3" fontId="36" fillId="9" borderId="22" xfId="0" applyNumberFormat="1" applyFont="1" applyFill="1" applyBorder="1" applyAlignment="1">
      <alignment horizontal="right" wrapText="1"/>
    </xf>
    <xf numFmtId="3" fontId="36" fillId="9" borderId="2" xfId="0" applyNumberFormat="1" applyFont="1" applyFill="1" applyBorder="1" applyAlignment="1">
      <alignment horizontal="right" wrapText="1"/>
    </xf>
    <xf numFmtId="3" fontId="36" fillId="9" borderId="3" xfId="0" applyNumberFormat="1" applyFont="1" applyFill="1" applyBorder="1" applyAlignment="1">
      <alignment horizontal="right"/>
    </xf>
    <xf numFmtId="3" fontId="36" fillId="9" borderId="1" xfId="0" applyNumberFormat="1" applyFont="1" applyFill="1" applyBorder="1" applyAlignment="1">
      <alignment horizontal="right"/>
    </xf>
    <xf numFmtId="3" fontId="36" fillId="9" borderId="22" xfId="0" applyNumberFormat="1" applyFont="1" applyFill="1" applyBorder="1" applyAlignment="1">
      <alignment horizontal="right"/>
    </xf>
    <xf numFmtId="3" fontId="36" fillId="9" borderId="137" xfId="0" applyNumberFormat="1" applyFont="1" applyFill="1" applyBorder="1" applyAlignment="1">
      <alignment horizontal="right" vertical="center" wrapText="1"/>
    </xf>
    <xf numFmtId="3" fontId="36" fillId="9" borderId="20" xfId="0" applyNumberFormat="1" applyFont="1" applyFill="1" applyBorder="1" applyAlignment="1">
      <alignment horizontal="right"/>
    </xf>
    <xf numFmtId="3" fontId="36" fillId="9" borderId="139" xfId="0" applyNumberFormat="1" applyFont="1" applyFill="1" applyBorder="1" applyAlignment="1">
      <alignment horizontal="right"/>
    </xf>
    <xf numFmtId="3" fontId="36" fillId="9" borderId="187" xfId="0" applyNumberFormat="1" applyFont="1" applyFill="1" applyBorder="1" applyAlignment="1">
      <alignment horizontal="right" vertical="center" wrapText="1"/>
    </xf>
    <xf numFmtId="3" fontId="36" fillId="9" borderId="55" xfId="0" applyNumberFormat="1" applyFont="1" applyFill="1" applyBorder="1" applyAlignment="1">
      <alignment horizontal="right" vertical="center" wrapText="1"/>
    </xf>
    <xf numFmtId="3" fontId="36" fillId="9" borderId="139" xfId="0" applyNumberFormat="1" applyFont="1" applyFill="1" applyBorder="1" applyAlignment="1">
      <alignment horizontal="right" vertical="center" wrapText="1"/>
    </xf>
    <xf numFmtId="3" fontId="36" fillId="9" borderId="16" xfId="0" applyNumberFormat="1" applyFont="1" applyFill="1" applyBorder="1" applyAlignment="1">
      <alignment horizontal="right"/>
    </xf>
    <xf numFmtId="0" fontId="33" fillId="9" borderId="175" xfId="0" applyFont="1" applyFill="1" applyBorder="1" applyAlignment="1" applyProtection="1">
      <alignment vertical="center" wrapText="1"/>
    </xf>
    <xf numFmtId="0" fontId="33" fillId="9" borderId="182" xfId="0" applyFont="1" applyFill="1" applyBorder="1" applyAlignment="1" applyProtection="1">
      <alignment vertical="center" wrapText="1"/>
    </xf>
    <xf numFmtId="3" fontId="36" fillId="9" borderId="1" xfId="0" applyNumberFormat="1" applyFont="1" applyFill="1" applyBorder="1" applyAlignment="1">
      <alignment wrapText="1"/>
    </xf>
    <xf numFmtId="0" fontId="36" fillId="9" borderId="37" xfId="0" applyFont="1" applyFill="1" applyBorder="1" applyAlignment="1">
      <alignment horizontal="center" vertical="center"/>
    </xf>
    <xf numFmtId="0" fontId="14" fillId="9" borderId="240" xfId="0" applyFont="1" applyFill="1" applyBorder="1" applyAlignment="1">
      <alignment horizontal="center" wrapText="1"/>
    </xf>
    <xf numFmtId="0" fontId="14" fillId="9" borderId="154" xfId="0" applyFont="1" applyFill="1" applyBorder="1" applyAlignment="1">
      <alignment horizontal="center" vertical="center"/>
    </xf>
    <xf numFmtId="0" fontId="14" fillId="9" borderId="189" xfId="0" applyFont="1" applyFill="1" applyBorder="1" applyAlignment="1">
      <alignment horizontal="center" wrapText="1"/>
    </xf>
    <xf numFmtId="0" fontId="36" fillId="9" borderId="189" xfId="0" applyFont="1" applyFill="1" applyBorder="1" applyAlignment="1">
      <alignment horizontal="center" wrapText="1"/>
    </xf>
    <xf numFmtId="0" fontId="36" fillId="9" borderId="126" xfId="0" applyFont="1" applyFill="1" applyBorder="1" applyAlignment="1">
      <alignment horizontal="center" vertical="center"/>
    </xf>
    <xf numFmtId="4" fontId="14" fillId="9" borderId="126" xfId="0" applyNumberFormat="1" applyFont="1" applyFill="1" applyBorder="1" applyAlignment="1">
      <alignment horizontal="right"/>
    </xf>
    <xf numFmtId="0" fontId="26" fillId="9" borderId="231" xfId="0" applyFont="1" applyFill="1" applyBorder="1" applyAlignment="1" applyProtection="1">
      <alignment vertical="center" wrapText="1"/>
    </xf>
    <xf numFmtId="0" fontId="26" fillId="9" borderId="184" xfId="0" applyFont="1" applyFill="1" applyBorder="1" applyAlignment="1" applyProtection="1">
      <alignment vertical="center" wrapText="1"/>
    </xf>
    <xf numFmtId="0" fontId="22" fillId="9" borderId="185" xfId="0" applyFont="1" applyFill="1" applyBorder="1" applyAlignment="1">
      <alignment horizontal="center" vertical="center"/>
    </xf>
    <xf numFmtId="0" fontId="15" fillId="9" borderId="185" xfId="0" applyFont="1" applyFill="1" applyBorder="1" applyAlignment="1">
      <alignment horizontal="center" vertical="center" wrapText="1"/>
    </xf>
    <xf numFmtId="0" fontId="22" fillId="9" borderId="185" xfId="0" applyFont="1" applyFill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15" fillId="9" borderId="187" xfId="0" applyFont="1" applyFill="1" applyBorder="1" applyAlignment="1">
      <alignment horizontal="center" vertical="center"/>
    </xf>
    <xf numFmtId="0" fontId="15" fillId="9" borderId="187" xfId="0" applyFont="1" applyFill="1" applyBorder="1" applyAlignment="1">
      <alignment horizontal="center" vertical="center" wrapText="1"/>
    </xf>
    <xf numFmtId="0" fontId="26" fillId="10" borderId="201" xfId="0" applyFont="1" applyFill="1" applyBorder="1"/>
    <xf numFmtId="0" fontId="26" fillId="10" borderId="206" xfId="0" applyFont="1" applyFill="1" applyBorder="1"/>
    <xf numFmtId="0" fontId="26" fillId="10" borderId="232" xfId="0" applyFont="1" applyFill="1" applyBorder="1"/>
    <xf numFmtId="0" fontId="26" fillId="10" borderId="208" xfId="0" applyFont="1" applyFill="1" applyBorder="1"/>
    <xf numFmtId="0" fontId="26" fillId="10" borderId="0" xfId="0" applyFont="1" applyFill="1" applyBorder="1"/>
    <xf numFmtId="0" fontId="26" fillId="10" borderId="24" xfId="0" applyFont="1" applyFill="1" applyBorder="1"/>
    <xf numFmtId="0" fontId="26" fillId="10" borderId="8" xfId="0" applyFont="1" applyFill="1" applyBorder="1" applyAlignment="1">
      <alignment horizontal="center"/>
    </xf>
    <xf numFmtId="0" fontId="26" fillId="10" borderId="166" xfId="0" applyFont="1" applyFill="1" applyBorder="1" applyAlignment="1">
      <alignment horizontal="center"/>
    </xf>
    <xf numFmtId="0" fontId="26" fillId="10" borderId="93" xfId="0" applyFont="1" applyFill="1" applyBorder="1" applyAlignment="1">
      <alignment horizontal="center"/>
    </xf>
    <xf numFmtId="0" fontId="26" fillId="10" borderId="188" xfId="0" applyFont="1" applyFill="1" applyBorder="1" applyAlignment="1">
      <alignment horizontal="center" wrapText="1"/>
    </xf>
    <xf numFmtId="0" fontId="26" fillId="10" borderId="185" xfId="0" applyFont="1" applyFill="1" applyBorder="1" applyAlignment="1">
      <alignment horizontal="center" wrapText="1"/>
    </xf>
    <xf numFmtId="0" fontId="26" fillId="10" borderId="127" xfId="0" applyFont="1" applyFill="1" applyBorder="1" applyAlignment="1">
      <alignment horizontal="center"/>
    </xf>
    <xf numFmtId="0" fontId="26" fillId="10" borderId="227" xfId="0" applyFont="1" applyFill="1" applyBorder="1" applyAlignment="1">
      <alignment horizontal="center"/>
    </xf>
    <xf numFmtId="0" fontId="26" fillId="10" borderId="231" xfId="0" applyFont="1" applyFill="1" applyBorder="1" applyAlignment="1">
      <alignment horizontal="center"/>
    </xf>
    <xf numFmtId="3" fontId="33" fillId="9" borderId="226" xfId="0" applyNumberFormat="1" applyFont="1" applyFill="1" applyBorder="1"/>
    <xf numFmtId="3" fontId="33" fillId="9" borderId="0" xfId="0" applyNumberFormat="1" applyFont="1" applyFill="1" applyBorder="1"/>
    <xf numFmtId="3" fontId="33" fillId="9" borderId="200" xfId="0" applyNumberFormat="1" applyFont="1" applyFill="1" applyBorder="1"/>
    <xf numFmtId="3" fontId="33" fillId="9" borderId="60" xfId="0" applyNumberFormat="1" applyFont="1" applyFill="1" applyBorder="1"/>
    <xf numFmtId="3" fontId="33" fillId="9" borderId="63" xfId="0" applyNumberFormat="1" applyFont="1" applyFill="1" applyBorder="1"/>
    <xf numFmtId="0" fontId="9" fillId="10" borderId="206" xfId="0" applyFont="1" applyFill="1" applyBorder="1"/>
    <xf numFmtId="0" fontId="26" fillId="10" borderId="239" xfId="0" applyFont="1" applyFill="1" applyBorder="1" applyAlignment="1"/>
    <xf numFmtId="0" fontId="26" fillId="10" borderId="233" xfId="0" applyFont="1" applyFill="1" applyBorder="1" applyAlignment="1"/>
    <xf numFmtId="0" fontId="9" fillId="10" borderId="208" xfId="0" applyFont="1" applyFill="1" applyBorder="1"/>
    <xf numFmtId="0" fontId="9" fillId="10" borderId="0" xfId="0" applyFont="1" applyFill="1" applyBorder="1"/>
    <xf numFmtId="0" fontId="26" fillId="10" borderId="21" xfId="0" applyFont="1" applyFill="1" applyBorder="1" applyAlignment="1">
      <alignment horizontal="center" vertical="top" wrapText="1"/>
    </xf>
    <xf numFmtId="0" fontId="30" fillId="10" borderId="21" xfId="0" applyFont="1" applyFill="1" applyBorder="1" applyAlignment="1">
      <alignment horizontal="center" vertical="top" wrapText="1"/>
    </xf>
    <xf numFmtId="0" fontId="26" fillId="10" borderId="208" xfId="0" applyFont="1" applyFill="1" applyBorder="1" applyAlignment="1">
      <alignment horizontal="center"/>
    </xf>
    <xf numFmtId="0" fontId="26" fillId="10" borderId="210" xfId="0" applyFont="1" applyFill="1" applyBorder="1" applyAlignment="1">
      <alignment horizontal="center"/>
    </xf>
    <xf numFmtId="0" fontId="26" fillId="10" borderId="202" xfId="0" applyFont="1" applyFill="1" applyBorder="1" applyAlignment="1">
      <alignment horizontal="center" wrapText="1"/>
    </xf>
    <xf numFmtId="0" fontId="26" fillId="10" borderId="202" xfId="0" applyFont="1" applyFill="1" applyBorder="1" applyAlignment="1">
      <alignment horizontal="center"/>
    </xf>
    <xf numFmtId="0" fontId="30" fillId="9" borderId="224" xfId="0" applyFont="1" applyFill="1" applyBorder="1"/>
    <xf numFmtId="0" fontId="30" fillId="9" borderId="208" xfId="0" applyFont="1" applyFill="1" applyBorder="1"/>
    <xf numFmtId="0" fontId="30" fillId="9" borderId="69" xfId="0" applyFont="1" applyFill="1" applyBorder="1"/>
    <xf numFmtId="0" fontId="30" fillId="9" borderId="216" xfId="0" applyFont="1" applyFill="1" applyBorder="1"/>
    <xf numFmtId="0" fontId="26" fillId="9" borderId="188" xfId="0" applyFont="1" applyFill="1" applyBorder="1"/>
    <xf numFmtId="0" fontId="26" fillId="9" borderId="127" xfId="0" applyFont="1" applyFill="1" applyBorder="1"/>
    <xf numFmtId="0" fontId="9" fillId="9" borderId="188" xfId="0" applyFont="1" applyFill="1" applyBorder="1"/>
    <xf numFmtId="0" fontId="9" fillId="9" borderId="127" xfId="0" applyFont="1" applyFill="1" applyBorder="1"/>
    <xf numFmtId="0" fontId="30" fillId="9" borderId="205" xfId="0" applyFont="1" applyFill="1" applyBorder="1"/>
    <xf numFmtId="0" fontId="16" fillId="10" borderId="59" xfId="0" applyFont="1" applyFill="1" applyBorder="1" applyAlignment="1">
      <alignment vertical="center"/>
    </xf>
    <xf numFmtId="0" fontId="16" fillId="10" borderId="60" xfId="0" applyFont="1" applyFill="1" applyBorder="1" applyAlignment="1">
      <alignment vertical="center"/>
    </xf>
    <xf numFmtId="0" fontId="16" fillId="10" borderId="65" xfId="0" applyFont="1" applyFill="1" applyBorder="1" applyAlignment="1">
      <alignment vertical="center"/>
    </xf>
    <xf numFmtId="0" fontId="16" fillId="10" borderId="0" xfId="0" applyFont="1" applyFill="1" applyAlignment="1">
      <alignment vertical="center"/>
    </xf>
    <xf numFmtId="0" fontId="16" fillId="10" borderId="25" xfId="0" applyFont="1" applyFill="1" applyBorder="1"/>
    <xf numFmtId="0" fontId="16" fillId="10" borderId="26" xfId="0" applyFont="1" applyFill="1" applyBorder="1"/>
    <xf numFmtId="0" fontId="16" fillId="10" borderId="85" xfId="0" applyFont="1" applyFill="1" applyBorder="1"/>
    <xf numFmtId="0" fontId="16" fillId="10" borderId="0" xfId="0" applyFont="1" applyFill="1" applyBorder="1" applyAlignment="1">
      <alignment vertical="center"/>
    </xf>
    <xf numFmtId="0" fontId="16" fillId="10" borderId="25" xfId="0" applyFont="1" applyFill="1" applyBorder="1" applyAlignment="1">
      <alignment horizontal="center"/>
    </xf>
    <xf numFmtId="0" fontId="16" fillId="10" borderId="81" xfId="0" applyFont="1" applyFill="1" applyBorder="1" applyAlignment="1">
      <alignment horizontal="center"/>
    </xf>
    <xf numFmtId="0" fontId="16" fillId="10" borderId="79" xfId="0" applyFont="1" applyFill="1" applyBorder="1" applyAlignment="1">
      <alignment vertical="center"/>
    </xf>
    <xf numFmtId="0" fontId="16" fillId="10" borderId="48" xfId="0" applyFont="1" applyFill="1" applyBorder="1" applyAlignment="1">
      <alignment vertical="center"/>
    </xf>
    <xf numFmtId="0" fontId="16" fillId="10" borderId="132" xfId="0" applyFont="1" applyFill="1" applyBorder="1" applyAlignment="1">
      <alignment vertical="center"/>
    </xf>
    <xf numFmtId="0" fontId="16" fillId="10" borderId="1" xfId="0" applyFont="1" applyFill="1" applyBorder="1" applyAlignment="1">
      <alignment horizontal="center" wrapText="1"/>
    </xf>
    <xf numFmtId="0" fontId="33" fillId="10" borderId="1" xfId="0" applyFont="1" applyFill="1" applyBorder="1" applyAlignment="1">
      <alignment horizontal="center" wrapText="1"/>
    </xf>
    <xf numFmtId="0" fontId="16" fillId="10" borderId="133" xfId="0" applyFont="1" applyFill="1" applyBorder="1" applyAlignment="1">
      <alignment horizontal="center"/>
    </xf>
    <xf numFmtId="0" fontId="16" fillId="10" borderId="47" xfId="0" applyFont="1" applyFill="1" applyBorder="1" applyAlignment="1">
      <alignment horizontal="center"/>
    </xf>
    <xf numFmtId="49" fontId="16" fillId="10" borderId="46" xfId="0" applyNumberFormat="1" applyFont="1" applyFill="1" applyBorder="1" applyAlignment="1">
      <alignment horizontal="center"/>
    </xf>
    <xf numFmtId="0" fontId="16" fillId="10" borderId="46" xfId="0" applyFont="1" applyFill="1" applyBorder="1" applyAlignment="1">
      <alignment horizontal="center"/>
    </xf>
    <xf numFmtId="49" fontId="16" fillId="10" borderId="80" xfId="0" applyNumberFormat="1" applyFont="1" applyFill="1" applyBorder="1" applyAlignment="1">
      <alignment horizontal="center"/>
    </xf>
    <xf numFmtId="0" fontId="16" fillId="10" borderId="65" xfId="0" applyFont="1" applyFill="1" applyBorder="1"/>
    <xf numFmtId="0" fontId="16" fillId="10" borderId="0" xfId="0" applyFont="1" applyFill="1" applyBorder="1"/>
    <xf numFmtId="0" fontId="16" fillId="9" borderId="184" xfId="0" applyFont="1" applyFill="1" applyBorder="1" applyAlignment="1">
      <alignment horizontal="center"/>
    </xf>
    <xf numFmtId="0" fontId="16" fillId="10" borderId="29" xfId="0" applyFont="1" applyFill="1" applyBorder="1" applyAlignment="1">
      <alignment horizontal="center"/>
    </xf>
    <xf numFmtId="0" fontId="16" fillId="10" borderId="0" xfId="0" applyFont="1" applyFill="1" applyBorder="1" applyAlignment="1">
      <alignment horizontal="center"/>
    </xf>
    <xf numFmtId="0" fontId="16" fillId="10" borderId="28" xfId="0" applyFont="1" applyFill="1" applyBorder="1" applyAlignment="1">
      <alignment horizontal="center"/>
    </xf>
    <xf numFmtId="0" fontId="16" fillId="10" borderId="66" xfId="0" applyFont="1" applyFill="1" applyBorder="1" applyAlignment="1">
      <alignment horizontal="center"/>
    </xf>
    <xf numFmtId="0" fontId="26" fillId="10" borderId="1" xfId="0" applyFont="1" applyFill="1" applyBorder="1" applyAlignment="1">
      <alignment horizontal="center" wrapText="1"/>
    </xf>
    <xf numFmtId="0" fontId="30" fillId="10" borderId="1" xfId="0" applyFont="1" applyFill="1" applyBorder="1" applyAlignment="1">
      <alignment horizontal="center" wrapText="1"/>
    </xf>
    <xf numFmtId="0" fontId="16" fillId="10" borderId="59" xfId="0" applyFont="1" applyFill="1" applyBorder="1"/>
    <xf numFmtId="0" fontId="16" fillId="10" borderId="60" xfId="0" applyFont="1" applyFill="1" applyBorder="1"/>
    <xf numFmtId="0" fontId="9" fillId="10" borderId="60" xfId="0" applyFont="1" applyFill="1" applyBorder="1"/>
    <xf numFmtId="0" fontId="16" fillId="10" borderId="0" xfId="0" applyFont="1" applyFill="1"/>
    <xf numFmtId="0" fontId="9" fillId="10" borderId="0" xfId="0" applyFont="1" applyFill="1"/>
    <xf numFmtId="0" fontId="26" fillId="10" borderId="120" xfId="0" applyFont="1" applyFill="1" applyBorder="1"/>
    <xf numFmtId="0" fontId="26" fillId="10" borderId="26" xfId="0" applyFont="1" applyFill="1" applyBorder="1"/>
    <xf numFmtId="0" fontId="26" fillId="10" borderId="25" xfId="0" applyFont="1" applyFill="1" applyBorder="1"/>
    <xf numFmtId="0" fontId="26" fillId="10" borderId="85" xfId="0" applyFont="1" applyFill="1" applyBorder="1"/>
    <xf numFmtId="0" fontId="16" fillId="10" borderId="120" xfId="0" applyFont="1" applyFill="1" applyBorder="1" applyAlignment="1">
      <alignment horizontal="center"/>
    </xf>
    <xf numFmtId="0" fontId="16" fillId="10" borderId="79" xfId="0" applyFont="1" applyFill="1" applyBorder="1"/>
    <xf numFmtId="0" fontId="16" fillId="10" borderId="48" xfId="0" applyFont="1" applyFill="1" applyBorder="1"/>
    <xf numFmtId="0" fontId="16" fillId="10" borderId="49" xfId="0" applyFont="1" applyFill="1" applyBorder="1"/>
    <xf numFmtId="0" fontId="16" fillId="10" borderId="193" xfId="0" applyFont="1" applyFill="1" applyBorder="1" applyAlignment="1">
      <alignment horizontal="center"/>
    </xf>
    <xf numFmtId="0" fontId="33" fillId="2" borderId="79" xfId="0" applyFont="1" applyFill="1" applyBorder="1"/>
    <xf numFmtId="0" fontId="33" fillId="2" borderId="48" xfId="0" applyFont="1" applyFill="1" applyBorder="1"/>
    <xf numFmtId="3" fontId="16" fillId="2" borderId="194" xfId="0" applyNumberFormat="1" applyFont="1" applyFill="1" applyBorder="1"/>
    <xf numFmtId="3" fontId="33" fillId="2" borderId="133" xfId="0" applyNumberFormat="1" applyFont="1" applyFill="1" applyBorder="1"/>
    <xf numFmtId="3" fontId="16" fillId="2" borderId="132" xfId="0" applyNumberFormat="1" applyFont="1" applyFill="1" applyBorder="1"/>
    <xf numFmtId="3" fontId="33" fillId="2" borderId="47" xfId="0" applyNumberFormat="1" applyFont="1" applyFill="1" applyBorder="1"/>
    <xf numFmtId="0" fontId="33" fillId="2" borderId="47" xfId="0" applyFont="1" applyFill="1" applyBorder="1"/>
    <xf numFmtId="10" fontId="33" fillId="2" borderId="47" xfId="1" applyNumberFormat="1" applyFont="1" applyFill="1" applyBorder="1"/>
    <xf numFmtId="10" fontId="33" fillId="2" borderId="80" xfId="1" applyNumberFormat="1" applyFont="1" applyFill="1" applyBorder="1"/>
    <xf numFmtId="0" fontId="16" fillId="2" borderId="1" xfId="0" applyFont="1" applyFill="1" applyBorder="1"/>
    <xf numFmtId="0" fontId="16" fillId="0" borderId="1" xfId="0" applyFont="1" applyFill="1" applyBorder="1"/>
    <xf numFmtId="0" fontId="16" fillId="2" borderId="48" xfId="0" applyFont="1" applyFill="1" applyBorder="1"/>
    <xf numFmtId="3" fontId="16" fillId="2" borderId="1" xfId="0" applyNumberFormat="1" applyFont="1" applyFill="1" applyBorder="1"/>
    <xf numFmtId="3" fontId="33" fillId="2" borderId="192" xfId="0" applyNumberFormat="1" applyFont="1" applyFill="1" applyBorder="1"/>
    <xf numFmtId="3" fontId="16" fillId="2" borderId="122" xfId="0" applyNumberFormat="1" applyFont="1" applyFill="1" applyBorder="1"/>
    <xf numFmtId="3" fontId="33" fillId="2" borderId="37" xfId="0" applyNumberFormat="1" applyFont="1" applyFill="1" applyBorder="1"/>
    <xf numFmtId="0" fontId="33" fillId="2" borderId="37" xfId="0" applyFont="1" applyFill="1" applyBorder="1"/>
    <xf numFmtId="10" fontId="33" fillId="2" borderId="42" xfId="1" applyNumberFormat="1" applyFont="1" applyFill="1" applyBorder="1"/>
    <xf numFmtId="10" fontId="33" fillId="2" borderId="90" xfId="1" applyNumberFormat="1" applyFont="1" applyFill="1" applyBorder="1"/>
    <xf numFmtId="0" fontId="33" fillId="2" borderId="71" xfId="0" applyFont="1" applyFill="1" applyBorder="1"/>
    <xf numFmtId="0" fontId="16" fillId="2" borderId="72" xfId="0" applyFont="1" applyFill="1" applyBorder="1"/>
    <xf numFmtId="3" fontId="16" fillId="2" borderId="110" xfId="0" applyNumberFormat="1" applyFont="1" applyFill="1" applyBorder="1"/>
    <xf numFmtId="3" fontId="33" fillId="2" borderId="191" xfId="0" applyNumberFormat="1" applyFont="1" applyFill="1" applyBorder="1"/>
    <xf numFmtId="3" fontId="16" fillId="2" borderId="134" xfId="0" applyNumberFormat="1" applyFont="1" applyFill="1" applyBorder="1"/>
    <xf numFmtId="3" fontId="33" fillId="2" borderId="83" xfId="0" applyNumberFormat="1" applyFont="1" applyFill="1" applyBorder="1"/>
    <xf numFmtId="0" fontId="33" fillId="2" borderId="83" xfId="0" applyFont="1" applyFill="1" applyBorder="1"/>
    <xf numFmtId="10" fontId="33" fillId="2" borderId="73" xfId="1" applyNumberFormat="1" applyFont="1" applyFill="1" applyBorder="1"/>
    <xf numFmtId="10" fontId="33" fillId="2" borderId="74" xfId="1" applyNumberFormat="1" applyFont="1" applyFill="1" applyBorder="1"/>
    <xf numFmtId="3" fontId="33" fillId="9" borderId="141" xfId="0" applyNumberFormat="1" applyFont="1" applyFill="1" applyBorder="1"/>
    <xf numFmtId="3" fontId="16" fillId="9" borderId="68" xfId="0" applyNumberFormat="1" applyFont="1" applyFill="1" applyBorder="1"/>
    <xf numFmtId="3" fontId="33" fillId="9" borderId="69" xfId="0" applyNumberFormat="1" applyFont="1" applyFill="1" applyBorder="1"/>
    <xf numFmtId="0" fontId="16" fillId="9" borderId="69" xfId="0" applyFont="1" applyFill="1" applyBorder="1"/>
    <xf numFmtId="10" fontId="16" fillId="9" borderId="69" xfId="1" applyNumberFormat="1" applyFont="1" applyFill="1" applyBorder="1" applyAlignment="1"/>
    <xf numFmtId="10" fontId="16" fillId="9" borderId="70" xfId="1" applyNumberFormat="1" applyFont="1" applyFill="1" applyBorder="1"/>
    <xf numFmtId="0" fontId="16" fillId="10" borderId="67" xfId="0" applyFont="1" applyFill="1" applyBorder="1"/>
    <xf numFmtId="0" fontId="16" fillId="10" borderId="68" xfId="0" applyFont="1" applyFill="1" applyBorder="1"/>
    <xf numFmtId="0" fontId="26" fillId="2" borderId="8" xfId="0" applyFont="1" applyFill="1" applyBorder="1"/>
    <xf numFmtId="0" fontId="26" fillId="9" borderId="8" xfId="0" applyFont="1" applyFill="1" applyBorder="1"/>
    <xf numFmtId="0" fontId="26" fillId="9" borderId="9" xfId="0" applyFont="1" applyFill="1" applyBorder="1"/>
    <xf numFmtId="0" fontId="26" fillId="9" borderId="1" xfId="0" applyFont="1" applyFill="1" applyBorder="1" applyAlignment="1">
      <alignment horizontal="center"/>
    </xf>
    <xf numFmtId="0" fontId="9" fillId="9" borderId="95" xfId="0" applyFont="1" applyFill="1" applyBorder="1"/>
    <xf numFmtId="0" fontId="9" fillId="9" borderId="7" xfId="0" applyFont="1" applyFill="1" applyBorder="1"/>
    <xf numFmtId="10" fontId="31" fillId="9" borderId="22" xfId="0" applyNumberFormat="1" applyFont="1" applyFill="1" applyBorder="1"/>
    <xf numFmtId="10" fontId="9" fillId="9" borderId="96" xfId="0" applyNumberFormat="1" applyFont="1" applyFill="1" applyBorder="1"/>
    <xf numFmtId="0" fontId="26" fillId="9" borderId="146" xfId="0" applyFont="1" applyFill="1" applyBorder="1"/>
    <xf numFmtId="3" fontId="30" fillId="9" borderId="22" xfId="0" applyNumberFormat="1" applyFont="1" applyFill="1" applyBorder="1"/>
    <xf numFmtId="0" fontId="26" fillId="2" borderId="11" xfId="0" applyFont="1" applyFill="1" applyBorder="1"/>
    <xf numFmtId="0" fontId="26" fillId="2" borderId="12" xfId="0" applyFont="1" applyFill="1" applyBorder="1"/>
    <xf numFmtId="3" fontId="26" fillId="2" borderId="144" xfId="0" applyNumberFormat="1" applyFont="1" applyFill="1" applyBorder="1"/>
    <xf numFmtId="3" fontId="30" fillId="2" borderId="22" xfId="0" applyNumberFormat="1" applyFont="1" applyFill="1" applyBorder="1"/>
    <xf numFmtId="3" fontId="30" fillId="2" borderId="21" xfId="0" applyNumberFormat="1" applyFont="1" applyFill="1" applyBorder="1"/>
    <xf numFmtId="3" fontId="26" fillId="2" borderId="21" xfId="0" applyNumberFormat="1" applyFont="1" applyFill="1" applyBorder="1"/>
    <xf numFmtId="3" fontId="30" fillId="2" borderId="2" xfId="0" applyNumberFormat="1" applyFont="1" applyFill="1" applyBorder="1"/>
    <xf numFmtId="3" fontId="26" fillId="2" borderId="98" xfId="0" applyNumberFormat="1" applyFont="1" applyFill="1" applyBorder="1"/>
    <xf numFmtId="0" fontId="26" fillId="2" borderId="100" xfId="0" applyFont="1" applyFill="1" applyBorder="1"/>
    <xf numFmtId="0" fontId="30" fillId="2" borderId="22" xfId="0" applyFont="1" applyFill="1" applyBorder="1"/>
    <xf numFmtId="3" fontId="26" fillId="2" borderId="22" xfId="0" applyNumberFormat="1" applyFont="1" applyFill="1" applyBorder="1"/>
    <xf numFmtId="3" fontId="26" fillId="2" borderId="2" xfId="0" applyNumberFormat="1" applyFont="1" applyFill="1" applyBorder="1"/>
    <xf numFmtId="3" fontId="26" fillId="0" borderId="22" xfId="0" applyNumberFormat="1" applyFont="1" applyFill="1" applyBorder="1"/>
    <xf numFmtId="0" fontId="30" fillId="2" borderId="12" xfId="0" applyFont="1" applyFill="1" applyBorder="1"/>
    <xf numFmtId="0" fontId="30" fillId="2" borderId="11" xfId="0" applyFont="1" applyFill="1" applyBorder="1"/>
    <xf numFmtId="0" fontId="30" fillId="2" borderId="147" xfId="0" applyFont="1" applyFill="1" applyBorder="1"/>
    <xf numFmtId="0" fontId="26" fillId="10" borderId="129" xfId="0" applyFont="1" applyFill="1" applyBorder="1" applyAlignment="1">
      <alignment vertical="center"/>
    </xf>
    <xf numFmtId="0" fontId="26" fillId="10" borderId="135" xfId="0" applyFont="1" applyFill="1" applyBorder="1" applyAlignment="1">
      <alignment vertical="center"/>
    </xf>
    <xf numFmtId="0" fontId="9" fillId="10" borderId="47" xfId="0" applyFont="1" applyFill="1" applyBorder="1"/>
    <xf numFmtId="0" fontId="9" fillId="10" borderId="48" xfId="0" applyFont="1" applyFill="1" applyBorder="1"/>
    <xf numFmtId="0" fontId="26" fillId="10" borderId="46" xfId="0" applyFont="1" applyFill="1" applyBorder="1" applyAlignment="1">
      <alignment vertical="top" wrapText="1"/>
    </xf>
    <xf numFmtId="0" fontId="30" fillId="10" borderId="49" xfId="0" applyFont="1" applyFill="1" applyBorder="1" applyAlignment="1">
      <alignment vertical="top" wrapText="1"/>
    </xf>
    <xf numFmtId="0" fontId="9" fillId="10" borderId="47" xfId="0" applyFont="1" applyFill="1" applyBorder="1" applyAlignment="1">
      <alignment horizontal="center"/>
    </xf>
    <xf numFmtId="0" fontId="9" fillId="10" borderId="49" xfId="0" applyFont="1" applyFill="1" applyBorder="1" applyAlignment="1">
      <alignment horizontal="center"/>
    </xf>
    <xf numFmtId="0" fontId="9" fillId="10" borderId="48" xfId="0" applyFont="1" applyFill="1" applyBorder="1" applyAlignment="1">
      <alignment horizontal="center"/>
    </xf>
    <xf numFmtId="0" fontId="28" fillId="10" borderId="153" xfId="0" applyFont="1" applyFill="1" applyBorder="1" applyAlignment="1">
      <alignment horizontal="center"/>
    </xf>
    <xf numFmtId="0" fontId="30" fillId="10" borderId="65" xfId="0" applyFont="1" applyFill="1" applyBorder="1"/>
    <xf numFmtId="0" fontId="30" fillId="10" borderId="0" xfId="0" applyFont="1" applyFill="1" applyBorder="1"/>
    <xf numFmtId="3" fontId="30" fillId="10" borderId="36" xfId="0" applyNumberFormat="1" applyFont="1" applyFill="1" applyBorder="1"/>
    <xf numFmtId="3" fontId="30" fillId="9" borderId="62" xfId="0" applyNumberFormat="1" applyFont="1" applyFill="1" applyBorder="1"/>
    <xf numFmtId="3" fontId="30" fillId="9" borderId="63" xfId="0" applyNumberFormat="1" applyFont="1" applyFill="1" applyBorder="1"/>
    <xf numFmtId="0" fontId="30" fillId="9" borderId="61" xfId="0" applyFont="1" applyFill="1" applyBorder="1"/>
    <xf numFmtId="0" fontId="30" fillId="9" borderId="84" xfId="0" applyFont="1" applyFill="1" applyBorder="1"/>
    <xf numFmtId="0" fontId="30" fillId="3" borderId="101" xfId="0" applyFont="1" applyFill="1" applyBorder="1"/>
    <xf numFmtId="0" fontId="30" fillId="3" borderId="9" xfId="0" applyFont="1" applyFill="1" applyBorder="1"/>
    <xf numFmtId="3" fontId="26" fillId="3" borderId="93" xfId="0" applyNumberFormat="1" applyFont="1" applyFill="1" applyBorder="1"/>
    <xf numFmtId="0" fontId="26" fillId="2" borderId="42" xfId="0" applyFont="1" applyFill="1" applyBorder="1"/>
    <xf numFmtId="0" fontId="30" fillId="2" borderId="102" xfId="0" applyFont="1" applyFill="1" applyBorder="1"/>
    <xf numFmtId="3" fontId="30" fillId="9" borderId="48" xfId="0" applyNumberFormat="1" applyFont="1" applyFill="1" applyBorder="1"/>
    <xf numFmtId="0" fontId="16" fillId="2" borderId="249" xfId="0" applyFont="1" applyFill="1" applyBorder="1"/>
    <xf numFmtId="0" fontId="16" fillId="2" borderId="189" xfId="0" applyFont="1" applyFill="1" applyBorder="1"/>
    <xf numFmtId="0" fontId="16" fillId="2" borderId="65" xfId="0" applyFont="1" applyFill="1" applyBorder="1"/>
    <xf numFmtId="0" fontId="16" fillId="2" borderId="241" xfId="0" applyFont="1" applyFill="1" applyBorder="1"/>
    <xf numFmtId="0" fontId="16" fillId="2" borderId="65" xfId="0" applyFont="1" applyFill="1" applyBorder="1" applyAlignment="1">
      <alignment horizontal="right"/>
    </xf>
    <xf numFmtId="0" fontId="16" fillId="2" borderId="250" xfId="0" applyFont="1" applyFill="1" applyBorder="1"/>
    <xf numFmtId="0" fontId="16" fillId="2" borderId="204" xfId="0" applyFont="1" applyFill="1" applyBorder="1"/>
    <xf numFmtId="0" fontId="16" fillId="2" borderId="140" xfId="0" applyFont="1" applyFill="1" applyBorder="1"/>
    <xf numFmtId="0" fontId="16" fillId="2" borderId="251" xfId="0" applyFont="1" applyFill="1" applyBorder="1"/>
    <xf numFmtId="0" fontId="30" fillId="3" borderId="91" xfId="0" applyFont="1" applyFill="1" applyBorder="1"/>
    <xf numFmtId="0" fontId="30" fillId="3" borderId="51" xfId="0" applyFont="1" applyFill="1" applyBorder="1"/>
    <xf numFmtId="0" fontId="16" fillId="2" borderId="252" xfId="0" applyFont="1" applyFill="1" applyBorder="1"/>
    <xf numFmtId="0" fontId="16" fillId="2" borderId="253" xfId="0" applyFont="1" applyFill="1" applyBorder="1"/>
    <xf numFmtId="0" fontId="30" fillId="3" borderId="75" xfId="0" applyFont="1" applyFill="1" applyBorder="1" applyAlignment="1">
      <alignment horizontal="right"/>
    </xf>
    <xf numFmtId="0" fontId="26" fillId="3" borderId="76" xfId="0" applyFont="1" applyFill="1" applyBorder="1"/>
    <xf numFmtId="0" fontId="30" fillId="3" borderId="48" xfId="0" applyFont="1" applyFill="1" applyBorder="1"/>
    <xf numFmtId="3" fontId="26" fillId="3" borderId="152" xfId="0" applyNumberFormat="1" applyFont="1" applyFill="1" applyBorder="1"/>
    <xf numFmtId="3" fontId="26" fillId="3" borderId="154" xfId="0" applyNumberFormat="1" applyFont="1" applyFill="1" applyBorder="1"/>
    <xf numFmtId="3" fontId="26" fillId="3" borderId="87" xfId="0" applyNumberFormat="1" applyFont="1" applyFill="1" applyBorder="1"/>
    <xf numFmtId="3" fontId="30" fillId="2" borderId="76" xfId="0" applyNumberFormat="1" applyFont="1" applyFill="1" applyBorder="1"/>
    <xf numFmtId="0" fontId="26" fillId="2" borderId="77" xfId="0" applyFont="1" applyFill="1" applyBorder="1"/>
    <xf numFmtId="0" fontId="30" fillId="2" borderId="103" xfId="0" applyFont="1" applyFill="1" applyBorder="1"/>
    <xf numFmtId="3" fontId="26" fillId="9" borderId="48" xfId="0" applyNumberFormat="1" applyFont="1" applyFill="1" applyBorder="1"/>
    <xf numFmtId="3" fontId="30" fillId="9" borderId="51" xfId="0" applyNumberFormat="1" applyFont="1" applyFill="1" applyBorder="1"/>
    <xf numFmtId="3" fontId="26" fillId="9" borderId="82" xfId="0" applyNumberFormat="1" applyFont="1" applyFill="1" applyBorder="1"/>
    <xf numFmtId="0" fontId="26" fillId="9" borderId="5" xfId="0" applyFont="1" applyFill="1" applyBorder="1"/>
    <xf numFmtId="0" fontId="26" fillId="9" borderId="6" xfId="0" applyFont="1" applyFill="1" applyBorder="1"/>
    <xf numFmtId="0" fontId="26" fillId="9" borderId="2" xfId="0" applyFont="1" applyFill="1" applyBorder="1"/>
    <xf numFmtId="0" fontId="26" fillId="9" borderId="22" xfId="0" applyFont="1" applyFill="1" applyBorder="1" applyAlignment="1">
      <alignment vertical="center"/>
    </xf>
    <xf numFmtId="0" fontId="9" fillId="9" borderId="1" xfId="0" applyFont="1" applyFill="1" applyBorder="1" applyAlignment="1">
      <alignment horizontal="center" wrapText="1"/>
    </xf>
    <xf numFmtId="0" fontId="31" fillId="9" borderId="1" xfId="0" applyFont="1" applyFill="1" applyBorder="1" applyAlignment="1">
      <alignment horizontal="center" wrapText="1"/>
    </xf>
    <xf numFmtId="0" fontId="26" fillId="2" borderId="5" xfId="0" applyFont="1" applyFill="1" applyBorder="1"/>
    <xf numFmtId="0" fontId="26" fillId="2" borderId="7" xfId="0" applyFont="1" applyFill="1" applyBorder="1"/>
    <xf numFmtId="0" fontId="30" fillId="2" borderId="7" xfId="0" applyFont="1" applyFill="1" applyBorder="1"/>
    <xf numFmtId="0" fontId="26" fillId="2" borderId="10" xfId="0" applyFont="1" applyFill="1" applyBorder="1"/>
    <xf numFmtId="0" fontId="30" fillId="2" borderId="10" xfId="0" applyFont="1" applyFill="1" applyBorder="1"/>
    <xf numFmtId="3" fontId="26" fillId="2" borderId="23" xfId="0" applyNumberFormat="1" applyFont="1" applyFill="1" applyBorder="1"/>
    <xf numFmtId="3" fontId="26" fillId="2" borderId="24" xfId="0" applyNumberFormat="1" applyFont="1" applyFill="1" applyBorder="1"/>
    <xf numFmtId="3" fontId="30" fillId="2" borderId="24" xfId="0" applyNumberFormat="1" applyFont="1" applyFill="1" applyBorder="1"/>
    <xf numFmtId="3" fontId="26" fillId="2" borderId="11" xfId="0" applyNumberFormat="1" applyFont="1" applyFill="1" applyBorder="1"/>
    <xf numFmtId="3" fontId="26" fillId="2" borderId="139" xfId="0" applyNumberFormat="1" applyFont="1" applyFill="1" applyBorder="1"/>
    <xf numFmtId="3" fontId="30" fillId="2" borderId="139" xfId="0" applyNumberFormat="1" applyFont="1" applyFill="1" applyBorder="1"/>
    <xf numFmtId="0" fontId="26" fillId="9" borderId="197" xfId="0" applyFont="1" applyFill="1" applyBorder="1"/>
    <xf numFmtId="0" fontId="26" fillId="9" borderId="187" xfId="0" applyFont="1" applyFill="1" applyBorder="1" applyAlignment="1">
      <alignment horizontal="center"/>
    </xf>
    <xf numFmtId="0" fontId="26" fillId="9" borderId="174" xfId="0" applyFont="1" applyFill="1" applyBorder="1" applyAlignment="1">
      <alignment horizontal="center" wrapText="1"/>
    </xf>
    <xf numFmtId="0" fontId="30" fillId="9" borderId="174" xfId="0" applyFont="1" applyFill="1" applyBorder="1" applyAlignment="1">
      <alignment horizontal="center" wrapText="1"/>
    </xf>
    <xf numFmtId="0" fontId="9" fillId="9" borderId="228" xfId="0" applyFont="1" applyFill="1" applyBorder="1"/>
    <xf numFmtId="0" fontId="9" fillId="9" borderId="0" xfId="0" applyFont="1" applyFill="1" applyBorder="1"/>
    <xf numFmtId="0" fontId="9" fillId="9" borderId="188" xfId="0" applyFont="1" applyFill="1" applyBorder="1" applyAlignment="1">
      <alignment horizontal="center"/>
    </xf>
    <xf numFmtId="0" fontId="9" fillId="9" borderId="185" xfId="0" applyFont="1" applyFill="1" applyBorder="1" applyAlignment="1">
      <alignment horizontal="center"/>
    </xf>
    <xf numFmtId="0" fontId="9" fillId="9" borderId="228" xfId="0" applyFont="1" applyFill="1" applyBorder="1" applyAlignment="1">
      <alignment horizontal="center"/>
    </xf>
    <xf numFmtId="0" fontId="9" fillId="9" borderId="21" xfId="0" applyFont="1" applyFill="1" applyBorder="1" applyAlignment="1">
      <alignment horizontal="center"/>
    </xf>
    <xf numFmtId="0" fontId="9" fillId="9" borderId="106" xfId="0" applyFont="1" applyFill="1" applyBorder="1" applyAlignment="1">
      <alignment horizontal="center"/>
    </xf>
    <xf numFmtId="0" fontId="9" fillId="9" borderId="138" xfId="0" applyFont="1" applyFill="1" applyBorder="1"/>
    <xf numFmtId="0" fontId="9" fillId="9" borderId="203" xfId="0" applyFont="1" applyFill="1" applyBorder="1"/>
    <xf numFmtId="0" fontId="9" fillId="9" borderId="204" xfId="0" applyFont="1" applyFill="1" applyBorder="1"/>
    <xf numFmtId="0" fontId="31" fillId="2" borderId="104" xfId="0" applyFont="1" applyFill="1" applyBorder="1"/>
    <xf numFmtId="0" fontId="9" fillId="2" borderId="228" xfId="0" applyFont="1" applyFill="1" applyBorder="1"/>
    <xf numFmtId="0" fontId="9" fillId="2" borderId="188" xfId="0" applyFont="1" applyFill="1" applyBorder="1"/>
    <xf numFmtId="0" fontId="9" fillId="2" borderId="138" xfId="0" applyFont="1" applyFill="1" applyBorder="1"/>
    <xf numFmtId="0" fontId="31" fillId="2" borderId="108" xfId="0" applyFont="1" applyFill="1" applyBorder="1"/>
    <xf numFmtId="0" fontId="31" fillId="2" borderId="188" xfId="0" applyFont="1" applyFill="1" applyBorder="1"/>
    <xf numFmtId="0" fontId="31" fillId="2" borderId="127" xfId="0" applyFont="1" applyFill="1" applyBorder="1"/>
    <xf numFmtId="0" fontId="9" fillId="2" borderId="127" xfId="0" applyFont="1" applyFill="1" applyBorder="1"/>
    <xf numFmtId="3" fontId="9" fillId="2" borderId="185" xfId="0" applyNumberFormat="1" applyFont="1" applyFill="1" applyBorder="1"/>
    <xf numFmtId="3" fontId="9" fillId="2" borderId="189" xfId="0" applyNumberFormat="1" applyFont="1" applyFill="1" applyBorder="1"/>
    <xf numFmtId="0" fontId="31" fillId="2" borderId="138" xfId="0" applyFont="1" applyFill="1" applyBorder="1"/>
    <xf numFmtId="0" fontId="31" fillId="2" borderId="203" xfId="0" applyFont="1" applyFill="1" applyBorder="1"/>
    <xf numFmtId="0" fontId="9" fillId="2" borderId="203" xfId="0" applyFont="1" applyFill="1" applyBorder="1"/>
    <xf numFmtId="3" fontId="9" fillId="2" borderId="144" xfId="0" applyNumberFormat="1" applyFont="1" applyFill="1" applyBorder="1" applyAlignment="1">
      <alignment horizontal="right"/>
    </xf>
    <xf numFmtId="3" fontId="31" fillId="2" borderId="204" xfId="0" applyNumberFormat="1" applyFont="1" applyFill="1" applyBorder="1" applyAlignment="1">
      <alignment horizontal="right"/>
    </xf>
    <xf numFmtId="0" fontId="9" fillId="9" borderId="5" xfId="0" applyFont="1" applyFill="1" applyBorder="1"/>
    <xf numFmtId="0" fontId="9" fillId="9" borderId="6" xfId="0" applyFont="1" applyFill="1" applyBorder="1"/>
    <xf numFmtId="0" fontId="9" fillId="9" borderId="2" xfId="0" applyFont="1" applyFill="1" applyBorder="1" applyAlignment="1">
      <alignment horizontal="center"/>
    </xf>
    <xf numFmtId="0" fontId="9" fillId="9" borderId="23" xfId="0" applyFont="1" applyFill="1" applyBorder="1"/>
    <xf numFmtId="0" fontId="9" fillId="9" borderId="21" xfId="0" applyFont="1" applyFill="1" applyBorder="1"/>
    <xf numFmtId="0" fontId="9" fillId="2" borderId="104" xfId="0" applyFont="1" applyFill="1" applyBorder="1"/>
    <xf numFmtId="0" fontId="9" fillId="2" borderId="107" xfId="0" applyFont="1" applyFill="1" applyBorder="1"/>
    <xf numFmtId="3" fontId="9" fillId="2" borderId="108" xfId="0" applyNumberFormat="1" applyFont="1" applyFill="1" applyBorder="1"/>
    <xf numFmtId="4" fontId="9" fillId="2" borderId="108" xfId="0" applyNumberFormat="1" applyFont="1" applyFill="1" applyBorder="1"/>
    <xf numFmtId="16" fontId="9" fillId="0" borderId="0" xfId="0" applyNumberFormat="1" applyFont="1"/>
    <xf numFmtId="3" fontId="9" fillId="0" borderId="0" xfId="0" applyNumberFormat="1" applyFont="1"/>
    <xf numFmtId="3" fontId="26" fillId="0" borderId="152" xfId="0" applyNumberFormat="1" applyFont="1" applyFill="1" applyBorder="1"/>
    <xf numFmtId="3" fontId="26" fillId="0" borderId="152" xfId="0" applyNumberFormat="1" applyFont="1" applyFill="1" applyBorder="1" applyProtection="1">
      <protection locked="0"/>
    </xf>
    <xf numFmtId="3" fontId="26" fillId="0" borderId="36" xfId="0" applyNumberFormat="1" applyFont="1" applyFill="1" applyBorder="1"/>
    <xf numFmtId="0" fontId="36" fillId="9" borderId="144" xfId="0" applyFont="1" applyFill="1" applyBorder="1" applyAlignment="1">
      <alignment horizontal="center" vertical="center" wrapText="1"/>
    </xf>
    <xf numFmtId="3" fontId="16" fillId="0" borderId="174" xfId="0" applyNumberFormat="1" applyFont="1" applyFill="1" applyBorder="1" applyAlignment="1">
      <alignment horizontal="right" vertical="top"/>
    </xf>
    <xf numFmtId="0" fontId="31" fillId="0" borderId="0" xfId="0" applyFont="1" applyAlignment="1">
      <alignment horizontal="center"/>
    </xf>
    <xf numFmtId="3" fontId="14" fillId="2" borderId="117" xfId="0" applyNumberFormat="1" applyFont="1" applyFill="1" applyBorder="1" applyAlignment="1">
      <alignment horizontal="right" wrapText="1"/>
    </xf>
    <xf numFmtId="3" fontId="14" fillId="0" borderId="1" xfId="0" applyNumberFormat="1" applyFont="1" applyFill="1" applyBorder="1" applyAlignment="1"/>
    <xf numFmtId="3" fontId="16" fillId="0" borderId="1" xfId="0" applyNumberFormat="1" applyFont="1" applyFill="1" applyBorder="1" applyAlignment="1" applyProtection="1"/>
    <xf numFmtId="3" fontId="14" fillId="0" borderId="1" xfId="0" applyNumberFormat="1" applyFont="1" applyBorder="1" applyAlignment="1"/>
    <xf numFmtId="3" fontId="16" fillId="0" borderId="174" xfId="0" applyNumberFormat="1" applyFont="1" applyFill="1" applyBorder="1" applyAlignment="1" applyProtection="1"/>
    <xf numFmtId="3" fontId="14" fillId="0" borderId="174" xfId="0" applyNumberFormat="1" applyFont="1" applyFill="1" applyBorder="1" applyAlignment="1"/>
    <xf numFmtId="3" fontId="14" fillId="0" borderId="174" xfId="0" applyNumberFormat="1" applyFont="1" applyBorder="1" applyAlignment="1"/>
    <xf numFmtId="0" fontId="26" fillId="2" borderId="174" xfId="0" applyFont="1" applyFill="1" applyBorder="1"/>
    <xf numFmtId="0" fontId="14" fillId="9" borderId="144" xfId="0" applyFont="1" applyFill="1" applyBorder="1" applyAlignment="1">
      <alignment horizontal="center" vertical="center" wrapText="1"/>
    </xf>
    <xf numFmtId="3" fontId="30" fillId="9" borderId="158" xfId="0" applyNumberFormat="1" applyFont="1" applyFill="1" applyBorder="1" applyAlignment="1">
      <alignment horizontal="right"/>
    </xf>
    <xf numFmtId="0" fontId="28" fillId="10" borderId="191" xfId="0" applyFont="1" applyFill="1" applyBorder="1" applyAlignment="1">
      <alignment horizontal="center"/>
    </xf>
    <xf numFmtId="4" fontId="38" fillId="2" borderId="187" xfId="0" applyNumberFormat="1" applyFont="1" applyFill="1" applyBorder="1" applyAlignment="1" applyProtection="1">
      <alignment horizontal="right"/>
    </xf>
    <xf numFmtId="4" fontId="9" fillId="0" borderId="111" xfId="0" applyNumberFormat="1" applyFont="1" applyBorder="1"/>
    <xf numFmtId="0" fontId="26" fillId="9" borderId="21" xfId="0" applyFont="1" applyFill="1" applyBorder="1" applyAlignment="1">
      <alignment horizontal="center" vertical="center"/>
    </xf>
    <xf numFmtId="3" fontId="16" fillId="10" borderId="141" xfId="0" applyNumberFormat="1" applyFont="1" applyFill="1" applyBorder="1"/>
    <xf numFmtId="0" fontId="16" fillId="10" borderId="141" xfId="0" applyFont="1" applyFill="1" applyBorder="1"/>
    <xf numFmtId="0" fontId="2" fillId="9" borderId="22" xfId="0" applyFont="1" applyFill="1" applyBorder="1" applyAlignment="1">
      <alignment horizontal="center" vertical="top" wrapText="1"/>
    </xf>
    <xf numFmtId="0" fontId="2" fillId="0" borderId="0" xfId="0" applyFont="1"/>
    <xf numFmtId="0" fontId="1" fillId="0" borderId="0" xfId="0" applyFont="1"/>
    <xf numFmtId="0" fontId="14" fillId="0" borderId="0" xfId="0" quotePrefix="1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8" fillId="0" borderId="0" xfId="0" quotePrefix="1" applyFont="1" applyAlignment="1">
      <alignment horizontal="center" wrapText="1"/>
    </xf>
    <xf numFmtId="0" fontId="48" fillId="0" borderId="0" xfId="0" quotePrefix="1" applyFont="1" applyAlignment="1">
      <alignment horizontal="center" wrapText="1"/>
    </xf>
    <xf numFmtId="0" fontId="47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26" fillId="0" borderId="0" xfId="2" applyFont="1" applyAlignment="1" applyProtection="1">
      <alignment horizontal="center"/>
      <protection locked="0"/>
    </xf>
    <xf numFmtId="0" fontId="22" fillId="2" borderId="3" xfId="0" applyFont="1" applyFill="1" applyBorder="1" applyAlignment="1">
      <alignment horizontal="center" vertical="center" textRotation="90" wrapText="1"/>
    </xf>
    <xf numFmtId="0" fontId="22" fillId="2" borderId="174" xfId="0" applyFont="1" applyFill="1" applyBorder="1" applyAlignment="1">
      <alignment horizontal="center" vertical="center" textRotation="90" wrapText="1"/>
    </xf>
    <xf numFmtId="0" fontId="15" fillId="2" borderId="174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22" fillId="2" borderId="144" xfId="0" applyFont="1" applyFill="1" applyBorder="1" applyAlignment="1">
      <alignment horizontal="center" vertical="center" textRotation="90" wrapText="1"/>
    </xf>
    <xf numFmtId="0" fontId="15" fillId="9" borderId="174" xfId="0" applyFont="1" applyFill="1" applyBorder="1" applyAlignment="1">
      <alignment horizontal="center" vertical="center" wrapText="1"/>
    </xf>
    <xf numFmtId="0" fontId="15" fillId="9" borderId="174" xfId="0" applyFont="1" applyFill="1" applyBorder="1" applyAlignment="1">
      <alignment horizontal="center" wrapText="1"/>
    </xf>
    <xf numFmtId="0" fontId="18" fillId="9" borderId="1" xfId="0" applyFont="1" applyFill="1" applyBorder="1" applyAlignment="1">
      <alignment horizontal="center" vertical="center" wrapText="1"/>
    </xf>
    <xf numFmtId="0" fontId="22" fillId="9" borderId="119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wrapText="1"/>
    </xf>
    <xf numFmtId="0" fontId="22" fillId="2" borderId="3" xfId="0" applyFont="1" applyFill="1" applyBorder="1" applyAlignment="1">
      <alignment horizontal="left" vertical="center" textRotation="90" wrapText="1"/>
    </xf>
    <xf numFmtId="0" fontId="22" fillId="2" borderId="174" xfId="0" applyFont="1" applyFill="1" applyBorder="1" applyAlignment="1">
      <alignment textRotation="90" wrapText="1"/>
    </xf>
    <xf numFmtId="0" fontId="15" fillId="2" borderId="174" xfId="0" applyFont="1" applyFill="1" applyBorder="1" applyAlignment="1">
      <alignment textRotation="90" wrapText="1"/>
    </xf>
    <xf numFmtId="0" fontId="15" fillId="2" borderId="4" xfId="0" applyFont="1" applyFill="1" applyBorder="1" applyAlignment="1">
      <alignment textRotation="90" wrapText="1"/>
    </xf>
    <xf numFmtId="0" fontId="22" fillId="9" borderId="24" xfId="0" applyFont="1" applyFill="1" applyBorder="1" applyAlignment="1">
      <alignment horizontal="center" vertical="top" wrapText="1"/>
    </xf>
    <xf numFmtId="0" fontId="22" fillId="9" borderId="13" xfId="0" applyFont="1" applyFill="1" applyBorder="1" applyAlignment="1">
      <alignment horizontal="center" vertical="top" wrapText="1"/>
    </xf>
    <xf numFmtId="0" fontId="2" fillId="9" borderId="21" xfId="0" applyFont="1" applyFill="1" applyBorder="1" applyAlignment="1">
      <alignment horizontal="center" vertical="top" wrapText="1"/>
    </xf>
    <xf numFmtId="0" fontId="15" fillId="9" borderId="144" xfId="0" applyFont="1" applyFill="1" applyBorder="1" applyAlignment="1">
      <alignment horizontal="center" vertical="top" wrapText="1"/>
    </xf>
    <xf numFmtId="0" fontId="15" fillId="9" borderId="8" xfId="0" applyFont="1" applyFill="1" applyBorder="1" applyAlignment="1">
      <alignment horizontal="center"/>
    </xf>
    <xf numFmtId="0" fontId="15" fillId="9" borderId="187" xfId="0" applyFont="1" applyFill="1" applyBorder="1" applyAlignment="1">
      <alignment horizontal="center"/>
    </xf>
    <xf numFmtId="0" fontId="36" fillId="2" borderId="188" xfId="0" applyFont="1" applyFill="1" applyBorder="1" applyAlignment="1">
      <alignment horizontal="left"/>
    </xf>
    <xf numFmtId="0" fontId="36" fillId="2" borderId="127" xfId="0" applyFont="1" applyFill="1" applyBorder="1" applyAlignment="1">
      <alignment horizontal="left"/>
    </xf>
    <xf numFmtId="0" fontId="36" fillId="2" borderId="189" xfId="0" applyFont="1" applyFill="1" applyBorder="1" applyAlignment="1">
      <alignment horizontal="left"/>
    </xf>
    <xf numFmtId="0" fontId="14" fillId="9" borderId="188" xfId="0" applyFont="1" applyFill="1" applyBorder="1" applyAlignment="1">
      <alignment horizontal="left" vertical="center"/>
    </xf>
    <xf numFmtId="0" fontId="14" fillId="9" borderId="127" xfId="0" applyFont="1" applyFill="1" applyBorder="1" applyAlignment="1">
      <alignment horizontal="left" vertical="center"/>
    </xf>
    <xf numFmtId="0" fontId="14" fillId="9" borderId="189" xfId="0" applyFont="1" applyFill="1" applyBorder="1" applyAlignment="1">
      <alignment horizontal="left" vertical="center"/>
    </xf>
    <xf numFmtId="0" fontId="14" fillId="9" borderId="138" xfId="0" applyFont="1" applyFill="1" applyBorder="1" applyAlignment="1">
      <alignment horizontal="left" vertical="center"/>
    </xf>
    <xf numFmtId="0" fontId="14" fillId="9" borderId="203" xfId="0" applyFont="1" applyFill="1" applyBorder="1" applyAlignment="1">
      <alignment horizontal="left" vertical="center"/>
    </xf>
    <xf numFmtId="0" fontId="14" fillId="9" borderId="204" xfId="0" applyFont="1" applyFill="1" applyBorder="1" applyAlignment="1">
      <alignment horizontal="left" vertical="center"/>
    </xf>
    <xf numFmtId="0" fontId="14" fillId="9" borderId="188" xfId="0" applyFont="1" applyFill="1" applyBorder="1" applyAlignment="1">
      <alignment horizontal="center"/>
    </xf>
    <xf numFmtId="0" fontId="14" fillId="9" borderId="127" xfId="0" applyFont="1" applyFill="1" applyBorder="1" applyAlignment="1">
      <alignment horizontal="center"/>
    </xf>
    <xf numFmtId="0" fontId="14" fillId="9" borderId="189" xfId="0" applyFont="1" applyFill="1" applyBorder="1" applyAlignment="1">
      <alignment horizontal="center"/>
    </xf>
    <xf numFmtId="0" fontId="36" fillId="2" borderId="18" xfId="0" applyFont="1" applyFill="1" applyBorder="1" applyAlignment="1">
      <alignment horizontal="center" wrapText="1"/>
    </xf>
    <xf numFmtId="0" fontId="14" fillId="2" borderId="19" xfId="0" applyFont="1" applyFill="1" applyBorder="1" applyAlignment="1">
      <alignment horizontal="center" wrapText="1"/>
    </xf>
    <xf numFmtId="0" fontId="14" fillId="2" borderId="20" xfId="0" applyFont="1" applyFill="1" applyBorder="1" applyAlignment="1">
      <alignment horizontal="center" wrapText="1"/>
    </xf>
    <xf numFmtId="0" fontId="14" fillId="0" borderId="8" xfId="0" applyFont="1" applyBorder="1" applyAlignment="1">
      <alignment vertical="top" wrapText="1"/>
    </xf>
    <xf numFmtId="0" fontId="14" fillId="0" borderId="197" xfId="0" applyFont="1" applyBorder="1" applyAlignment="1">
      <alignment vertical="top" wrapText="1"/>
    </xf>
    <xf numFmtId="0" fontId="14" fillId="0" borderId="187" xfId="0" applyFont="1" applyBorder="1" applyAlignment="1">
      <alignment vertical="top" wrapText="1"/>
    </xf>
    <xf numFmtId="0" fontId="14" fillId="0" borderId="185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44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top"/>
    </xf>
    <xf numFmtId="0" fontId="14" fillId="0" borderId="187" xfId="0" applyFont="1" applyBorder="1" applyAlignment="1">
      <alignment vertical="top"/>
    </xf>
    <xf numFmtId="0" fontId="14" fillId="0" borderId="185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14" fillId="0" borderId="144" xfId="0" applyFont="1" applyBorder="1" applyAlignment="1">
      <alignment vertical="center" wrapText="1"/>
    </xf>
    <xf numFmtId="0" fontId="14" fillId="0" borderId="185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44" xfId="0" applyFont="1" applyBorder="1" applyAlignment="1">
      <alignment horizontal="center" vertical="center" wrapText="1"/>
    </xf>
    <xf numFmtId="0" fontId="14" fillId="0" borderId="188" xfId="0" applyFont="1" applyBorder="1" applyAlignment="1">
      <alignment vertical="top" wrapText="1"/>
    </xf>
    <xf numFmtId="0" fontId="14" fillId="0" borderId="127" xfId="0" applyFont="1" applyBorder="1" applyAlignment="1">
      <alignment vertical="top" wrapText="1"/>
    </xf>
    <xf numFmtId="0" fontId="14" fillId="0" borderId="189" xfId="0" applyFont="1" applyBorder="1" applyAlignment="1">
      <alignment vertical="top" wrapText="1"/>
    </xf>
    <xf numFmtId="0" fontId="36" fillId="2" borderId="18" xfId="0" applyFont="1" applyFill="1" applyBorder="1" applyAlignment="1">
      <alignment horizontal="center"/>
    </xf>
    <xf numFmtId="0" fontId="36" fillId="2" borderId="19" xfId="0" applyFont="1" applyFill="1" applyBorder="1" applyAlignment="1">
      <alignment horizontal="center"/>
    </xf>
    <xf numFmtId="0" fontId="36" fillId="2" borderId="20" xfId="0" applyFont="1" applyFill="1" applyBorder="1" applyAlignment="1">
      <alignment horizontal="center"/>
    </xf>
    <xf numFmtId="0" fontId="14" fillId="9" borderId="8" xfId="0" applyFont="1" applyFill="1" applyBorder="1" applyAlignment="1">
      <alignment horizontal="center" vertical="center" wrapText="1"/>
    </xf>
    <xf numFmtId="0" fontId="14" fillId="9" borderId="146" xfId="0" applyFont="1" applyFill="1" applyBorder="1" applyAlignment="1">
      <alignment horizontal="center" vertical="center" wrapText="1"/>
    </xf>
    <xf numFmtId="0" fontId="14" fillId="9" borderId="119" xfId="0" applyFont="1" applyFill="1" applyBorder="1" applyAlignment="1">
      <alignment horizontal="center" vertical="center" wrapText="1"/>
    </xf>
    <xf numFmtId="0" fontId="14" fillId="0" borderId="197" xfId="0" applyFont="1" applyBorder="1" applyAlignment="1">
      <alignment vertical="top"/>
    </xf>
    <xf numFmtId="0" fontId="14" fillId="0" borderId="21" xfId="0" applyFont="1" applyBorder="1" applyAlignment="1">
      <alignment wrapText="1"/>
    </xf>
    <xf numFmtId="0" fontId="14" fillId="0" borderId="185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144" xfId="0" applyFont="1" applyBorder="1" applyAlignment="1">
      <alignment vertical="center"/>
    </xf>
    <xf numFmtId="4" fontId="14" fillId="0" borderId="185" xfId="0" applyNumberFormat="1" applyFont="1" applyFill="1" applyBorder="1" applyAlignment="1">
      <alignment horizontal="right"/>
    </xf>
    <xf numFmtId="4" fontId="14" fillId="0" borderId="144" xfId="0" applyNumberFormat="1" applyFont="1" applyFill="1" applyBorder="1" applyAlignment="1">
      <alignment horizontal="right"/>
    </xf>
    <xf numFmtId="0" fontId="14" fillId="0" borderId="112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51" fillId="0" borderId="116" xfId="0" applyFont="1" applyBorder="1" applyAlignment="1">
      <alignment horizontal="left"/>
    </xf>
    <xf numFmtId="0" fontId="51" fillId="0" borderId="127" xfId="0" applyFont="1" applyBorder="1" applyAlignment="1">
      <alignment horizontal="left"/>
    </xf>
    <xf numFmtId="0" fontId="51" fillId="0" borderId="124" xfId="0" applyFont="1" applyBorder="1" applyAlignment="1">
      <alignment horizontal="left"/>
    </xf>
    <xf numFmtId="0" fontId="51" fillId="0" borderId="125" xfId="0" applyFont="1" applyBorder="1" applyAlignment="1">
      <alignment horizontal="left"/>
    </xf>
    <xf numFmtId="0" fontId="51" fillId="0" borderId="119" xfId="0" applyFont="1" applyBorder="1" applyAlignment="1">
      <alignment horizontal="left"/>
    </xf>
    <xf numFmtId="0" fontId="37" fillId="0" borderId="124" xfId="0" applyFont="1" applyBorder="1" applyAlignment="1">
      <alignment horizontal="left"/>
    </xf>
    <xf numFmtId="0" fontId="37" fillId="0" borderId="125" xfId="0" applyFont="1" applyBorder="1" applyAlignment="1">
      <alignment horizontal="left"/>
    </xf>
    <xf numFmtId="0" fontId="37" fillId="0" borderId="119" xfId="0" applyFont="1" applyBorder="1" applyAlignment="1">
      <alignment horizontal="left"/>
    </xf>
    <xf numFmtId="0" fontId="36" fillId="2" borderId="184" xfId="0" applyFont="1" applyFill="1" applyBorder="1" applyAlignment="1">
      <alignment wrapText="1"/>
    </xf>
    <xf numFmtId="0" fontId="36" fillId="2" borderId="185" xfId="0" applyFont="1" applyFill="1" applyBorder="1" applyAlignment="1">
      <alignment wrapText="1"/>
    </xf>
    <xf numFmtId="0" fontId="16" fillId="9" borderId="201" xfId="0" applyFont="1" applyFill="1" applyBorder="1" applyAlignment="1" applyProtection="1">
      <alignment vertical="center" wrapText="1"/>
    </xf>
    <xf numFmtId="0" fontId="14" fillId="9" borderId="206" xfId="0" applyFont="1" applyFill="1" applyBorder="1" applyAlignment="1">
      <alignment vertical="center" wrapText="1"/>
    </xf>
    <xf numFmtId="0" fontId="14" fillId="9" borderId="207" xfId="0" applyFont="1" applyFill="1" applyBorder="1" applyAlignment="1">
      <alignment vertical="center" wrapText="1"/>
    </xf>
    <xf numFmtId="0" fontId="14" fillId="9" borderId="208" xfId="0" applyFont="1" applyFill="1" applyBorder="1" applyAlignment="1">
      <alignment vertical="center" wrapText="1"/>
    </xf>
    <xf numFmtId="0" fontId="14" fillId="9" borderId="0" xfId="0" applyFont="1" applyFill="1" applyBorder="1" applyAlignment="1">
      <alignment vertical="center" wrapText="1"/>
    </xf>
    <xf numFmtId="0" fontId="14" fillId="9" borderId="209" xfId="0" applyFont="1" applyFill="1" applyBorder="1" applyAlignment="1">
      <alignment vertical="center" wrapText="1"/>
    </xf>
    <xf numFmtId="0" fontId="14" fillId="9" borderId="203" xfId="0" applyFont="1" applyFill="1" applyBorder="1" applyAlignment="1">
      <alignment vertical="center" wrapText="1"/>
    </xf>
    <xf numFmtId="0" fontId="37" fillId="9" borderId="1" xfId="0" applyFont="1" applyFill="1" applyBorder="1" applyAlignment="1">
      <alignment horizontal="center" vertical="center" wrapText="1"/>
    </xf>
    <xf numFmtId="0" fontId="36" fillId="9" borderId="10" xfId="0" applyFont="1" applyFill="1" applyBorder="1" applyAlignment="1">
      <alignment horizontal="center" vertical="center" wrapText="1"/>
    </xf>
    <xf numFmtId="0" fontId="36" fillId="9" borderId="1" xfId="0" applyFont="1" applyFill="1" applyBorder="1" applyAlignment="1">
      <alignment horizontal="center" vertical="center" wrapText="1"/>
    </xf>
    <xf numFmtId="0" fontId="36" fillId="9" borderId="1" xfId="0" applyFont="1" applyFill="1" applyBorder="1" applyAlignment="1">
      <alignment wrapText="1"/>
    </xf>
    <xf numFmtId="0" fontId="14" fillId="9" borderId="21" xfId="0" applyFont="1" applyFill="1" applyBorder="1" applyAlignment="1">
      <alignment horizontal="center" vertical="top" wrapText="1"/>
    </xf>
    <xf numFmtId="0" fontId="14" fillId="9" borderId="144" xfId="0" applyFont="1" applyFill="1" applyBorder="1" applyAlignment="1">
      <alignment horizontal="center" vertical="top" wrapText="1"/>
    </xf>
    <xf numFmtId="0" fontId="36" fillId="9" borderId="21" xfId="0" applyFont="1" applyFill="1" applyBorder="1" applyAlignment="1">
      <alignment horizontal="center" vertical="top" wrapText="1"/>
    </xf>
    <xf numFmtId="0" fontId="36" fillId="9" borderId="22" xfId="0" applyFont="1" applyFill="1" applyBorder="1" applyAlignment="1">
      <alignment horizontal="center" vertical="top" wrapText="1"/>
    </xf>
    <xf numFmtId="0" fontId="36" fillId="2" borderId="31" xfId="0" applyFont="1" applyFill="1" applyBorder="1" applyAlignment="1">
      <alignment horizontal="center" vertical="center" textRotation="90" wrapText="1"/>
    </xf>
    <xf numFmtId="0" fontId="36" fillId="2" borderId="208" xfId="0" applyFont="1" applyFill="1" applyBorder="1" applyAlignment="1">
      <alignment wrapText="1"/>
    </xf>
    <xf numFmtId="0" fontId="36" fillId="2" borderId="210" xfId="0" applyFont="1" applyFill="1" applyBorder="1" applyAlignment="1">
      <alignment wrapText="1"/>
    </xf>
    <xf numFmtId="0" fontId="36" fillId="2" borderId="213" xfId="0" applyFont="1" applyFill="1" applyBorder="1" applyAlignment="1">
      <alignment wrapText="1"/>
    </xf>
    <xf numFmtId="0" fontId="36" fillId="2" borderId="210" xfId="0" applyFont="1" applyFill="1" applyBorder="1" applyAlignment="1">
      <alignment horizontal="center" vertical="center" textRotation="90" wrapText="1"/>
    </xf>
    <xf numFmtId="0" fontId="36" fillId="2" borderId="210" xfId="0" applyFont="1" applyFill="1" applyBorder="1" applyAlignment="1">
      <alignment horizontal="center" vertical="center" wrapText="1"/>
    </xf>
    <xf numFmtId="0" fontId="36" fillId="2" borderId="215" xfId="0" applyFont="1" applyFill="1" applyBorder="1" applyAlignment="1">
      <alignment horizontal="center" vertical="center" wrapText="1"/>
    </xf>
    <xf numFmtId="0" fontId="14" fillId="9" borderId="29" xfId="0" applyFont="1" applyFill="1" applyBorder="1" applyAlignment="1">
      <alignment vertical="center" wrapText="1"/>
    </xf>
    <xf numFmtId="0" fontId="14" fillId="9" borderId="216" xfId="0" applyFont="1" applyFill="1" applyBorder="1" applyAlignment="1">
      <alignment vertical="center" wrapText="1"/>
    </xf>
    <xf numFmtId="0" fontId="14" fillId="9" borderId="217" xfId="0" applyFont="1" applyFill="1" applyBorder="1" applyAlignment="1">
      <alignment vertical="center" wrapText="1"/>
    </xf>
    <xf numFmtId="0" fontId="14" fillId="9" borderId="218" xfId="0" applyFont="1" applyFill="1" applyBorder="1" applyAlignment="1">
      <alignment vertical="center" wrapText="1"/>
    </xf>
    <xf numFmtId="0" fontId="36" fillId="9" borderId="2" xfId="0" applyFont="1" applyFill="1" applyBorder="1" applyAlignment="1">
      <alignment horizontal="center" vertical="center" wrapText="1"/>
    </xf>
    <xf numFmtId="0" fontId="36" fillId="9" borderId="2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 vertical="center" wrapText="1"/>
    </xf>
    <xf numFmtId="0" fontId="14" fillId="9" borderId="124" xfId="0" applyFont="1" applyFill="1" applyBorder="1" applyAlignment="1">
      <alignment horizontal="left" vertical="center" wrapText="1"/>
    </xf>
    <xf numFmtId="0" fontId="14" fillId="9" borderId="125" xfId="0" applyFont="1" applyFill="1" applyBorder="1" applyAlignment="1">
      <alignment horizontal="left" vertical="center" wrapText="1"/>
    </xf>
    <xf numFmtId="0" fontId="14" fillId="9" borderId="119" xfId="0" applyFont="1" applyFill="1" applyBorder="1" applyAlignment="1">
      <alignment horizontal="left" vertical="center" wrapText="1"/>
    </xf>
    <xf numFmtId="0" fontId="14" fillId="0" borderId="13" xfId="0" applyFont="1" applyBorder="1" applyAlignment="1">
      <alignment horizontal="left"/>
    </xf>
    <xf numFmtId="0" fontId="36" fillId="9" borderId="37" xfId="0" applyFont="1" applyFill="1" applyBorder="1" applyAlignment="1">
      <alignment horizontal="center" vertical="center" wrapText="1"/>
    </xf>
    <xf numFmtId="0" fontId="14" fillId="9" borderId="160" xfId="0" applyFont="1" applyFill="1" applyBorder="1" applyAlignment="1">
      <alignment horizontal="center" vertical="center" wrapText="1"/>
    </xf>
    <xf numFmtId="0" fontId="14" fillId="9" borderId="161" xfId="0" applyFont="1" applyFill="1" applyBorder="1" applyAlignment="1">
      <alignment horizontal="center" vertical="center" wrapText="1"/>
    </xf>
    <xf numFmtId="0" fontId="14" fillId="9" borderId="162" xfId="0" applyFont="1" applyFill="1" applyBorder="1" applyAlignment="1">
      <alignment horizontal="center" vertical="center" wrapText="1"/>
    </xf>
    <xf numFmtId="0" fontId="36" fillId="9" borderId="37" xfId="0" applyFont="1" applyFill="1" applyBorder="1" applyAlignment="1">
      <alignment wrapText="1"/>
    </xf>
    <xf numFmtId="0" fontId="14" fillId="9" borderId="118" xfId="0" applyFont="1" applyFill="1" applyBorder="1" applyAlignment="1">
      <alignment horizontal="center" vertical="top" wrapText="1"/>
    </xf>
    <xf numFmtId="0" fontId="14" fillId="9" borderId="112" xfId="0" applyFont="1" applyFill="1" applyBorder="1" applyAlignment="1">
      <alignment horizontal="center" vertical="top" wrapText="1"/>
    </xf>
    <xf numFmtId="0" fontId="36" fillId="9" borderId="118" xfId="0" applyFont="1" applyFill="1" applyBorder="1" applyAlignment="1">
      <alignment horizontal="center" vertical="top" wrapText="1"/>
    </xf>
    <xf numFmtId="0" fontId="36" fillId="9" borderId="112" xfId="0" applyFont="1" applyFill="1" applyBorder="1" applyAlignment="1">
      <alignment horizontal="center" vertical="top" wrapText="1"/>
    </xf>
    <xf numFmtId="0" fontId="14" fillId="9" borderId="166" xfId="0" applyFont="1" applyFill="1" applyBorder="1" applyAlignment="1">
      <alignment horizontal="center" vertical="center" wrapText="1"/>
    </xf>
    <xf numFmtId="0" fontId="14" fillId="9" borderId="197" xfId="0" applyFont="1" applyFill="1" applyBorder="1" applyAlignment="1">
      <alignment horizontal="center" vertical="center" wrapText="1"/>
    </xf>
    <xf numFmtId="0" fontId="14" fillId="9" borderId="187" xfId="0" applyFont="1" applyFill="1" applyBorder="1" applyAlignment="1">
      <alignment horizontal="center" vertical="center" wrapText="1"/>
    </xf>
    <xf numFmtId="0" fontId="14" fillId="9" borderId="205" xfId="0" applyFont="1" applyFill="1" applyBorder="1" applyAlignment="1">
      <alignment horizontal="center" vertical="center" wrapText="1"/>
    </xf>
    <xf numFmtId="0" fontId="14" fillId="9" borderId="219" xfId="0" applyFont="1" applyFill="1" applyBorder="1" applyAlignment="1">
      <alignment horizontal="center" vertical="center" wrapText="1"/>
    </xf>
    <xf numFmtId="0" fontId="14" fillId="9" borderId="212" xfId="0" applyFont="1" applyFill="1" applyBorder="1" applyAlignment="1">
      <alignment horizontal="center" vertical="center" wrapText="1"/>
    </xf>
    <xf numFmtId="0" fontId="14" fillId="9" borderId="210" xfId="0" applyFont="1" applyFill="1" applyBorder="1" applyAlignment="1">
      <alignment horizontal="center" vertical="top" wrapText="1"/>
    </xf>
    <xf numFmtId="0" fontId="14" fillId="9" borderId="262" xfId="0" applyFont="1" applyFill="1" applyBorder="1" applyAlignment="1">
      <alignment horizontal="center" vertical="top" wrapText="1"/>
    </xf>
    <xf numFmtId="0" fontId="36" fillId="9" borderId="30" xfId="0" applyFont="1" applyFill="1" applyBorder="1" applyAlignment="1">
      <alignment horizontal="center" vertical="top" wrapText="1"/>
    </xf>
    <xf numFmtId="0" fontId="36" fillId="9" borderId="181" xfId="0" applyFont="1" applyFill="1" applyBorder="1" applyAlignment="1">
      <alignment horizontal="center" vertical="top" wrapText="1"/>
    </xf>
    <xf numFmtId="0" fontId="16" fillId="9" borderId="25" xfId="0" applyFont="1" applyFill="1" applyBorder="1" applyAlignment="1" applyProtection="1">
      <alignment vertical="center" wrapText="1"/>
    </xf>
    <xf numFmtId="0" fontId="14" fillId="9" borderId="26" xfId="0" applyFont="1" applyFill="1" applyBorder="1" applyAlignment="1">
      <alignment vertical="center" wrapText="1"/>
    </xf>
    <xf numFmtId="0" fontId="14" fillId="9" borderId="178" xfId="0" applyFont="1" applyFill="1" applyBorder="1" applyAlignment="1">
      <alignment vertical="center" wrapText="1"/>
    </xf>
    <xf numFmtId="0" fontId="14" fillId="9" borderId="28" xfId="0" applyFont="1" applyFill="1" applyBorder="1" applyAlignment="1">
      <alignment vertical="center" wrapText="1"/>
    </xf>
    <xf numFmtId="0" fontId="14" fillId="9" borderId="47" xfId="0" applyFont="1" applyFill="1" applyBorder="1" applyAlignment="1">
      <alignment vertical="center" wrapText="1"/>
    </xf>
    <xf numFmtId="0" fontId="14" fillId="9" borderId="48" xfId="0" applyFont="1" applyFill="1" applyBorder="1" applyAlignment="1">
      <alignment vertical="center" wrapText="1"/>
    </xf>
    <xf numFmtId="0" fontId="37" fillId="9" borderId="37" xfId="0" applyFont="1" applyFill="1" applyBorder="1" applyAlignment="1">
      <alignment horizontal="center" vertical="center" wrapText="1"/>
    </xf>
    <xf numFmtId="4" fontId="14" fillId="9" borderId="131" xfId="0" applyNumberFormat="1" applyFont="1" applyFill="1" applyBorder="1" applyAlignment="1">
      <alignment horizontal="right"/>
    </xf>
    <xf numFmtId="4" fontId="14" fillId="9" borderId="22" xfId="0" applyNumberFormat="1" applyFont="1" applyFill="1" applyBorder="1" applyAlignment="1">
      <alignment horizontal="right"/>
    </xf>
    <xf numFmtId="4" fontId="38" fillId="2" borderId="189" xfId="0" applyNumberFormat="1" applyFont="1" applyFill="1" applyBorder="1" applyAlignment="1" applyProtection="1">
      <alignment horizontal="right"/>
    </xf>
    <xf numFmtId="4" fontId="38" fillId="2" borderId="204" xfId="0" applyNumberFormat="1" applyFont="1" applyFill="1" applyBorder="1" applyAlignment="1" applyProtection="1">
      <alignment horizontal="right"/>
    </xf>
    <xf numFmtId="0" fontId="36" fillId="2" borderId="3" xfId="0" applyFont="1" applyFill="1" applyBorder="1" applyAlignment="1">
      <alignment horizontal="center" vertical="center" textRotation="90" wrapText="1"/>
    </xf>
    <xf numFmtId="0" fontId="36" fillId="2" borderId="1" xfId="0" applyFont="1" applyFill="1" applyBorder="1" applyAlignment="1">
      <alignment horizontal="center" vertical="center" textRotation="90" wrapText="1"/>
    </xf>
    <xf numFmtId="0" fontId="36" fillId="2" borderId="2" xfId="0" applyFont="1" applyFill="1" applyBorder="1" applyAlignment="1">
      <alignment horizontal="center" vertical="center" textRotation="90" wrapText="1"/>
    </xf>
    <xf numFmtId="0" fontId="36" fillId="2" borderId="18" xfId="0" applyFont="1" applyFill="1" applyBorder="1" applyAlignment="1">
      <alignment wrapText="1"/>
    </xf>
    <xf numFmtId="0" fontId="36" fillId="2" borderId="20" xfId="0" applyFont="1" applyFill="1" applyBorder="1" applyAlignment="1">
      <alignment wrapText="1"/>
    </xf>
    <xf numFmtId="0" fontId="14" fillId="9" borderId="5" xfId="0" applyFont="1" applyFill="1" applyBorder="1" applyAlignment="1">
      <alignment horizontal="left" vertical="center" wrapText="1"/>
    </xf>
    <xf numFmtId="0" fontId="14" fillId="9" borderId="7" xfId="0" applyFont="1" applyFill="1" applyBorder="1" applyAlignment="1">
      <alignment horizontal="left" wrapText="1"/>
    </xf>
    <xf numFmtId="0" fontId="14" fillId="9" borderId="23" xfId="0" applyFont="1" applyFill="1" applyBorder="1" applyAlignment="1">
      <alignment horizontal="left" wrapText="1"/>
    </xf>
    <xf numFmtId="0" fontId="14" fillId="9" borderId="24" xfId="0" applyFont="1" applyFill="1" applyBorder="1" applyAlignment="1">
      <alignment horizontal="left" wrapText="1"/>
    </xf>
    <xf numFmtId="0" fontId="14" fillId="9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wrapText="1"/>
    </xf>
    <xf numFmtId="0" fontId="36" fillId="2" borderId="53" xfId="0" applyFont="1" applyFill="1" applyBorder="1" applyAlignment="1">
      <alignment wrapText="1"/>
    </xf>
    <xf numFmtId="0" fontId="36" fillId="2" borderId="55" xfId="0" applyFont="1" applyFill="1" applyBorder="1" applyAlignment="1">
      <alignment wrapText="1"/>
    </xf>
    <xf numFmtId="0" fontId="36" fillId="2" borderId="5" xfId="0" applyFont="1" applyFill="1" applyBorder="1" applyAlignment="1">
      <alignment wrapText="1"/>
    </xf>
    <xf numFmtId="0" fontId="36" fillId="2" borderId="7" xfId="0" applyFont="1" applyFill="1" applyBorder="1" applyAlignment="1">
      <alignment wrapText="1"/>
    </xf>
    <xf numFmtId="0" fontId="14" fillId="9" borderId="11" xfId="0" applyFont="1" applyFill="1" applyBorder="1" applyAlignment="1">
      <alignment horizontal="left" wrapText="1"/>
    </xf>
    <xf numFmtId="0" fontId="14" fillId="9" borderId="13" xfId="0" applyFont="1" applyFill="1" applyBorder="1" applyAlignment="1">
      <alignment horizontal="left" wrapText="1"/>
    </xf>
    <xf numFmtId="0" fontId="14" fillId="9" borderId="8" xfId="0" applyFont="1" applyFill="1" applyBorder="1" applyAlignment="1">
      <alignment horizontal="center" wrapText="1"/>
    </xf>
    <xf numFmtId="0" fontId="14" fillId="9" borderId="119" xfId="0" applyFont="1" applyFill="1" applyBorder="1" applyAlignment="1">
      <alignment horizontal="center" wrapText="1"/>
    </xf>
    <xf numFmtId="0" fontId="14" fillId="9" borderId="1" xfId="0" applyFont="1" applyFill="1" applyBorder="1" applyAlignment="1">
      <alignment horizontal="center" wrapText="1"/>
    </xf>
    <xf numFmtId="0" fontId="15" fillId="9" borderId="22" xfId="0" applyFont="1" applyFill="1" applyBorder="1" applyAlignment="1">
      <alignment horizontal="center" vertical="top" wrapText="1"/>
    </xf>
    <xf numFmtId="0" fontId="22" fillId="9" borderId="21" xfId="0" applyFont="1" applyFill="1" applyBorder="1" applyAlignment="1">
      <alignment horizontal="center" vertical="top" wrapText="1"/>
    </xf>
    <xf numFmtId="0" fontId="22" fillId="9" borderId="22" xfId="0" applyFont="1" applyFill="1" applyBorder="1" applyAlignment="1">
      <alignment horizontal="center" vertical="top" wrapText="1"/>
    </xf>
    <xf numFmtId="0" fontId="15" fillId="9" borderId="5" xfId="0" applyFont="1" applyFill="1" applyBorder="1" applyAlignment="1">
      <alignment horizontal="left" vertical="center"/>
    </xf>
    <xf numFmtId="0" fontId="15" fillId="9" borderId="6" xfId="0" applyFont="1" applyFill="1" applyBorder="1" applyAlignment="1">
      <alignment horizontal="left" vertical="center"/>
    </xf>
    <xf numFmtId="0" fontId="15" fillId="9" borderId="7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15" fillId="9" borderId="12" xfId="0" applyFont="1" applyFill="1" applyBorder="1" applyAlignment="1">
      <alignment horizontal="left" vertical="center"/>
    </xf>
    <xf numFmtId="0" fontId="15" fillId="9" borderId="13" xfId="0" applyFont="1" applyFill="1" applyBorder="1" applyAlignment="1">
      <alignment horizontal="left" vertical="center"/>
    </xf>
    <xf numFmtId="0" fontId="19" fillId="9" borderId="8" xfId="0" applyFont="1" applyFill="1" applyBorder="1" applyAlignment="1">
      <alignment horizontal="center" vertical="center" wrapText="1"/>
    </xf>
    <xf numFmtId="0" fontId="17" fillId="9" borderId="9" xfId="0" applyFont="1" applyFill="1" applyBorder="1" applyAlignment="1">
      <alignment wrapText="1"/>
    </xf>
    <xf numFmtId="0" fontId="17" fillId="9" borderId="10" xfId="0" applyFont="1" applyFill="1" applyBorder="1" applyAlignment="1">
      <alignment wrapText="1"/>
    </xf>
    <xf numFmtId="0" fontId="21" fillId="9" borderId="8" xfId="0" applyFont="1" applyFill="1" applyBorder="1" applyAlignment="1">
      <alignment horizontal="center" vertical="center"/>
    </xf>
    <xf numFmtId="0" fontId="21" fillId="9" borderId="9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center" vertical="center"/>
    </xf>
    <xf numFmtId="0" fontId="36" fillId="2" borderId="5" xfId="0" applyFont="1" applyFill="1" applyBorder="1" applyAlignment="1">
      <alignment horizontal="left"/>
    </xf>
    <xf numFmtId="0" fontId="36" fillId="2" borderId="6" xfId="0" applyFont="1" applyFill="1" applyBorder="1" applyAlignment="1">
      <alignment horizontal="left"/>
    </xf>
    <xf numFmtId="0" fontId="36" fillId="2" borderId="7" xfId="0" applyFont="1" applyFill="1" applyBorder="1" applyAlignment="1">
      <alignment horizontal="left"/>
    </xf>
    <xf numFmtId="0" fontId="14" fillId="0" borderId="9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4" fillId="0" borderId="2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10" xfId="0" applyFont="1" applyBorder="1" applyAlignment="1">
      <alignment vertical="top"/>
    </xf>
    <xf numFmtId="0" fontId="14" fillId="0" borderId="2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14" fillId="0" borderId="188" xfId="0" applyFont="1" applyBorder="1" applyAlignment="1">
      <alignment horizontal="center" vertical="center" wrapText="1"/>
    </xf>
    <xf numFmtId="0" fontId="14" fillId="0" borderId="228" xfId="0" applyFont="1" applyBorder="1" applyAlignment="1">
      <alignment horizontal="center" vertical="center" wrapText="1"/>
    </xf>
    <xf numFmtId="0" fontId="14" fillId="0" borderId="138" xfId="0" applyFont="1" applyBorder="1" applyAlignment="1">
      <alignment horizontal="center" vertical="center" wrapText="1"/>
    </xf>
    <xf numFmtId="0" fontId="14" fillId="0" borderId="53" xfId="0" applyFont="1" applyBorder="1" applyAlignment="1">
      <alignment vertical="top" wrapText="1"/>
    </xf>
    <xf numFmtId="0" fontId="14" fillId="0" borderId="54" xfId="0" applyFont="1" applyBorder="1" applyAlignment="1">
      <alignment vertical="top" wrapText="1"/>
    </xf>
    <xf numFmtId="0" fontId="14" fillId="0" borderId="55" xfId="0" applyFont="1" applyBorder="1" applyAlignment="1">
      <alignment vertical="top" wrapText="1"/>
    </xf>
    <xf numFmtId="0" fontId="36" fillId="2" borderId="11" xfId="0" applyFont="1" applyFill="1" applyBorder="1" applyAlignment="1">
      <alignment horizontal="center"/>
    </xf>
    <xf numFmtId="0" fontId="36" fillId="2" borderId="12" xfId="0" applyFont="1" applyFill="1" applyBorder="1" applyAlignment="1">
      <alignment horizontal="center"/>
    </xf>
    <xf numFmtId="0" fontId="36" fillId="2" borderId="13" xfId="0" applyFont="1" applyFill="1" applyBorder="1" applyAlignment="1">
      <alignment horizontal="center"/>
    </xf>
    <xf numFmtId="0" fontId="26" fillId="0" borderId="0" xfId="0" applyFont="1" applyAlignment="1" applyProtection="1"/>
    <xf numFmtId="0" fontId="0" fillId="0" borderId="0" xfId="0" applyAlignment="1"/>
    <xf numFmtId="0" fontId="14" fillId="0" borderId="9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36" fillId="2" borderId="14" xfId="0" applyFont="1" applyFill="1" applyBorder="1" applyAlignment="1">
      <alignment horizontal="center"/>
    </xf>
    <xf numFmtId="0" fontId="36" fillId="2" borderId="15" xfId="0" applyFont="1" applyFill="1" applyBorder="1" applyAlignment="1">
      <alignment horizontal="center"/>
    </xf>
    <xf numFmtId="0" fontId="36" fillId="2" borderId="16" xfId="0" applyFont="1" applyFill="1" applyBorder="1" applyAlignment="1">
      <alignment horizontal="center"/>
    </xf>
    <xf numFmtId="0" fontId="14" fillId="0" borderId="2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4" fontId="14" fillId="9" borderId="130" xfId="0" applyNumberFormat="1" applyFont="1" applyFill="1" applyBorder="1" applyAlignment="1">
      <alignment horizontal="right"/>
    </xf>
    <xf numFmtId="0" fontId="14" fillId="9" borderId="22" xfId="0" applyFont="1" applyFill="1" applyBorder="1" applyAlignment="1">
      <alignment horizontal="right"/>
    </xf>
    <xf numFmtId="4" fontId="38" fillId="7" borderId="189" xfId="0" applyNumberFormat="1" applyFont="1" applyFill="1" applyBorder="1" applyAlignment="1" applyProtection="1">
      <alignment horizontal="center"/>
    </xf>
    <xf numFmtId="4" fontId="38" fillId="7" borderId="204" xfId="0" applyNumberFormat="1" applyFont="1" applyFill="1" applyBorder="1" applyAlignment="1" applyProtection="1">
      <alignment horizontal="center"/>
    </xf>
    <xf numFmtId="2" fontId="14" fillId="0" borderId="185" xfId="0" applyNumberFormat="1" applyFont="1" applyFill="1" applyBorder="1" applyAlignment="1">
      <alignment horizontal="center"/>
    </xf>
    <xf numFmtId="2" fontId="14" fillId="0" borderId="144" xfId="0" applyNumberFormat="1" applyFont="1" applyFill="1" applyBorder="1" applyAlignment="1">
      <alignment horizontal="center"/>
    </xf>
    <xf numFmtId="0" fontId="51" fillId="0" borderId="126" xfId="0" applyFont="1" applyBorder="1" applyAlignment="1">
      <alignment horizontal="left"/>
    </xf>
    <xf numFmtId="0" fontId="37" fillId="0" borderId="126" xfId="0" applyFont="1" applyBorder="1" applyAlignment="1">
      <alignment horizontal="left"/>
    </xf>
    <xf numFmtId="0" fontId="15" fillId="0" borderId="112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15" fillId="0" borderId="13" xfId="0" applyFont="1" applyBorder="1" applyAlignment="1">
      <alignment horizontal="left"/>
    </xf>
    <xf numFmtId="0" fontId="51" fillId="0" borderId="117" xfId="0" applyFont="1" applyBorder="1" applyAlignment="1">
      <alignment horizontal="left"/>
    </xf>
    <xf numFmtId="0" fontId="51" fillId="0" borderId="118" xfId="0" applyFont="1" applyBorder="1" applyAlignment="1">
      <alignment horizontal="left"/>
    </xf>
    <xf numFmtId="0" fontId="51" fillId="0" borderId="0" xfId="0" applyFont="1" applyBorder="1" applyAlignment="1">
      <alignment horizontal="left"/>
    </xf>
    <xf numFmtId="0" fontId="15" fillId="0" borderId="118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4" fontId="36" fillId="7" borderId="189" xfId="0" applyNumberFormat="1" applyFont="1" applyFill="1" applyBorder="1" applyAlignment="1">
      <alignment horizontal="center"/>
    </xf>
    <xf numFmtId="4" fontId="36" fillId="7" borderId="204" xfId="0" applyNumberFormat="1" applyFont="1" applyFill="1" applyBorder="1" applyAlignment="1">
      <alignment horizontal="center"/>
    </xf>
    <xf numFmtId="0" fontId="16" fillId="0" borderId="205" xfId="0" applyFont="1" applyFill="1" applyBorder="1" applyAlignment="1">
      <alignment wrapText="1"/>
    </xf>
    <xf numFmtId="0" fontId="14" fillId="0" borderId="219" xfId="0" applyFont="1" applyFill="1" applyBorder="1" applyAlignment="1">
      <alignment wrapText="1"/>
    </xf>
    <xf numFmtId="0" fontId="14" fillId="0" borderId="223" xfId="0" applyFont="1" applyFill="1" applyBorder="1" applyAlignment="1">
      <alignment wrapText="1"/>
    </xf>
    <xf numFmtId="0" fontId="14" fillId="9" borderId="222" xfId="0" applyFont="1" applyFill="1" applyBorder="1" applyAlignment="1">
      <alignment vertical="center" wrapText="1"/>
    </xf>
    <xf numFmtId="0" fontId="36" fillId="2" borderId="167" xfId="0" applyFont="1" applyFill="1" applyBorder="1" applyAlignment="1">
      <alignment wrapText="1"/>
    </xf>
    <xf numFmtId="0" fontId="36" fillId="2" borderId="174" xfId="0" applyFont="1" applyFill="1" applyBorder="1" applyAlignment="1">
      <alignment wrapText="1"/>
    </xf>
    <xf numFmtId="0" fontId="16" fillId="0" borderId="56" xfId="0" applyFont="1" applyFill="1" applyBorder="1" applyAlignment="1" applyProtection="1">
      <alignment wrapText="1"/>
    </xf>
    <xf numFmtId="0" fontId="14" fillId="0" borderId="57" xfId="0" applyFont="1" applyFill="1" applyBorder="1" applyAlignment="1">
      <alignment wrapText="1"/>
    </xf>
    <xf numFmtId="0" fontId="14" fillId="0" borderId="58" xfId="0" applyFont="1" applyFill="1" applyBorder="1" applyAlignment="1">
      <alignment wrapText="1"/>
    </xf>
    <xf numFmtId="0" fontId="16" fillId="0" borderId="205" xfId="0" applyFont="1" applyFill="1" applyBorder="1" applyAlignment="1" applyProtection="1">
      <alignment wrapText="1"/>
    </xf>
    <xf numFmtId="0" fontId="14" fillId="9" borderId="30" xfId="0" applyFont="1" applyFill="1" applyBorder="1" applyAlignment="1">
      <alignment horizontal="center" vertical="top" wrapText="1"/>
    </xf>
    <xf numFmtId="0" fontId="14" fillId="9" borderId="181" xfId="0" applyFont="1" applyFill="1" applyBorder="1" applyAlignment="1">
      <alignment horizontal="center" vertical="top" wrapText="1"/>
    </xf>
    <xf numFmtId="0" fontId="16" fillId="0" borderId="219" xfId="0" applyFont="1" applyFill="1" applyBorder="1" applyAlignment="1">
      <alignment wrapText="1"/>
    </xf>
    <xf numFmtId="0" fontId="16" fillId="0" borderId="223" xfId="0" applyFont="1" applyFill="1" applyBorder="1" applyAlignment="1">
      <alignment wrapText="1"/>
    </xf>
    <xf numFmtId="0" fontId="14" fillId="9" borderId="2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wrapText="1"/>
    </xf>
    <xf numFmtId="0" fontId="14" fillId="9" borderId="27" xfId="0" applyFont="1" applyFill="1" applyBorder="1" applyAlignment="1">
      <alignment vertical="center" wrapText="1"/>
    </xf>
    <xf numFmtId="0" fontId="14" fillId="9" borderId="49" xfId="0" applyFont="1" applyFill="1" applyBorder="1" applyAlignment="1">
      <alignment vertical="center" wrapText="1"/>
    </xf>
    <xf numFmtId="0" fontId="14" fillId="9" borderId="37" xfId="0" applyFont="1" applyFill="1" applyBorder="1" applyAlignment="1">
      <alignment horizontal="center" vertical="center" wrapText="1"/>
    </xf>
    <xf numFmtId="0" fontId="14" fillId="9" borderId="37" xfId="0" applyFont="1" applyFill="1" applyBorder="1" applyAlignment="1">
      <alignment wrapText="1"/>
    </xf>
    <xf numFmtId="0" fontId="14" fillId="9" borderId="11" xfId="0" applyFont="1" applyFill="1" applyBorder="1" applyAlignment="1">
      <alignment horizontal="center" vertical="top" wrapText="1"/>
    </xf>
    <xf numFmtId="0" fontId="36" fillId="9" borderId="11" xfId="0" applyFont="1" applyFill="1" applyBorder="1" applyAlignment="1">
      <alignment horizontal="center" vertical="top" wrapText="1"/>
    </xf>
    <xf numFmtId="0" fontId="14" fillId="9" borderId="165" xfId="0" applyFont="1" applyFill="1" applyBorder="1" applyAlignment="1">
      <alignment horizontal="center" vertical="top" wrapText="1"/>
    </xf>
    <xf numFmtId="0" fontId="14" fillId="9" borderId="198" xfId="0" applyFont="1" applyFill="1" applyBorder="1" applyAlignment="1">
      <alignment horizontal="center" vertical="top" wrapText="1"/>
    </xf>
    <xf numFmtId="0" fontId="36" fillId="9" borderId="165" xfId="0" applyFont="1" applyFill="1" applyBorder="1" applyAlignment="1">
      <alignment horizontal="center" vertical="top" wrapText="1"/>
    </xf>
    <xf numFmtId="0" fontId="36" fillId="9" borderId="198" xfId="0" applyFont="1" applyFill="1" applyBorder="1" applyAlignment="1">
      <alignment horizontal="center" vertical="top" wrapText="1"/>
    </xf>
    <xf numFmtId="0" fontId="15" fillId="9" borderId="188" xfId="0" applyFont="1" applyFill="1" applyBorder="1" applyAlignment="1">
      <alignment horizontal="left" vertical="center" wrapText="1"/>
    </xf>
    <xf numFmtId="0" fontId="15" fillId="9" borderId="228" xfId="0" applyFont="1" applyFill="1" applyBorder="1" applyAlignment="1">
      <alignment horizontal="left" wrapText="1"/>
    </xf>
    <xf numFmtId="0" fontId="18" fillId="9" borderId="174" xfId="0" applyFont="1" applyFill="1" applyBorder="1" applyAlignment="1">
      <alignment horizontal="center" vertical="center" wrapText="1"/>
    </xf>
    <xf numFmtId="0" fontId="15" fillId="9" borderId="174" xfId="0" applyFont="1" applyFill="1" applyBorder="1" applyAlignment="1">
      <alignment wrapText="1"/>
    </xf>
    <xf numFmtId="0" fontId="2" fillId="9" borderId="229" xfId="0" applyFont="1" applyFill="1" applyBorder="1" applyAlignment="1">
      <alignment horizontal="center" vertical="top" wrapText="1"/>
    </xf>
    <xf numFmtId="0" fontId="26" fillId="9" borderId="229" xfId="0" applyFont="1" applyFill="1" applyBorder="1"/>
    <xf numFmtId="0" fontId="22" fillId="9" borderId="229" xfId="0" applyFont="1" applyFill="1" applyBorder="1" applyAlignment="1">
      <alignment horizontal="center" vertical="top" wrapText="1"/>
    </xf>
    <xf numFmtId="0" fontId="26" fillId="10" borderId="227" xfId="0" applyFont="1" applyFill="1" applyBorder="1" applyAlignment="1">
      <alignment horizontal="center"/>
    </xf>
    <xf numFmtId="0" fontId="26" fillId="10" borderId="127" xfId="0" applyFont="1" applyFill="1" applyBorder="1" applyAlignment="1">
      <alignment horizontal="center"/>
    </xf>
    <xf numFmtId="0" fontId="26" fillId="10" borderId="189" xfId="0" applyFont="1" applyFill="1" applyBorder="1" applyAlignment="1">
      <alignment horizontal="center"/>
    </xf>
    <xf numFmtId="0" fontId="26" fillId="10" borderId="234" xfId="0" applyFont="1" applyFill="1" applyBorder="1" applyAlignment="1">
      <alignment horizontal="center"/>
    </xf>
    <xf numFmtId="0" fontId="26" fillId="10" borderId="221" xfId="0" applyFont="1" applyFill="1" applyBorder="1" applyAlignment="1">
      <alignment horizontal="center"/>
    </xf>
    <xf numFmtId="0" fontId="26" fillId="10" borderId="235" xfId="0" applyFont="1" applyFill="1" applyBorder="1" applyAlignment="1">
      <alignment horizontal="center"/>
    </xf>
    <xf numFmtId="0" fontId="30" fillId="10" borderId="233" xfId="0" applyFont="1" applyFill="1" applyBorder="1" applyAlignment="1">
      <alignment horizontal="center" vertical="center" wrapText="1"/>
    </xf>
    <xf numFmtId="0" fontId="30" fillId="10" borderId="144" xfId="0" applyFont="1" applyFill="1" applyBorder="1" applyAlignment="1">
      <alignment horizontal="center" vertical="center" wrapText="1"/>
    </xf>
    <xf numFmtId="0" fontId="26" fillId="10" borderId="248" xfId="0" applyFont="1" applyFill="1" applyBorder="1" applyAlignment="1">
      <alignment horizontal="center" vertical="center" wrapText="1"/>
    </xf>
    <xf numFmtId="0" fontId="26" fillId="10" borderId="144" xfId="0" applyFont="1" applyFill="1" applyBorder="1" applyAlignment="1">
      <alignment horizontal="center" vertical="center" wrapText="1"/>
    </xf>
    <xf numFmtId="0" fontId="28" fillId="10" borderId="201" xfId="0" applyFont="1" applyFill="1" applyBorder="1" applyAlignment="1">
      <alignment horizontal="center"/>
    </xf>
    <xf numFmtId="0" fontId="28" fillId="10" borderId="206" xfId="0" applyFont="1" applyFill="1" applyBorder="1" applyAlignment="1">
      <alignment horizontal="center"/>
    </xf>
    <xf numFmtId="0" fontId="28" fillId="10" borderId="207" xfId="0" applyFont="1" applyFill="1" applyBorder="1" applyAlignment="1">
      <alignment horizontal="center"/>
    </xf>
    <xf numFmtId="0" fontId="26" fillId="9" borderId="8" xfId="0" applyFont="1" applyFill="1" applyBorder="1" applyAlignment="1">
      <alignment horizontal="center"/>
    </xf>
    <xf numFmtId="0" fontId="26" fillId="9" borderId="197" xfId="0" applyFont="1" applyFill="1" applyBorder="1" applyAlignment="1">
      <alignment horizontal="center"/>
    </xf>
    <xf numFmtId="0" fontId="26" fillId="9" borderId="187" xfId="0" applyFont="1" applyFill="1" applyBorder="1" applyAlignment="1">
      <alignment horizontal="center"/>
    </xf>
    <xf numFmtId="0" fontId="26" fillId="2" borderId="8" xfId="0" applyFont="1" applyFill="1" applyBorder="1" applyAlignment="1">
      <alignment horizontal="center"/>
    </xf>
    <xf numFmtId="0" fontId="26" fillId="2" borderId="187" xfId="0" applyFont="1" applyFill="1" applyBorder="1" applyAlignment="1">
      <alignment horizontal="center"/>
    </xf>
    <xf numFmtId="0" fontId="26" fillId="4" borderId="8" xfId="0" applyFont="1" applyFill="1" applyBorder="1" applyAlignment="1">
      <alignment horizontal="center"/>
    </xf>
    <xf numFmtId="0" fontId="26" fillId="4" borderId="187" xfId="0" applyFont="1" applyFill="1" applyBorder="1" applyAlignment="1">
      <alignment horizontal="center"/>
    </xf>
    <xf numFmtId="0" fontId="26" fillId="4" borderId="197" xfId="0" applyFont="1" applyFill="1" applyBorder="1" applyAlignment="1">
      <alignment horizontal="center"/>
    </xf>
    <xf numFmtId="0" fontId="30" fillId="0" borderId="138" xfId="0" applyFont="1" applyFill="1" applyBorder="1" applyAlignment="1">
      <alignment horizontal="center"/>
    </xf>
    <xf numFmtId="0" fontId="30" fillId="0" borderId="203" xfId="0" applyFont="1" applyFill="1" applyBorder="1" applyAlignment="1">
      <alignment horizontal="center"/>
    </xf>
    <xf numFmtId="0" fontId="30" fillId="0" borderId="204" xfId="0" applyFont="1" applyFill="1" applyBorder="1" applyAlignment="1">
      <alignment horizontal="center"/>
    </xf>
    <xf numFmtId="0" fontId="26" fillId="0" borderId="8" xfId="0" applyFont="1" applyFill="1" applyBorder="1" applyAlignment="1">
      <alignment horizontal="center"/>
    </xf>
    <xf numFmtId="0" fontId="26" fillId="0" borderId="197" xfId="0" applyFont="1" applyFill="1" applyBorder="1" applyAlignment="1">
      <alignment horizontal="center"/>
    </xf>
    <xf numFmtId="0" fontId="26" fillId="0" borderId="187" xfId="0" applyFont="1" applyFill="1" applyBorder="1" applyAlignment="1">
      <alignment horizontal="center"/>
    </xf>
    <xf numFmtId="0" fontId="26" fillId="2" borderId="197" xfId="0" applyFont="1" applyFill="1" applyBorder="1" applyAlignment="1">
      <alignment horizontal="center"/>
    </xf>
    <xf numFmtId="0" fontId="26" fillId="9" borderId="8" xfId="0" applyFont="1" applyFill="1" applyBorder="1" applyAlignment="1">
      <alignment horizontal="center" wrapText="1"/>
    </xf>
    <xf numFmtId="0" fontId="55" fillId="0" borderId="187" xfId="0" applyFont="1" applyBorder="1" applyAlignment="1">
      <alignment horizontal="center" wrapText="1"/>
    </xf>
    <xf numFmtId="0" fontId="0" fillId="0" borderId="187" xfId="0" applyBorder="1" applyAlignment="1">
      <alignment horizontal="center" wrapText="1"/>
    </xf>
    <xf numFmtId="0" fontId="26" fillId="10" borderId="202" xfId="0" applyFont="1" applyFill="1" applyBorder="1" applyAlignment="1">
      <alignment horizontal="center"/>
    </xf>
    <xf numFmtId="0" fontId="16" fillId="10" borderId="62" xfId="0" applyFont="1" applyFill="1" applyBorder="1" applyAlignment="1">
      <alignment horizontal="center" wrapText="1"/>
    </xf>
    <xf numFmtId="0" fontId="16" fillId="10" borderId="63" xfId="0" applyFont="1" applyFill="1" applyBorder="1" applyAlignment="1">
      <alignment horizontal="center" wrapText="1"/>
    </xf>
    <xf numFmtId="0" fontId="16" fillId="10" borderId="64" xfId="0" applyFont="1" applyFill="1" applyBorder="1" applyAlignment="1">
      <alignment horizontal="center" wrapText="1"/>
    </xf>
    <xf numFmtId="0" fontId="26" fillId="10" borderId="159" xfId="0" applyFont="1" applyFill="1" applyBorder="1" applyAlignment="1">
      <alignment horizontal="center"/>
    </xf>
    <xf numFmtId="0" fontId="26" fillId="10" borderId="63" xfId="0" applyFont="1" applyFill="1" applyBorder="1" applyAlignment="1">
      <alignment horizontal="center"/>
    </xf>
    <xf numFmtId="0" fontId="26" fillId="10" borderId="64" xfId="0" applyFont="1" applyFill="1" applyBorder="1" applyAlignment="1">
      <alignment horizontal="center"/>
    </xf>
    <xf numFmtId="0" fontId="16" fillId="10" borderId="138" xfId="0" applyFont="1" applyFill="1" applyBorder="1" applyAlignment="1">
      <alignment horizontal="center"/>
    </xf>
    <xf numFmtId="0" fontId="16" fillId="10" borderId="139" xfId="0" applyFont="1" applyFill="1" applyBorder="1" applyAlignment="1">
      <alignment horizontal="center"/>
    </xf>
    <xf numFmtId="0" fontId="26" fillId="10" borderId="78" xfId="0" applyFont="1" applyFill="1" applyBorder="1" applyAlignment="1">
      <alignment horizontal="center"/>
    </xf>
    <xf numFmtId="0" fontId="26" fillId="10" borderId="105" xfId="0" applyFont="1" applyFill="1" applyBorder="1" applyAlignment="1">
      <alignment horizontal="center"/>
    </xf>
    <xf numFmtId="0" fontId="26" fillId="10" borderId="23" xfId="0" applyFont="1" applyFill="1" applyBorder="1" applyAlignment="1">
      <alignment horizontal="center"/>
    </xf>
    <xf numFmtId="0" fontId="26" fillId="10" borderId="24" xfId="0" applyFont="1" applyFill="1" applyBorder="1" applyAlignment="1">
      <alignment horizontal="center"/>
    </xf>
    <xf numFmtId="0" fontId="16" fillId="10" borderId="61" xfId="0" applyFont="1" applyFill="1" applyBorder="1" applyAlignment="1">
      <alignment horizontal="center"/>
    </xf>
    <xf numFmtId="0" fontId="16" fillId="10" borderId="135" xfId="0" applyFont="1" applyFill="1" applyBorder="1" applyAlignment="1">
      <alignment horizontal="center"/>
    </xf>
    <xf numFmtId="0" fontId="16" fillId="10" borderId="28" xfId="0" applyFont="1" applyFill="1" applyBorder="1" applyAlignment="1">
      <alignment horizontal="center"/>
    </xf>
    <xf numFmtId="0" fontId="16" fillId="10" borderId="29" xfId="0" applyFont="1" applyFill="1" applyBorder="1" applyAlignment="1">
      <alignment horizontal="center"/>
    </xf>
    <xf numFmtId="0" fontId="16" fillId="10" borderId="47" xfId="0" applyFont="1" applyFill="1" applyBorder="1" applyAlignment="1">
      <alignment horizontal="center"/>
    </xf>
    <xf numFmtId="0" fontId="16" fillId="9" borderId="8" xfId="0" applyFont="1" applyFill="1" applyBorder="1" applyAlignment="1">
      <alignment horizontal="left" vertical="center"/>
    </xf>
    <xf numFmtId="0" fontId="9" fillId="9" borderId="197" xfId="0" applyFont="1" applyFill="1" applyBorder="1"/>
    <xf numFmtId="0" fontId="9" fillId="9" borderId="187" xfId="0" applyFont="1" applyFill="1" applyBorder="1"/>
    <xf numFmtId="3" fontId="30" fillId="2" borderId="196" xfId="0" applyNumberFormat="1" applyFont="1" applyFill="1" applyBorder="1" applyAlignment="1">
      <alignment horizontal="right"/>
    </xf>
    <xf numFmtId="3" fontId="30" fillId="2" borderId="195" xfId="0" applyNumberFormat="1" applyFont="1" applyFill="1" applyBorder="1" applyAlignment="1">
      <alignment horizontal="right"/>
    </xf>
    <xf numFmtId="0" fontId="9" fillId="10" borderId="190" xfId="0" applyFont="1" applyFill="1" applyBorder="1" applyAlignment="1">
      <alignment horizontal="center"/>
    </xf>
    <xf numFmtId="0" fontId="9" fillId="10" borderId="177" xfId="0" applyFont="1" applyFill="1" applyBorder="1" applyAlignment="1">
      <alignment horizontal="center"/>
    </xf>
    <xf numFmtId="3" fontId="30" fillId="9" borderId="62" xfId="0" applyNumberFormat="1" applyFont="1" applyFill="1" applyBorder="1" applyAlignment="1">
      <alignment horizontal="right"/>
    </xf>
    <xf numFmtId="3" fontId="30" fillId="9" borderId="158" xfId="0" applyNumberFormat="1" applyFont="1" applyFill="1" applyBorder="1" applyAlignment="1">
      <alignment horizontal="right"/>
    </xf>
    <xf numFmtId="0" fontId="9" fillId="10" borderId="176" xfId="0" applyFont="1" applyFill="1" applyBorder="1" applyAlignment="1">
      <alignment horizontal="center" vertical="center" wrapText="1"/>
    </xf>
    <xf numFmtId="0" fontId="9" fillId="10" borderId="178" xfId="0" applyFont="1" applyFill="1" applyBorder="1" applyAlignment="1">
      <alignment horizontal="center" vertical="center" wrapText="1"/>
    </xf>
    <xf numFmtId="0" fontId="9" fillId="10" borderId="47" xfId="0" applyFont="1" applyFill="1" applyBorder="1" applyAlignment="1">
      <alignment horizontal="center" vertical="center" wrapText="1"/>
    </xf>
    <xf numFmtId="0" fontId="9" fillId="10" borderId="48" xfId="0" applyFont="1" applyFill="1" applyBorder="1" applyAlignment="1">
      <alignment horizontal="center" vertical="center" wrapText="1"/>
    </xf>
    <xf numFmtId="0" fontId="28" fillId="9" borderId="171" xfId="0" applyFont="1" applyFill="1" applyBorder="1" applyAlignment="1">
      <alignment horizontal="center"/>
    </xf>
    <xf numFmtId="0" fontId="28" fillId="9" borderId="172" xfId="0" applyFont="1" applyFill="1" applyBorder="1" applyAlignment="1">
      <alignment horizontal="center"/>
    </xf>
    <xf numFmtId="0" fontId="9" fillId="10" borderId="62" xfId="0" applyFont="1" applyFill="1" applyBorder="1" applyAlignment="1">
      <alignment horizontal="center"/>
    </xf>
    <xf numFmtId="0" fontId="9" fillId="10" borderId="63" xfId="0" applyFont="1" applyFill="1" applyBorder="1" applyAlignment="1">
      <alignment horizontal="center"/>
    </xf>
    <xf numFmtId="0" fontId="9" fillId="10" borderId="158" xfId="0" applyFont="1" applyFill="1" applyBorder="1" applyAlignment="1">
      <alignment horizontal="center"/>
    </xf>
    <xf numFmtId="0" fontId="32" fillId="9" borderId="61" xfId="0" applyFont="1" applyFill="1" applyBorder="1" applyAlignment="1">
      <alignment horizontal="center" vertical="center" wrapText="1"/>
    </xf>
    <xf numFmtId="0" fontId="32" fillId="9" borderId="84" xfId="0" applyFont="1" applyFill="1" applyBorder="1" applyAlignment="1">
      <alignment horizontal="center" vertical="center" wrapText="1"/>
    </xf>
    <xf numFmtId="0" fontId="32" fillId="9" borderId="28" xfId="0" applyFont="1" applyFill="1" applyBorder="1" applyAlignment="1">
      <alignment horizontal="center" vertical="center" wrapText="1"/>
    </xf>
    <xf numFmtId="0" fontId="32" fillId="9" borderId="92" xfId="0" applyFont="1" applyFill="1" applyBorder="1" applyAlignment="1">
      <alignment horizontal="center" vertical="center" wrapText="1"/>
    </xf>
    <xf numFmtId="0" fontId="32" fillId="9" borderId="157" xfId="0" applyFont="1" applyFill="1" applyBorder="1" applyAlignment="1">
      <alignment horizontal="center" vertical="center" wrapText="1"/>
    </xf>
    <xf numFmtId="0" fontId="32" fillId="9" borderId="150" xfId="0" applyFont="1" applyFill="1" applyBorder="1" applyAlignment="1">
      <alignment horizontal="center" vertical="center" wrapText="1"/>
    </xf>
    <xf numFmtId="0" fontId="26" fillId="10" borderId="59" xfId="0" applyFont="1" applyFill="1" applyBorder="1" applyAlignment="1">
      <alignment horizontal="center" vertical="center" wrapText="1"/>
    </xf>
    <xf numFmtId="0" fontId="26" fillId="10" borderId="60" xfId="0" applyFont="1" applyFill="1" applyBorder="1" applyAlignment="1">
      <alignment horizontal="center" vertical="center" wrapText="1"/>
    </xf>
    <xf numFmtId="0" fontId="26" fillId="10" borderId="135" xfId="0" applyFont="1" applyFill="1" applyBorder="1" applyAlignment="1">
      <alignment horizontal="center" vertical="center" wrapText="1"/>
    </xf>
    <xf numFmtId="0" fontId="26" fillId="10" borderId="65" xfId="0" applyFont="1" applyFill="1" applyBorder="1" applyAlignment="1">
      <alignment horizontal="center" vertical="center" wrapText="1"/>
    </xf>
    <xf numFmtId="0" fontId="26" fillId="10" borderId="0" xfId="0" applyFont="1" applyFill="1" applyBorder="1" applyAlignment="1">
      <alignment horizontal="center" vertical="center" wrapText="1"/>
    </xf>
    <xf numFmtId="0" fontId="26" fillId="10" borderId="29" xfId="0" applyFont="1" applyFill="1" applyBorder="1" applyAlignment="1">
      <alignment horizontal="center" vertical="center" wrapText="1"/>
    </xf>
    <xf numFmtId="0" fontId="26" fillId="10" borderId="140" xfId="0" applyFont="1" applyFill="1" applyBorder="1" applyAlignment="1">
      <alignment horizontal="center" vertical="center" wrapText="1"/>
    </xf>
    <xf numFmtId="0" fontId="26" fillId="10" borderId="132" xfId="0" applyFont="1" applyFill="1" applyBorder="1" applyAlignment="1">
      <alignment horizontal="center" vertical="center" wrapText="1"/>
    </xf>
    <xf numFmtId="0" fontId="26" fillId="10" borderId="133" xfId="0" applyFont="1" applyFill="1" applyBorder="1" applyAlignment="1">
      <alignment horizontal="center" vertical="center" wrapText="1"/>
    </xf>
    <xf numFmtId="0" fontId="26" fillId="10" borderId="36" xfId="0" applyFont="1" applyFill="1" applyBorder="1" applyAlignment="1">
      <alignment horizontal="center" vertical="top" wrapText="1"/>
    </xf>
    <xf numFmtId="0" fontId="28" fillId="10" borderId="168" xfId="0" applyFont="1" applyFill="1" applyBorder="1" applyAlignment="1">
      <alignment horizontal="center"/>
    </xf>
    <xf numFmtId="0" fontId="28" fillId="10" borderId="169" xfId="0" applyFont="1" applyFill="1" applyBorder="1" applyAlignment="1">
      <alignment horizontal="center"/>
    </xf>
    <xf numFmtId="0" fontId="28" fillId="10" borderId="170" xfId="0" applyFont="1" applyFill="1" applyBorder="1" applyAlignment="1">
      <alignment horizontal="center"/>
    </xf>
    <xf numFmtId="0" fontId="30" fillId="10" borderId="29" xfId="0" applyFont="1" applyFill="1" applyBorder="1" applyAlignment="1">
      <alignment horizontal="center" vertical="top" wrapText="1"/>
    </xf>
    <xf numFmtId="0" fontId="28" fillId="10" borderId="171" xfId="0" applyFont="1" applyFill="1" applyBorder="1" applyAlignment="1">
      <alignment horizontal="center"/>
    </xf>
    <xf numFmtId="0" fontId="26" fillId="0" borderId="8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9" borderId="119" xfId="0" applyFont="1" applyFill="1" applyBorder="1" applyAlignment="1">
      <alignment horizontal="center"/>
    </xf>
    <xf numFmtId="0" fontId="30" fillId="9" borderId="8" xfId="0" applyFont="1" applyFill="1" applyBorder="1" applyAlignment="1">
      <alignment horizontal="center"/>
    </xf>
    <xf numFmtId="0" fontId="30" fillId="9" borderId="187" xfId="0" applyFont="1" applyFill="1" applyBorder="1" applyAlignment="1">
      <alignment horizontal="center"/>
    </xf>
    <xf numFmtId="0" fontId="26" fillId="0" borderId="5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9" borderId="188" xfId="0" applyFont="1" applyFill="1" applyBorder="1" applyAlignment="1">
      <alignment horizontal="center" vertical="center" wrapText="1"/>
    </xf>
    <xf numFmtId="0" fontId="26" fillId="9" borderId="127" xfId="0" applyFont="1" applyFill="1" applyBorder="1" applyAlignment="1">
      <alignment horizontal="center" vertical="center" wrapText="1"/>
    </xf>
    <xf numFmtId="0" fontId="26" fillId="9" borderId="189" xfId="0" applyFont="1" applyFill="1" applyBorder="1" applyAlignment="1">
      <alignment horizontal="center" vertical="center" wrapText="1"/>
    </xf>
    <xf numFmtId="0" fontId="26" fillId="9" borderId="228" xfId="0" applyFont="1" applyFill="1" applyBorder="1" applyAlignment="1">
      <alignment horizontal="center" vertical="center" wrapText="1"/>
    </xf>
    <xf numFmtId="0" fontId="26" fillId="9" borderId="0" xfId="0" applyFont="1" applyFill="1" applyBorder="1" applyAlignment="1">
      <alignment horizontal="center" vertical="center" wrapText="1"/>
    </xf>
    <xf numFmtId="0" fontId="26" fillId="9" borderId="241" xfId="0" applyFont="1" applyFill="1" applyBorder="1" applyAlignment="1">
      <alignment horizontal="center" vertical="center" wrapText="1"/>
    </xf>
    <xf numFmtId="0" fontId="26" fillId="9" borderId="138" xfId="0" applyFont="1" applyFill="1" applyBorder="1" applyAlignment="1">
      <alignment horizontal="center" vertical="center" wrapText="1"/>
    </xf>
    <xf numFmtId="0" fontId="26" fillId="9" borderId="203" xfId="0" applyFont="1" applyFill="1" applyBorder="1" applyAlignment="1">
      <alignment horizontal="center" vertical="center" wrapText="1"/>
    </xf>
    <xf numFmtId="0" fontId="26" fillId="9" borderId="204" xfId="0" applyFont="1" applyFill="1" applyBorder="1" applyAlignment="1">
      <alignment horizontal="center" vertical="center" wrapText="1"/>
    </xf>
    <xf numFmtId="0" fontId="9" fillId="0" borderId="228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9" fillId="0" borderId="138" xfId="0" applyFont="1" applyFill="1" applyBorder="1" applyAlignment="1">
      <alignment horizontal="left" vertical="center" wrapText="1"/>
    </xf>
    <xf numFmtId="0" fontId="9" fillId="0" borderId="203" xfId="0" applyFont="1" applyFill="1" applyBorder="1" applyAlignment="1">
      <alignment horizontal="left" vertical="center" wrapText="1"/>
    </xf>
    <xf numFmtId="0" fontId="9" fillId="0" borderId="204" xfId="0" applyFont="1" applyFill="1" applyBorder="1" applyAlignment="1">
      <alignment horizontal="left" vertical="center" wrapText="1"/>
    </xf>
    <xf numFmtId="0" fontId="9" fillId="9" borderId="8" xfId="0" applyFont="1" applyFill="1" applyBorder="1" applyAlignment="1">
      <alignment horizontal="center" wrapText="1"/>
    </xf>
    <xf numFmtId="0" fontId="32" fillId="9" borderId="8" xfId="0" applyFont="1" applyFill="1" applyBorder="1" applyAlignment="1">
      <alignment horizontal="center" wrapText="1"/>
    </xf>
    <xf numFmtId="0" fontId="0" fillId="0" borderId="197" xfId="0" applyBorder="1" applyAlignment="1">
      <alignment horizontal="center" wrapText="1"/>
    </xf>
    <xf numFmtId="0" fontId="30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9" fillId="9" borderId="109" xfId="0" applyFont="1" applyFill="1" applyBorder="1" applyAlignment="1">
      <alignment horizontal="center" vertical="center"/>
    </xf>
    <xf numFmtId="0" fontId="9" fillId="9" borderId="21" xfId="0" applyFont="1" applyFill="1" applyBorder="1" applyAlignment="1">
      <alignment horizontal="center" vertical="center"/>
    </xf>
    <xf numFmtId="0" fontId="9" fillId="9" borderId="23" xfId="0" applyFont="1" applyFill="1" applyBorder="1" applyAlignment="1">
      <alignment horizontal="center" vertical="center"/>
    </xf>
    <xf numFmtId="0" fontId="9" fillId="9" borderId="22" xfId="0" applyFont="1" applyFill="1" applyBorder="1" applyAlignment="1">
      <alignment horizontal="center" vertical="center"/>
    </xf>
  </cellXfs>
  <cellStyles count="6">
    <cellStyle name="Hiperłącze" xfId="3" builtinId="8"/>
    <cellStyle name="Normalny" xfId="0" builtinId="0"/>
    <cellStyle name="Normalny 2" xfId="2" xr:uid="{00000000-0005-0000-0000-000002000000}"/>
    <cellStyle name="Normalny 3" xfId="5" xr:uid="{00000000-0005-0000-0000-000003000000}"/>
    <cellStyle name="Procentowy" xfId="1" builtinId="5"/>
    <cellStyle name="Procentowy 2" xfId="4" xr:uid="{00000000-0005-0000-0000-000005000000}"/>
  </cellStyles>
  <dxfs count="0"/>
  <tableStyles count="0" defaultTableStyle="TableStyleMedium9" defaultPivotStyle="PivotStyleLight16"/>
  <colors>
    <mruColors>
      <color rgb="FFFFFFCC"/>
      <color rgb="FFE0EBF8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80"/>
      <c:depthPercent val="10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844181174603832"/>
          <c:y val="7.4504880438332324E-2"/>
          <c:w val="0.70041348677569149"/>
          <c:h val="0.62810330312484564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plastic">
              <a:bevelT w="1270000" h="1270000" prst="angle"/>
            </a:sp3d>
          </c:spPr>
          <c:dLbls>
            <c:dLbl>
              <c:idx val="0"/>
              <c:layout>
                <c:manualLayout>
                  <c:x val="-7.2041663396726574E-2"/>
                  <c:y val="-9.9403551026709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22-4DC2-8BA5-B435ACE1DC79}"/>
                </c:ext>
              </c:extLst>
            </c:dLbl>
            <c:dLbl>
              <c:idx val="3"/>
              <c:layout>
                <c:manualLayout>
                  <c:x val="9.5455916847603364E-2"/>
                  <c:y val="-5.49288868303228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22-4DC2-8BA5-B435ACE1DC79}"/>
                </c:ext>
              </c:extLst>
            </c:dLbl>
            <c:dLbl>
              <c:idx val="4"/>
              <c:layout>
                <c:manualLayout>
                  <c:x val="2.3045491406597431E-2"/>
                  <c:y val="-7.7993639030418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22-4DC2-8BA5-B435ACE1DC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'[1]dane do wykresów'!$A$2:$A$7</c:f>
              <c:strCache>
                <c:ptCount val="6"/>
                <c:pt idx="0">
                  <c:v>kradzież (278)</c:v>
                </c:pt>
                <c:pt idx="1">
                  <c:v>kradzież z włamaniem (279)</c:v>
                </c:pt>
                <c:pt idx="2">
                  <c:v>rozbój (280§1)</c:v>
                </c:pt>
                <c:pt idx="3">
                  <c:v>pozostałe przeciwko mieniu (281, 283-295)</c:v>
                </c:pt>
                <c:pt idx="4">
                  <c:v>przeciwko bezpieczeństwu w komunikacji (art. 173 do 180)</c:v>
                </c:pt>
                <c:pt idx="5">
                  <c:v>pozostałe </c:v>
                </c:pt>
              </c:strCache>
            </c:strRef>
          </c:cat>
          <c:val>
            <c:numRef>
              <c:f>'[1]dane do wykresów'!$B$2:$B$7</c:f>
              <c:numCache>
                <c:formatCode>General</c:formatCode>
                <c:ptCount val="6"/>
                <c:pt idx="0">
                  <c:v>4403</c:v>
                </c:pt>
                <c:pt idx="1">
                  <c:v>10827</c:v>
                </c:pt>
                <c:pt idx="2">
                  <c:v>7865</c:v>
                </c:pt>
                <c:pt idx="3">
                  <c:v>8784</c:v>
                </c:pt>
                <c:pt idx="4">
                  <c:v>5644</c:v>
                </c:pt>
                <c:pt idx="5">
                  <c:v>33082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22-4DC2-8BA5-B435ACE1D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b"/>
      <c:layout>
        <c:manualLayout>
          <c:xMode val="edge"/>
          <c:yMode val="edge"/>
          <c:x val="1.4865435398559645E-2"/>
          <c:y val="0.67064407271687954"/>
          <c:w val="0.50922907892327463"/>
          <c:h val="0.31750699397878418"/>
        </c:manualLayout>
      </c:layout>
      <c:overlay val="0"/>
      <c:spPr>
        <a:ln w="12700" cap="rnd" cmpd="sng">
          <a:prstDash val="solid"/>
          <a:round/>
        </a:ln>
      </c:spPr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gradFill flip="none" rotWithShape="1"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0" scaled="0"/>
      <a:tileRect/>
    </a:gradFill>
    <a:ln w="0">
      <a:solidFill>
        <a:srgbClr val="4F81BD">
          <a:alpha val="50000"/>
        </a:srgbClr>
      </a:solidFill>
      <a:prstDash val="solid"/>
    </a:ln>
    <a:effectLst/>
    <a:scene3d>
      <a:camera prst="orthographicFront"/>
      <a:lightRig rig="threePt" dir="t"/>
    </a:scene3d>
    <a:sp3d prstMaterial="metal">
      <a:bevelT w="63500" h="63500"/>
      <a:bevelB w="63500" h="635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'strona  11'!$I$4:$K$4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 11'!$I$6:$K$6</c:f>
              <c:numCache>
                <c:formatCode>#,##0</c:formatCode>
                <c:ptCount val="3"/>
                <c:pt idx="0">
                  <c:v>30</c:v>
                </c:pt>
                <c:pt idx="1">
                  <c:v>1508</c:v>
                </c:pt>
                <c:pt idx="2">
                  <c:v>1734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A0-4F22-9210-86C43D9FE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278464"/>
        <c:axId val="57280000"/>
        <c:axId val="0"/>
      </c:bar3DChart>
      <c:catAx>
        <c:axId val="5727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728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280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7278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F3E4-404A-8D73-832CD8821517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F3E4-404A-8D73-832CD8821517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3E4-404A-8D73-832CD8821517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11'!$R$20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3E4-404A-8D73-832CD8821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324288"/>
        <c:axId val="57325824"/>
        <c:axId val="0"/>
      </c:bar3DChart>
      <c:catAx>
        <c:axId val="57324288"/>
        <c:scaling>
          <c:orientation val="minMax"/>
        </c:scaling>
        <c:delete val="1"/>
        <c:axPos val="b"/>
        <c:majorTickMark val="out"/>
        <c:minorTickMark val="none"/>
        <c:tickLblPos val="none"/>
        <c:crossAx val="57325824"/>
        <c:crosses val="autoZero"/>
        <c:auto val="1"/>
        <c:lblAlgn val="ctr"/>
        <c:lblOffset val="100"/>
        <c:noMultiLvlLbl val="0"/>
      </c:catAx>
      <c:valAx>
        <c:axId val="57325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73242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'strona  11'!$I$4:$K$4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 11'!$I$6:$K$6</c:f>
              <c:numCache>
                <c:formatCode>#,##0</c:formatCode>
                <c:ptCount val="3"/>
                <c:pt idx="0">
                  <c:v>30</c:v>
                </c:pt>
                <c:pt idx="1">
                  <c:v>1508</c:v>
                </c:pt>
                <c:pt idx="2">
                  <c:v>1734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9-436D-9478-4A5ACA799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379072"/>
        <c:axId val="57380864"/>
        <c:axId val="0"/>
      </c:bar3DChart>
      <c:catAx>
        <c:axId val="5737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738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380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7379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2DA7-4551-9AB6-270D2A45373C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2DA7-4551-9AB6-270D2A45373C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2DA7-4551-9AB6-270D2A45373C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11'!$R$20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2DA7-4551-9AB6-270D2A453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494528"/>
        <c:axId val="57512704"/>
        <c:axId val="0"/>
      </c:bar3DChart>
      <c:catAx>
        <c:axId val="57494528"/>
        <c:scaling>
          <c:orientation val="minMax"/>
        </c:scaling>
        <c:delete val="1"/>
        <c:axPos val="b"/>
        <c:majorTickMark val="out"/>
        <c:minorTickMark val="none"/>
        <c:tickLblPos val="none"/>
        <c:crossAx val="57512704"/>
        <c:crosses val="autoZero"/>
        <c:auto val="1"/>
        <c:lblAlgn val="ctr"/>
        <c:lblOffset val="100"/>
        <c:noMultiLvlLbl val="0"/>
      </c:catAx>
      <c:valAx>
        <c:axId val="57512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7494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'strona  11'!$I$4:$K$4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 11'!$I$6:$K$6</c:f>
              <c:numCache>
                <c:formatCode>#,##0</c:formatCode>
                <c:ptCount val="3"/>
                <c:pt idx="0">
                  <c:v>30</c:v>
                </c:pt>
                <c:pt idx="1">
                  <c:v>1508</c:v>
                </c:pt>
                <c:pt idx="2">
                  <c:v>1734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8C-4D9D-BA4D-0CEF62F0C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8691456"/>
        <c:axId val="88692992"/>
        <c:axId val="0"/>
      </c:bar3DChart>
      <c:catAx>
        <c:axId val="8869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8869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692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88691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6C54-480E-9D1E-A7724C1B4310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6C54-480E-9D1E-A7724C1B4310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6C54-480E-9D1E-A7724C1B4310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11'!$R$20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6C54-480E-9D1E-A7724C1B4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8868352"/>
        <c:axId val="88869888"/>
        <c:axId val="0"/>
      </c:bar3DChart>
      <c:catAx>
        <c:axId val="88868352"/>
        <c:scaling>
          <c:orientation val="minMax"/>
        </c:scaling>
        <c:delete val="1"/>
        <c:axPos val="b"/>
        <c:majorTickMark val="out"/>
        <c:minorTickMark val="none"/>
        <c:tickLblPos val="none"/>
        <c:crossAx val="88869888"/>
        <c:crosses val="autoZero"/>
        <c:auto val="1"/>
        <c:lblAlgn val="ctr"/>
        <c:lblOffset val="100"/>
        <c:noMultiLvlLbl val="0"/>
      </c:catAx>
      <c:valAx>
        <c:axId val="8886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888683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5"/>
      <c:rotY val="20"/>
      <c:depthPercent val="100"/>
      <c:rAngAx val="1"/>
    </c:view3D>
    <c:floor>
      <c:thickness val="0"/>
      <c:spPr>
        <a:noFill/>
        <a:ln w="3175">
          <a:solidFill>
            <a:schemeClr val="tx2"/>
          </a:solidFill>
          <a:prstDash val="solid"/>
        </a:ln>
      </c:spPr>
    </c:floor>
    <c:sideWall>
      <c:thickness val="0"/>
      <c:spPr>
        <a:noFill/>
        <a:ln w="12700">
          <a:solidFill>
            <a:schemeClr val="tx2"/>
          </a:solidFill>
          <a:prstDash val="solid"/>
        </a:ln>
        <a:scene3d>
          <a:camera prst="orthographicFront"/>
          <a:lightRig rig="threePt" dir="t"/>
        </a:scene3d>
        <a:sp3d>
          <a:bevelT prst="angle"/>
        </a:sp3d>
      </c:spPr>
    </c:sideWall>
    <c:backWall>
      <c:thickness val="0"/>
      <c:spPr>
        <a:noFill/>
        <a:ln w="12700">
          <a:solidFill>
            <a:schemeClr val="tx2"/>
          </a:solidFill>
          <a:prstDash val="solid"/>
        </a:ln>
        <a:scene3d>
          <a:camera prst="orthographicFront"/>
          <a:lightRig rig="threePt" dir="t"/>
        </a:scene3d>
        <a:sp3d>
          <a:bevelT prst="angle"/>
        </a:sp3d>
      </c:spPr>
    </c:backWall>
    <c:plotArea>
      <c:layout>
        <c:manualLayout>
          <c:layoutTarget val="inner"/>
          <c:xMode val="edge"/>
          <c:yMode val="edge"/>
          <c:x val="6.2025341408123713E-2"/>
          <c:y val="1.9101413608676981E-2"/>
          <c:w val="0.92960431694290002"/>
          <c:h val="0.7658061701364179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'strona 12'!$A$7:$F$7</c:f>
              <c:strCache>
                <c:ptCount val="6"/>
                <c:pt idx="0">
                  <c:v>z niepsychotycznymi zaburzeniami psychicznymi, upośledzeni umysłowo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12'!$H$7</c:f>
              <c:numCache>
                <c:formatCode>General</c:formatCode>
                <c:ptCount val="1"/>
                <c:pt idx="0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E-49C2-BEAD-BFD5C388F93D}"/>
            </c:ext>
          </c:extLst>
        </c:ser>
        <c:ser>
          <c:idx val="1"/>
          <c:order val="1"/>
          <c:tx>
            <c:strRef>
              <c:f>'strona 12'!$A$9:$F$9</c:f>
              <c:strCache>
                <c:ptCount val="6"/>
                <c:pt idx="0">
                  <c:v>uzależnieni od środków odurzających lub psychotropowych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12'!$H$9</c:f>
              <c:numCache>
                <c:formatCode>General</c:formatCode>
                <c:ptCount val="1"/>
                <c:pt idx="0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DE-49C2-BEAD-BFD5C388F93D}"/>
            </c:ext>
          </c:extLst>
        </c:ser>
        <c:ser>
          <c:idx val="2"/>
          <c:order val="2"/>
          <c:tx>
            <c:strRef>
              <c:f>'strona 12'!$A$10:$F$10</c:f>
              <c:strCache>
                <c:ptCount val="6"/>
                <c:pt idx="0">
                  <c:v>uzależnieni od alkoholu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12'!$H$10</c:f>
              <c:numCache>
                <c:formatCode>General</c:formatCode>
                <c:ptCount val="1"/>
                <c:pt idx="0">
                  <c:v>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DE-49C2-BEAD-BFD5C388F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208320"/>
        <c:axId val="89209856"/>
        <c:axId val="0"/>
      </c:bar3DChart>
      <c:catAx>
        <c:axId val="89208320"/>
        <c:scaling>
          <c:orientation val="minMax"/>
        </c:scaling>
        <c:delete val="1"/>
        <c:axPos val="b"/>
        <c:majorTickMark val="out"/>
        <c:minorTickMark val="none"/>
        <c:tickLblPos val="none"/>
        <c:crossAx val="89209856"/>
        <c:crosses val="autoZero"/>
        <c:auto val="1"/>
        <c:lblAlgn val="ctr"/>
        <c:lblOffset val="100"/>
        <c:noMultiLvlLbl val="0"/>
      </c:catAx>
      <c:valAx>
        <c:axId val="89209856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chemeClr val="tx2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89208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3367089430189861E-2"/>
          <c:y val="0.82031380064385673"/>
          <c:w val="0.62723954553823824"/>
          <c:h val="0.121725401462717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+mn-lt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0">
      <a:solidFill>
        <a:srgbClr val="4F81BD">
          <a:alpha val="50000"/>
        </a:srgbClr>
      </a:solidFill>
      <a:prstDash val="solid"/>
    </a:ln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'strona  11'!$I$4:$K$4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 11'!$I$6:$K$6</c:f>
              <c:numCache>
                <c:formatCode>#,##0</c:formatCode>
                <c:ptCount val="3"/>
                <c:pt idx="0">
                  <c:v>30</c:v>
                </c:pt>
                <c:pt idx="1">
                  <c:v>1508</c:v>
                </c:pt>
                <c:pt idx="2">
                  <c:v>1734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0-4753-867F-DA7AE974A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423232"/>
        <c:axId val="89433216"/>
        <c:axId val="0"/>
      </c:bar3DChart>
      <c:catAx>
        <c:axId val="8942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8943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433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89423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BAC1-4419-B832-0139F18DE44A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BAC1-4419-B832-0139F18DE44A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BAC1-4419-B832-0139F18DE44A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11'!$R$20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BAC1-4419-B832-0139F18DE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481600"/>
        <c:axId val="89483136"/>
        <c:axId val="0"/>
      </c:bar3DChart>
      <c:catAx>
        <c:axId val="89481600"/>
        <c:scaling>
          <c:orientation val="minMax"/>
        </c:scaling>
        <c:delete val="1"/>
        <c:axPos val="b"/>
        <c:majorTickMark val="out"/>
        <c:minorTickMark val="none"/>
        <c:tickLblPos val="none"/>
        <c:crossAx val="89483136"/>
        <c:crosses val="autoZero"/>
        <c:auto val="1"/>
        <c:lblAlgn val="ctr"/>
        <c:lblOffset val="100"/>
        <c:noMultiLvlLbl val="0"/>
      </c:catAx>
      <c:valAx>
        <c:axId val="89483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89481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'strona  11'!$I$4:$K$4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 11'!$I$6:$K$6</c:f>
              <c:numCache>
                <c:formatCode>#,##0</c:formatCode>
                <c:ptCount val="3"/>
                <c:pt idx="0">
                  <c:v>30</c:v>
                </c:pt>
                <c:pt idx="1">
                  <c:v>1508</c:v>
                </c:pt>
                <c:pt idx="2">
                  <c:v>1734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3-41A2-A4D1-15BAD569B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515904"/>
        <c:axId val="89517440"/>
        <c:axId val="0"/>
      </c:bar3DChart>
      <c:catAx>
        <c:axId val="8951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8951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517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89515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94761593950001"/>
          <c:y val="5.9179285281647488E-2"/>
          <c:w val="0.6824778511030456"/>
          <c:h val="0.58881839289319604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plastic">
              <a:bevelT w="1270000" h="1270000" prst="angle"/>
            </a:sp3d>
          </c:spPr>
          <c:dLbls>
            <c:dLbl>
              <c:idx val="1"/>
              <c:layout>
                <c:manualLayout>
                  <c:x val="-4.2831308027586126E-2"/>
                  <c:y val="-2.75981728245512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36-45EA-BEBB-EF5205910E42}"/>
                </c:ext>
              </c:extLst>
            </c:dLbl>
            <c:dLbl>
              <c:idx val="3"/>
              <c:layout>
                <c:manualLayout>
                  <c:x val="9.1706108307177264E-2"/>
                  <c:y val="-0.140981223500908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36-45EA-BEBB-EF5205910E4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'[1]dane do wykresów'!$A$10:$A$15</c:f>
              <c:strCache>
                <c:ptCount val="6"/>
                <c:pt idx="0">
                  <c:v>zabójstwo (148§1)</c:v>
                </c:pt>
                <c:pt idx="1">
                  <c:v>pozostałe przeciwko życiu i zdrowiu (149-162)</c:v>
                </c:pt>
                <c:pt idx="2">
                  <c:v>kradzież (278)</c:v>
                </c:pt>
                <c:pt idx="3">
                  <c:v>rozbój (280§1)</c:v>
                </c:pt>
                <c:pt idx="4">
                  <c:v>pozostałe przeciwko mieniu (281, 283-295)</c:v>
                </c:pt>
                <c:pt idx="5">
                  <c:v>pozostałe</c:v>
                </c:pt>
              </c:strCache>
            </c:strRef>
          </c:cat>
          <c:val>
            <c:numRef>
              <c:f>'[1]dane do wykresów'!$B$10:$B$15</c:f>
              <c:numCache>
                <c:formatCode>General</c:formatCode>
                <c:ptCount val="6"/>
                <c:pt idx="0">
                  <c:v>446</c:v>
                </c:pt>
                <c:pt idx="1">
                  <c:v>205</c:v>
                </c:pt>
                <c:pt idx="2">
                  <c:v>363</c:v>
                </c:pt>
                <c:pt idx="3">
                  <c:v>227</c:v>
                </c:pt>
                <c:pt idx="4">
                  <c:v>796</c:v>
                </c:pt>
                <c:pt idx="5">
                  <c:v>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36-45EA-BEBB-EF5205910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  <a:scene3d>
          <a:camera prst="orthographicFront"/>
          <a:lightRig rig="threePt" dir="t"/>
        </a:scene3d>
        <a:sp3d>
          <a:bevelT w="127000"/>
        </a:sp3d>
      </c:spPr>
    </c:plotArea>
    <c:legend>
      <c:legendPos val="l"/>
      <c:layout>
        <c:manualLayout>
          <c:xMode val="edge"/>
          <c:yMode val="edge"/>
          <c:x val="1.3355590313586563E-2"/>
          <c:y val="0.59389309509389165"/>
          <c:w val="0.33209113490268038"/>
          <c:h val="0.38272663032511101"/>
        </c:manualLayout>
      </c:layout>
      <c:overlay val="0"/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0" scaled="0"/>
    </a:gradFill>
    <a:ln w="0" cap="flat">
      <a:solidFill>
        <a:srgbClr val="4F81BD">
          <a:alpha val="50000"/>
        </a:srgbClr>
      </a:solidFill>
    </a:ln>
    <a:effectLst/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4803149606312758" l="0.85000000000000064" r="0.51181102362204722" t="0.629921259842546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DA85-440D-8F65-8CCFD07E93BC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DA85-440D-8F65-8CCFD07E93BC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DA85-440D-8F65-8CCFD07E93BC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11'!$R$20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DA85-440D-8F65-8CCFD07E9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536256"/>
        <c:axId val="55542144"/>
        <c:axId val="0"/>
      </c:bar3DChart>
      <c:catAx>
        <c:axId val="55536256"/>
        <c:scaling>
          <c:orientation val="minMax"/>
        </c:scaling>
        <c:delete val="1"/>
        <c:axPos val="b"/>
        <c:majorTickMark val="out"/>
        <c:minorTickMark val="none"/>
        <c:tickLblPos val="none"/>
        <c:crossAx val="55542144"/>
        <c:crosses val="autoZero"/>
        <c:auto val="1"/>
        <c:lblAlgn val="ctr"/>
        <c:lblOffset val="100"/>
        <c:noMultiLvlLbl val="0"/>
      </c:catAx>
      <c:valAx>
        <c:axId val="55542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55362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'strona  11'!$I$4:$K$4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 11'!$I$6:$K$6</c:f>
              <c:numCache>
                <c:formatCode>#,##0</c:formatCode>
                <c:ptCount val="3"/>
                <c:pt idx="0">
                  <c:v>30</c:v>
                </c:pt>
                <c:pt idx="1">
                  <c:v>1508</c:v>
                </c:pt>
                <c:pt idx="2">
                  <c:v>1734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C-4D34-B283-D202C24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853440"/>
        <c:axId val="55854976"/>
        <c:axId val="0"/>
      </c:bar3DChart>
      <c:catAx>
        <c:axId val="5585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585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854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5853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4908-4719-8CDF-F16CA17D6147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4908-4719-8CDF-F16CA17D6147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4908-4719-8CDF-F16CA17D6147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11'!$R$20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4908-4719-8CDF-F16CA17D6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882880"/>
        <c:axId val="55884416"/>
        <c:axId val="0"/>
      </c:bar3DChart>
      <c:catAx>
        <c:axId val="55882880"/>
        <c:scaling>
          <c:orientation val="minMax"/>
        </c:scaling>
        <c:delete val="1"/>
        <c:axPos val="b"/>
        <c:majorTickMark val="out"/>
        <c:minorTickMark val="none"/>
        <c:tickLblPos val="none"/>
        <c:crossAx val="55884416"/>
        <c:crosses val="autoZero"/>
        <c:auto val="1"/>
        <c:lblAlgn val="ctr"/>
        <c:lblOffset val="100"/>
        <c:noMultiLvlLbl val="0"/>
      </c:catAx>
      <c:valAx>
        <c:axId val="55884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58828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'strona  11'!$I$4:$K$4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 11'!$I$6:$K$6</c:f>
              <c:numCache>
                <c:formatCode>#,##0</c:formatCode>
                <c:ptCount val="3"/>
                <c:pt idx="0">
                  <c:v>30</c:v>
                </c:pt>
                <c:pt idx="1">
                  <c:v>1508</c:v>
                </c:pt>
                <c:pt idx="2">
                  <c:v>1734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6-41BF-B89E-D0642D277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495296"/>
        <c:axId val="55501184"/>
        <c:axId val="0"/>
      </c:bar3DChart>
      <c:catAx>
        <c:axId val="554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5501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501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5495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1E6C-4EBB-9500-0FB68EAF0993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1E6C-4EBB-9500-0FB68EAF0993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1E6C-4EBB-9500-0FB68EAF0993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11'!$R$20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1E6C-4EBB-9500-0FB68EAF0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130368"/>
        <c:axId val="55907456"/>
        <c:axId val="0"/>
      </c:bar3DChart>
      <c:catAx>
        <c:axId val="57130368"/>
        <c:scaling>
          <c:orientation val="minMax"/>
        </c:scaling>
        <c:delete val="1"/>
        <c:axPos val="b"/>
        <c:majorTickMark val="out"/>
        <c:minorTickMark val="none"/>
        <c:tickLblPos val="none"/>
        <c:crossAx val="55907456"/>
        <c:crosses val="autoZero"/>
        <c:auto val="1"/>
        <c:lblAlgn val="ctr"/>
        <c:lblOffset val="100"/>
        <c:noMultiLvlLbl val="0"/>
      </c:catAx>
      <c:valAx>
        <c:axId val="55907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71303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'strona  11'!$I$4:$K$4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 11'!$I$6:$K$6</c:f>
              <c:numCache>
                <c:formatCode>#,##0</c:formatCode>
                <c:ptCount val="3"/>
                <c:pt idx="0">
                  <c:v>30</c:v>
                </c:pt>
                <c:pt idx="1">
                  <c:v>1508</c:v>
                </c:pt>
                <c:pt idx="2">
                  <c:v>1734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E-47C4-9CB0-8000C83CD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932032"/>
        <c:axId val="55933568"/>
        <c:axId val="0"/>
      </c:bar3DChart>
      <c:catAx>
        <c:axId val="5593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5933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933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5932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F3AC-44F5-A000-7A5C2940505B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F3AC-44F5-A000-7A5C2940505B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3AC-44F5-A000-7A5C2940505B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11'!$R$20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3AC-44F5-A000-7A5C29405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170368"/>
        <c:axId val="56171904"/>
        <c:axId val="0"/>
      </c:bar3DChart>
      <c:catAx>
        <c:axId val="56170368"/>
        <c:scaling>
          <c:orientation val="minMax"/>
        </c:scaling>
        <c:delete val="1"/>
        <c:axPos val="b"/>
        <c:majorTickMark val="out"/>
        <c:minorTickMark val="none"/>
        <c:tickLblPos val="none"/>
        <c:crossAx val="56171904"/>
        <c:crosses val="autoZero"/>
        <c:auto val="1"/>
        <c:lblAlgn val="ctr"/>
        <c:lblOffset val="100"/>
        <c:noMultiLvlLbl val="0"/>
      </c:catAx>
      <c:valAx>
        <c:axId val="56171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61703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'strona  11'!$I$4:$K$4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 11'!$I$6:$K$6</c:f>
              <c:numCache>
                <c:formatCode>#,##0</c:formatCode>
                <c:ptCount val="3"/>
                <c:pt idx="0">
                  <c:v>30</c:v>
                </c:pt>
                <c:pt idx="1">
                  <c:v>1508</c:v>
                </c:pt>
                <c:pt idx="2">
                  <c:v>1734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4-4A86-8715-AB190B298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225152"/>
        <c:axId val="56099968"/>
        <c:axId val="0"/>
      </c:bar3DChart>
      <c:catAx>
        <c:axId val="5622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609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099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6225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6F77-4CFA-8635-20A52D73E527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6F77-4CFA-8635-20A52D73E527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11'!$R$19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6F77-4CFA-8635-20A52D73E527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'strona  11'!$R$20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6F77-4CFA-8635-20A52D73E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140160"/>
        <c:axId val="56141696"/>
        <c:axId val="0"/>
      </c:bar3DChart>
      <c:catAx>
        <c:axId val="56140160"/>
        <c:scaling>
          <c:orientation val="minMax"/>
        </c:scaling>
        <c:delete val="1"/>
        <c:axPos val="b"/>
        <c:majorTickMark val="out"/>
        <c:minorTickMark val="none"/>
        <c:tickLblPos val="none"/>
        <c:crossAx val="56141696"/>
        <c:crosses val="autoZero"/>
        <c:auto val="1"/>
        <c:lblAlgn val="ctr"/>
        <c:lblOffset val="100"/>
        <c:noMultiLvlLbl val="0"/>
      </c:catAx>
      <c:valAx>
        <c:axId val="5614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6140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noFill/>
        <a:ln w="3175">
          <a:solidFill>
            <a:schemeClr val="tx2"/>
          </a:solidFill>
          <a:prstDash val="solid"/>
        </a:ln>
      </c:spPr>
    </c:floor>
    <c:sideWall>
      <c:thickness val="0"/>
      <c:spPr>
        <a:noFill/>
        <a:ln w="12700">
          <a:solidFill>
            <a:schemeClr val="tx2"/>
          </a:solidFill>
          <a:prstDash val="solid"/>
        </a:ln>
      </c:spPr>
    </c:sideWall>
    <c:backWall>
      <c:thickness val="0"/>
      <c:spPr>
        <a:noFill/>
        <a:ln w="12700">
          <a:solidFill>
            <a:schemeClr val="tx2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2564437675744133E-2"/>
          <c:y val="5.6304964398342004E-2"/>
          <c:w val="0.94374694794949865"/>
          <c:h val="0.8705646409583415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cat>
            <c:strRef>
              <c:f>'strona 13'!$I$4:$K$4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13'!$I$6:$K$6</c:f>
              <c:numCache>
                <c:formatCode>General</c:formatCode>
                <c:ptCount val="3"/>
                <c:pt idx="0">
                  <c:v>8</c:v>
                </c:pt>
                <c:pt idx="1">
                  <c:v>240</c:v>
                </c:pt>
                <c:pt idx="2">
                  <c:v>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1-4B24-AC66-B1435D65F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449280"/>
        <c:axId val="56455168"/>
        <c:axId val="0"/>
      </c:bar3DChart>
      <c:catAx>
        <c:axId val="5644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+mn-lt"/>
                <a:ea typeface="Arial CE"/>
                <a:cs typeface="Arial CE"/>
              </a:defRPr>
            </a:pPr>
            <a:endParaRPr lang="pl-PL"/>
          </a:p>
        </c:txPr>
        <c:crossAx val="5645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455168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chemeClr val="tx2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6449280"/>
        <c:crosses val="autoZero"/>
        <c:crossBetween val="between"/>
      </c:valAx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  <a:ln w="25400">
          <a:noFill/>
        </a:ln>
      </c:spPr>
    </c:plotArea>
    <c:plotVisOnly val="1"/>
    <c:dispBlanksAs val="gap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0">
      <a:solidFill>
        <a:srgbClr val="4F81BD">
          <a:alpha val="50000"/>
        </a:srgbClr>
      </a:solidFill>
      <a:prstDash val="solid"/>
    </a:ln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80"/>
      <c:depthPercent val="10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622701232113441"/>
          <c:y val="2.7111492580015217E-2"/>
          <c:w val="0.70041348677569149"/>
          <c:h val="0.62810330312484564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plastic">
              <a:bevelT w="1270000" h="1270000" prst="angle"/>
            </a:sp3d>
          </c:spPr>
          <c:dLbls>
            <c:dLbl>
              <c:idx val="0"/>
              <c:layout>
                <c:manualLayout>
                  <c:x val="-7.1038377876432648E-2"/>
                  <c:y val="-9.51513520946555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53-4CB6-8730-5A1DB9FC4E29}"/>
                </c:ext>
              </c:extLst>
            </c:dLbl>
            <c:dLbl>
              <c:idx val="3"/>
              <c:layout>
                <c:manualLayout>
                  <c:x val="0.13424514181284691"/>
                  <c:y val="-0.1821617969735559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/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65589660743134"/>
                      <c:h val="0.148823082763857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54D-4665-B3A6-F5A4E8E81C4B}"/>
                </c:ext>
              </c:extLst>
            </c:dLbl>
            <c:dLbl>
              <c:idx val="4"/>
              <c:layout>
                <c:manualLayout>
                  <c:x val="0.10042028672102578"/>
                  <c:y val="-0.130883480111683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22024771136236"/>
                      <c:h val="0.194457219043519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754D-4665-B3A6-F5A4E8E81C4B}"/>
                </c:ext>
              </c:extLst>
            </c:dLbl>
            <c:dLbl>
              <c:idx val="5"/>
              <c:layout>
                <c:manualLayout>
                  <c:x val="5.8721670292021251E-2"/>
                  <c:y val="0.11996962794229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4D-4665-B3A6-F5A4E8E81C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l-PL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'[2]dane do wykresów'!$A$2:$A$7</c:f>
              <c:strCache>
                <c:ptCount val="6"/>
                <c:pt idx="0">
                  <c:v>kradzież (278)</c:v>
                </c:pt>
                <c:pt idx="1">
                  <c:v>kradzież z włamaniem (279)</c:v>
                </c:pt>
                <c:pt idx="2">
                  <c:v>rozbój (280§1)</c:v>
                </c:pt>
                <c:pt idx="3">
                  <c:v>pozostałe przeciwko mieniu (281, 283-295)</c:v>
                </c:pt>
                <c:pt idx="4">
                  <c:v>przeciwko bezpieczeństwu w komunikacji (art. 173 do 180)</c:v>
                </c:pt>
                <c:pt idx="5">
                  <c:v>pozostałe </c:v>
                </c:pt>
              </c:strCache>
            </c:strRef>
          </c:cat>
          <c:val>
            <c:numRef>
              <c:f>'[2]dane do wykresów'!$B$2:$B$7</c:f>
              <c:numCache>
                <c:formatCode>General</c:formatCode>
                <c:ptCount val="6"/>
                <c:pt idx="0">
                  <c:v>4983</c:v>
                </c:pt>
                <c:pt idx="1">
                  <c:v>9280</c:v>
                </c:pt>
                <c:pt idx="2">
                  <c:v>5819</c:v>
                </c:pt>
                <c:pt idx="3">
                  <c:v>7824</c:v>
                </c:pt>
                <c:pt idx="4">
                  <c:v>6572</c:v>
                </c:pt>
                <c:pt idx="5">
                  <c:v>33741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4D-4665-B3A6-F5A4E8E81C4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1.0770059235325794E-2"/>
          <c:y val="0.67828744641543948"/>
          <c:w val="0.53076921119916565"/>
          <c:h val="0.31934209818305742"/>
        </c:manualLayout>
      </c:layout>
      <c:overlay val="0"/>
      <c:spPr>
        <a:ln w="12700" cap="rnd" cmpd="sng">
          <a:prstDash val="solid"/>
          <a:round/>
        </a:ln>
      </c:spPr>
      <c:txPr>
        <a:bodyPr/>
        <a:lstStyle/>
        <a:p>
          <a:pPr rtl="0">
            <a:defRPr sz="9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gradFill flip="none" rotWithShape="1"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0" scaled="0"/>
      <a:tileRect/>
    </a:gradFill>
    <a:ln w="0">
      <a:solidFill>
        <a:srgbClr val="4F81BD">
          <a:alpha val="50000"/>
        </a:srgbClr>
      </a:solidFill>
      <a:prstDash val="solid"/>
    </a:ln>
    <a:effectLst/>
    <a:scene3d>
      <a:camera prst="orthographicFront"/>
      <a:lightRig rig="threePt" dir="t"/>
    </a:scene3d>
    <a:sp3d prstMaterial="metal">
      <a:bevelT w="63500" h="63500"/>
      <a:bevelB w="63500" h="635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0"/>
      <c:rotY val="20"/>
      <c:depthPercent val="100"/>
      <c:rAngAx val="1"/>
    </c:view3D>
    <c:floor>
      <c:thickness val="0"/>
      <c:spPr>
        <a:noFill/>
        <a:ln w="3175">
          <a:solidFill>
            <a:schemeClr val="tx2"/>
          </a:solidFill>
          <a:prstDash val="solid"/>
        </a:ln>
      </c:spPr>
    </c:floor>
    <c:sideWall>
      <c:thickness val="0"/>
      <c:spPr>
        <a:noFill/>
        <a:ln w="12700">
          <a:solidFill>
            <a:schemeClr val="tx2"/>
          </a:solidFill>
          <a:prstDash val="solid"/>
        </a:ln>
      </c:spPr>
    </c:sideWall>
    <c:backWall>
      <c:thickness val="0"/>
      <c:spPr>
        <a:noFill/>
        <a:ln w="12700">
          <a:solidFill>
            <a:schemeClr val="tx2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7182852143482073E-2"/>
          <c:y val="2.7639597055668996E-2"/>
          <c:w val="0.89958276135977056"/>
          <c:h val="0.7773109484118997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'strona 13'!$A$7:$E$7</c:f>
              <c:strCache>
                <c:ptCount val="5"/>
                <c:pt idx="0">
                  <c:v>z niepsychotycznymi zaburzeniami psychicznymi, upośledzeni umysłowo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13'!$G$7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48-47FE-B120-3F3ACE9DC7DE}"/>
            </c:ext>
          </c:extLst>
        </c:ser>
        <c:ser>
          <c:idx val="1"/>
          <c:order val="1"/>
          <c:tx>
            <c:strRef>
              <c:f>'strona 13'!$A$8:$E$8</c:f>
              <c:strCache>
                <c:ptCount val="5"/>
                <c:pt idx="0">
                  <c:v>uzależnieni od środków odurzających lub psychotropowych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13'!$G$8</c:f>
              <c:numCache>
                <c:formatCode>General</c:formatCode>
                <c:ptCount val="1"/>
                <c:pt idx="0">
                  <c:v>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48-47FE-B120-3F3ACE9DC7DE}"/>
            </c:ext>
          </c:extLst>
        </c:ser>
        <c:ser>
          <c:idx val="2"/>
          <c:order val="2"/>
          <c:tx>
            <c:strRef>
              <c:f>'strona 13'!$A$9:$E$9</c:f>
              <c:strCache>
                <c:ptCount val="5"/>
                <c:pt idx="0">
                  <c:v>uzależnieni od alkoholu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13'!$G$9</c:f>
              <c:numCache>
                <c:formatCode>General</c:formatCode>
                <c:ptCount val="1"/>
                <c:pt idx="0">
                  <c:v>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48-47FE-B120-3F3ACE9DC7DE}"/>
            </c:ext>
          </c:extLst>
        </c:ser>
        <c:ser>
          <c:idx val="3"/>
          <c:order val="3"/>
          <c:tx>
            <c:strRef>
              <c:f>'strona 13'!$A$10:$C$10</c:f>
              <c:strCache>
                <c:ptCount val="3"/>
                <c:pt idx="0">
                  <c:v>niepełnosprawni fizycznie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13'!$G$10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48-47FE-B120-3F3ACE9DC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237056"/>
        <c:axId val="56242944"/>
        <c:axId val="0"/>
      </c:bar3DChart>
      <c:catAx>
        <c:axId val="56237056"/>
        <c:scaling>
          <c:orientation val="minMax"/>
        </c:scaling>
        <c:delete val="1"/>
        <c:axPos val="b"/>
        <c:majorTickMark val="out"/>
        <c:minorTickMark val="none"/>
        <c:tickLblPos val="none"/>
        <c:crossAx val="56242944"/>
        <c:crosses val="autoZero"/>
        <c:auto val="1"/>
        <c:lblAlgn val="ctr"/>
        <c:lblOffset val="100"/>
        <c:noMultiLvlLbl val="0"/>
      </c:catAx>
      <c:valAx>
        <c:axId val="5624294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chemeClr val="tx2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6237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5323251957538309E-2"/>
          <c:y val="0.81515696653680969"/>
          <c:w val="0.68851784740290956"/>
          <c:h val="0.164974147610019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+mn-lt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0">
      <a:solidFill>
        <a:srgbClr val="4F81BD">
          <a:alpha val="50000"/>
        </a:srgbClr>
      </a:solidFill>
      <a:prstDash val="solid"/>
    </a:ln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94761593950001"/>
          <c:y val="5.9179285281647488E-2"/>
          <c:w val="0.6824778511030456"/>
          <c:h val="0.58881839289319604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plastic">
              <a:bevelT w="1270000" h="1270000" prst="angle"/>
            </a:sp3d>
          </c:spPr>
          <c:dLbls>
            <c:dLbl>
              <c:idx val="1"/>
              <c:layout>
                <c:manualLayout>
                  <c:x val="-2.66574035866433E-2"/>
                  <c:y val="-8.73545071672096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215753940702129"/>
                      <c:h val="0.16295593449315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2E2-47AE-BEF3-A1075D384035}"/>
                </c:ext>
              </c:extLst>
            </c:dLbl>
            <c:dLbl>
              <c:idx val="3"/>
              <c:layout>
                <c:manualLayout>
                  <c:x val="0.10767132861549344"/>
                  <c:y val="-0.19110602904322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/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07224573856131"/>
                      <c:h val="0.147012542214494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2E2-47AE-BEF3-A1075D384035}"/>
                </c:ext>
              </c:extLst>
            </c:dLbl>
            <c:dLbl>
              <c:idx val="4"/>
              <c:layout>
                <c:manualLayout>
                  <c:x val="0.20889420467442946"/>
                  <c:y val="-0.114554025020050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94-4B88-B51A-F298BBAB3FAD}"/>
                </c:ext>
              </c:extLst>
            </c:dLbl>
            <c:dLbl>
              <c:idx val="5"/>
              <c:layout>
                <c:manualLayout>
                  <c:x val="-4.4211444213160096E-2"/>
                  <c:y val="0.106132049192282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/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39587027905265"/>
                      <c:h val="0.142798706779897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52E2-47AE-BEF3-A1075D3840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l-PL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'[2]dane do wykresów'!$A$10:$A$15</c:f>
              <c:strCache>
                <c:ptCount val="6"/>
                <c:pt idx="0">
                  <c:v>zabójstwo (148§1)</c:v>
                </c:pt>
                <c:pt idx="1">
                  <c:v>pozostałe przeciwko życiu i zdrowiu (149-162)</c:v>
                </c:pt>
                <c:pt idx="2">
                  <c:v>kradzież (278)</c:v>
                </c:pt>
                <c:pt idx="3">
                  <c:v>rozbój (280§1)</c:v>
                </c:pt>
                <c:pt idx="4">
                  <c:v>pozostałe przeciwko mieniu (281, 283-295)</c:v>
                </c:pt>
                <c:pt idx="5">
                  <c:v>pozostałe</c:v>
                </c:pt>
              </c:strCache>
            </c:strRef>
          </c:cat>
          <c:val>
            <c:numRef>
              <c:f>'[2]dane do wykresów'!$B$10:$B$15</c:f>
              <c:numCache>
                <c:formatCode>General</c:formatCode>
                <c:ptCount val="6"/>
                <c:pt idx="0">
                  <c:v>418</c:v>
                </c:pt>
                <c:pt idx="1">
                  <c:v>191</c:v>
                </c:pt>
                <c:pt idx="2">
                  <c:v>453</c:v>
                </c:pt>
                <c:pt idx="3">
                  <c:v>244</c:v>
                </c:pt>
                <c:pt idx="4">
                  <c:v>780</c:v>
                </c:pt>
                <c:pt idx="5">
                  <c:v>1190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E2-47AE-BEF3-A1075D38403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scene3d>
          <a:camera prst="orthographicFront"/>
          <a:lightRig rig="threePt" dir="t"/>
        </a:scene3d>
        <a:sp3d>
          <a:bevelT w="127000"/>
        </a:sp3d>
      </c:spPr>
    </c:plotArea>
    <c:legend>
      <c:legendPos val="l"/>
      <c:layout>
        <c:manualLayout>
          <c:xMode val="edge"/>
          <c:yMode val="edge"/>
          <c:x val="1.3355590313586563E-2"/>
          <c:y val="0.59389309509389165"/>
          <c:w val="0.42486347036610006"/>
          <c:h val="0.38272663032511062"/>
        </c:manualLayout>
      </c:layout>
      <c:overlay val="0"/>
      <c:txPr>
        <a:bodyPr/>
        <a:lstStyle/>
        <a:p>
          <a:pPr rtl="0"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0" scaled="0"/>
    </a:gradFill>
    <a:ln w="0" cap="flat">
      <a:solidFill>
        <a:srgbClr val="4F81BD">
          <a:alpha val="50000"/>
        </a:srgbClr>
      </a:solidFill>
    </a:ln>
    <a:effectLst/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4803149606312613" l="0.85000000000000064" r="0.51181102362204722" t="0.629921259842546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753691053518974"/>
          <c:y val="2.0634327183929081E-2"/>
          <c:w val="0.70179539874231267"/>
          <c:h val="0.7390143452970992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plastic">
              <a:bevelT w="1270000" h="1270000" prst="angle"/>
            </a:sp3d>
          </c:spPr>
          <c:dLbls>
            <c:dLbl>
              <c:idx val="0"/>
              <c:layout>
                <c:manualLayout>
                  <c:x val="0.21576546747910949"/>
                  <c:y val="5.95046379436489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E6-470E-A055-A3C2161FBDE8}"/>
                </c:ext>
              </c:extLst>
            </c:dLbl>
            <c:dLbl>
              <c:idx val="1"/>
              <c:layout>
                <c:manualLayout>
                  <c:x val="-0.12613048861664961"/>
                  <c:y val="6.272902937492531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E6-470E-A055-A3C2161FBDE8}"/>
                </c:ext>
              </c:extLst>
            </c:dLbl>
            <c:dLbl>
              <c:idx val="4"/>
              <c:layout>
                <c:manualLayout>
                  <c:x val="-3.4300906732948132E-2"/>
                  <c:y val="-0.179788082045300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E6-470E-A055-A3C2161FBD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 baseline="0"/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'[2]dane do wykresów'!$A$18:$A$23</c:f>
              <c:strCache>
                <c:ptCount val="6"/>
                <c:pt idx="0">
                  <c:v>Kodeks Karny z 1997 r.</c:v>
                </c:pt>
                <c:pt idx="1">
                  <c:v>Kodeks Wykroczeń</c:v>
                </c:pt>
                <c:pt idx="2">
                  <c:v>Kodeks Karny Skarbowy</c:v>
                </c:pt>
                <c:pt idx="3">
                  <c:v>Ustawa o przeciwdziałaniu narkomanii z 2005 r.</c:v>
                </c:pt>
                <c:pt idx="4">
                  <c:v>Ustawa o wychowaniu w trzeźwości i przeciwdziałaniu alkoholizmowi</c:v>
                </c:pt>
                <c:pt idx="5">
                  <c:v>Pozostałe ustawy</c:v>
                </c:pt>
              </c:strCache>
            </c:strRef>
          </c:cat>
          <c:val>
            <c:numRef>
              <c:f>'[2]dane do wykresów'!$B$18:$B$23</c:f>
              <c:numCache>
                <c:formatCode>General</c:formatCode>
                <c:ptCount val="6"/>
                <c:pt idx="0">
                  <c:v>33195</c:v>
                </c:pt>
                <c:pt idx="1">
                  <c:v>12127</c:v>
                </c:pt>
                <c:pt idx="2">
                  <c:v>1895</c:v>
                </c:pt>
                <c:pt idx="3">
                  <c:v>2656</c:v>
                </c:pt>
                <c:pt idx="4">
                  <c:v>668</c:v>
                </c:pt>
                <c:pt idx="5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E6-470E-A055-A3C2161FB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6608565620691956E-3"/>
          <c:y val="0.5810285944472765"/>
          <c:w val="0.47444932297370118"/>
          <c:h val="0.32359825525411773"/>
        </c:manualLayout>
      </c:layout>
      <c:overlay val="0"/>
      <c:txPr>
        <a:bodyPr/>
        <a:lstStyle/>
        <a:p>
          <a:pPr rtl="0"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0" scaled="0"/>
    </a:gradFill>
    <a:ln w="0">
      <a:solidFill>
        <a:srgbClr val="4F81BD">
          <a:alpha val="50000"/>
        </a:srgbClr>
      </a:solidFill>
    </a:ln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21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6964575658641335E-2"/>
          <c:y val="0.16904961879805638"/>
          <c:w val="0.59663006093196225"/>
          <c:h val="0.59915900824136992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plastic">
              <a:bevelT w="1270000" h="1270000" prst="angle"/>
            </a:sp3d>
          </c:spPr>
          <c:dLbls>
            <c:dLbl>
              <c:idx val="0"/>
              <c:layout>
                <c:manualLayout>
                  <c:x val="0.10937790459678765"/>
                  <c:y val="7.425655286371393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03-4012-9DEE-B0E051BEB9FF}"/>
                </c:ext>
              </c:extLst>
            </c:dLbl>
            <c:dLbl>
              <c:idx val="1"/>
              <c:layout>
                <c:manualLayout>
                  <c:x val="3.3495689758963616E-2"/>
                  <c:y val="8.94989949672802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03-4012-9DEE-B0E051BEB9FF}"/>
                </c:ext>
              </c:extLst>
            </c:dLbl>
            <c:dLbl>
              <c:idx val="2"/>
              <c:layout>
                <c:manualLayout>
                  <c:x val="-4.3929964603048474E-2"/>
                  <c:y val="8.73019279499851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03-4012-9DEE-B0E051BEB9FF}"/>
                </c:ext>
              </c:extLst>
            </c:dLbl>
            <c:dLbl>
              <c:idx val="3"/>
              <c:layout>
                <c:manualLayout>
                  <c:x val="-9.3579546822702225E-2"/>
                  <c:y val="5.243641089969892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03-4012-9DEE-B0E051BEB9FF}"/>
                </c:ext>
              </c:extLst>
            </c:dLbl>
            <c:dLbl>
              <c:idx val="4"/>
              <c:layout>
                <c:manualLayout>
                  <c:x val="-0.10447386163885478"/>
                  <c:y val="-0.115603246331261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03-4012-9DEE-B0E051BEB9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'[2]dane do wykresów'!$A$26:$A$31</c:f>
              <c:strCache>
                <c:ptCount val="6"/>
                <c:pt idx="0">
                  <c:v>kara pozbawienia wolności</c:v>
                </c:pt>
                <c:pt idx="1">
                  <c:v>zastępcza kara pozbawienia wolności za grzywnę orzeczona samoistnie</c:v>
                </c:pt>
                <c:pt idx="2">
                  <c:v>zastępcza kara pozbawienia wolności za grzywnę orzeczona obok kary pozbawienia wolności lub ograniczenia wolności</c:v>
                </c:pt>
                <c:pt idx="3">
                  <c:v>zastępcza kara pozbawienia wolności za ograniczenie wolności</c:v>
                </c:pt>
                <c:pt idx="4">
                  <c:v>zastępcza kara aresztu za grzywnę lub za ograniczenie wolności</c:v>
                </c:pt>
                <c:pt idx="5">
                  <c:v>pozostałe</c:v>
                </c:pt>
              </c:strCache>
            </c:strRef>
          </c:cat>
          <c:val>
            <c:numRef>
              <c:f>'[2]dane do wykresów'!$B$26:$B$31</c:f>
              <c:numCache>
                <c:formatCode>General</c:formatCode>
                <c:ptCount val="6"/>
                <c:pt idx="0">
                  <c:v>16700</c:v>
                </c:pt>
                <c:pt idx="1">
                  <c:v>8144</c:v>
                </c:pt>
                <c:pt idx="2">
                  <c:v>1396</c:v>
                </c:pt>
                <c:pt idx="3">
                  <c:v>11043</c:v>
                </c:pt>
                <c:pt idx="4">
                  <c:v>13474</c:v>
                </c:pt>
                <c:pt idx="5">
                  <c:v>1034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03-4012-9DEE-B0E051BEB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1313674482486"/>
          <c:y val="0.15976345659918803"/>
          <c:w val="0.37521075940895415"/>
          <c:h val="0.57918672315787589"/>
        </c:manualLayout>
      </c:layout>
      <c:overlay val="0"/>
      <c:txPr>
        <a:bodyPr/>
        <a:lstStyle/>
        <a:p>
          <a:pPr rtl="0">
            <a:defRPr sz="97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gradFill flip="none" rotWithShape="1"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2700000" scaled="1"/>
      <a:tileRect/>
    </a:gradFill>
    <a:ln w="0">
      <a:solidFill>
        <a:srgbClr val="4F81BD">
          <a:alpha val="50000"/>
        </a:srgbClr>
      </a:solidFill>
    </a:ln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4"/>
      <c:rotY val="20"/>
      <c:depthPercent val="100"/>
      <c:rAngAx val="1"/>
    </c:view3D>
    <c:floor>
      <c:thickness val="0"/>
      <c:spPr>
        <a:noFill/>
        <a:ln w="3175">
          <a:solidFill>
            <a:schemeClr val="tx2"/>
          </a:solidFill>
          <a:prstDash val="solid"/>
        </a:ln>
      </c:spPr>
    </c:floor>
    <c:sideWall>
      <c:thickness val="0"/>
      <c:spPr>
        <a:noFill/>
        <a:ln w="12700">
          <a:solidFill>
            <a:schemeClr val="tx2"/>
          </a:solidFill>
          <a:prstDash val="solid"/>
        </a:ln>
      </c:spPr>
    </c:sideWall>
    <c:backWall>
      <c:thickness val="0"/>
      <c:spPr>
        <a:noFill/>
        <a:ln w="12700">
          <a:solidFill>
            <a:schemeClr val="tx2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3351118236581239E-2"/>
          <c:y val="1.8575508457919401E-2"/>
          <c:w val="0.93789757226481096"/>
          <c:h val="0.860361560834001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cat>
            <c:strRef>
              <c:f>'strona  11'!$I$4:$K$4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 11'!$I$6:$K$6</c:f>
              <c:numCache>
                <c:formatCode>#,##0</c:formatCode>
                <c:ptCount val="3"/>
                <c:pt idx="0">
                  <c:v>30</c:v>
                </c:pt>
                <c:pt idx="1">
                  <c:v>1508</c:v>
                </c:pt>
                <c:pt idx="2">
                  <c:v>1734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B-46A7-A79A-D1D649070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055872"/>
        <c:axId val="57074048"/>
        <c:axId val="0"/>
      </c:bar3DChart>
      <c:catAx>
        <c:axId val="5705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+mn-lt"/>
                <a:ea typeface="Arial CE"/>
                <a:cs typeface="Arial CE"/>
              </a:defRPr>
            </a:pPr>
            <a:endParaRPr lang="pl-PL"/>
          </a:p>
        </c:txPr>
        <c:crossAx val="5707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07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chemeClr val="tx2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705587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0">
      <a:solidFill>
        <a:srgbClr val="4F81BD">
          <a:alpha val="50000"/>
        </a:srgbClr>
      </a:solidFill>
      <a:prstDash val="solid"/>
    </a:ln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7"/>
      <c:rotY val="20"/>
      <c:depthPercent val="100"/>
      <c:rAngAx val="1"/>
    </c:view3D>
    <c:floor>
      <c:thickness val="0"/>
      <c:spPr>
        <a:noFill/>
        <a:ln w="3175">
          <a:solidFill>
            <a:schemeClr val="tx2"/>
          </a:solidFill>
          <a:prstDash val="solid"/>
        </a:ln>
      </c:spPr>
    </c:floor>
    <c:sideWall>
      <c:thickness val="0"/>
      <c:spPr>
        <a:noFill/>
        <a:ln w="12700">
          <a:solidFill>
            <a:schemeClr val="tx2"/>
          </a:solidFill>
          <a:prstDash val="solid"/>
        </a:ln>
      </c:spPr>
    </c:sideWall>
    <c:backWall>
      <c:thickness val="0"/>
      <c:spPr>
        <a:noFill/>
        <a:ln w="12700">
          <a:solidFill>
            <a:schemeClr val="tx2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3816206188119113E-2"/>
          <c:y val="4.820261437908497E-2"/>
          <c:w val="0.89136550868671949"/>
          <c:h val="0.695665546719015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'strona  11'!$A$7:$E$7</c:f>
              <c:strCache>
                <c:ptCount val="5"/>
                <c:pt idx="0">
                  <c:v>z niepsychotycznymi zaburzeniami psychicznymi, upośledzeni umysłowo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 11'!$G$7</c:f>
              <c:numCache>
                <c:formatCode>#,##0</c:formatCode>
                <c:ptCount val="1"/>
                <c:pt idx="0">
                  <c:v>1564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6C-410B-8CDA-272DBAFB6D64}"/>
            </c:ext>
          </c:extLst>
        </c:ser>
        <c:ser>
          <c:idx val="1"/>
          <c:order val="1"/>
          <c:tx>
            <c:strRef>
              <c:f>'strona  11'!$A$9:$E$9</c:f>
              <c:strCache>
                <c:ptCount val="5"/>
                <c:pt idx="0">
                  <c:v>uzależnieni od środków odurzających lub psychotropowych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 11'!$G$9</c:f>
              <c:numCache>
                <c:formatCode>#,##0</c:formatCode>
                <c:ptCount val="1"/>
                <c:pt idx="0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6C-410B-8CDA-272DBAFB6D64}"/>
            </c:ext>
          </c:extLst>
        </c:ser>
        <c:ser>
          <c:idx val="2"/>
          <c:order val="2"/>
          <c:tx>
            <c:strRef>
              <c:f>'strona  11'!$A$10:$E$10</c:f>
              <c:strCache>
                <c:ptCount val="5"/>
                <c:pt idx="0">
                  <c:v>uzależnieni od alkoholu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 11'!$G$10</c:f>
              <c:numCache>
                <c:formatCode>#,##0</c:formatCode>
                <c:ptCount val="1"/>
                <c:pt idx="0">
                  <c:v>1134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6C-410B-8CDA-272DBAFB6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092352"/>
        <c:axId val="57102336"/>
        <c:axId val="0"/>
      </c:bar3DChart>
      <c:catAx>
        <c:axId val="57092352"/>
        <c:scaling>
          <c:orientation val="minMax"/>
        </c:scaling>
        <c:delete val="1"/>
        <c:axPos val="b"/>
        <c:majorTickMark val="out"/>
        <c:minorTickMark val="none"/>
        <c:tickLblPos val="none"/>
        <c:crossAx val="57102336"/>
        <c:crosses val="autoZero"/>
        <c:auto val="1"/>
        <c:lblAlgn val="ctr"/>
        <c:lblOffset val="100"/>
        <c:noMultiLvlLbl val="0"/>
      </c:catAx>
      <c:valAx>
        <c:axId val="57102336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chemeClr val="tx2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70923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363290990139071"/>
          <c:y val="0.82471944374911565"/>
          <c:w val="0.66863857196179965"/>
          <c:h val="0.136516404458945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+mn-lt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0">
      <a:solidFill>
        <a:srgbClr val="4F81BD">
          <a:alpha val="50000"/>
        </a:srgbClr>
      </a:solidFill>
      <a:prstDash val="solid"/>
    </a:ln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4"/>
      <c:rotY val="20"/>
      <c:depthPercent val="100"/>
      <c:rAngAx val="1"/>
    </c:view3D>
    <c:floor>
      <c:thickness val="0"/>
      <c:spPr>
        <a:noFill/>
        <a:ln w="3175">
          <a:solidFill>
            <a:schemeClr val="tx2"/>
          </a:solidFill>
          <a:prstDash val="solid"/>
        </a:ln>
      </c:spPr>
    </c:floor>
    <c:sideWall>
      <c:thickness val="0"/>
      <c:spPr>
        <a:noFill/>
        <a:ln w="12700">
          <a:solidFill>
            <a:schemeClr val="tx2"/>
          </a:solidFill>
          <a:prstDash val="solid"/>
        </a:ln>
      </c:spPr>
    </c:sideWall>
    <c:backWall>
      <c:thickness val="0"/>
      <c:spPr>
        <a:noFill/>
        <a:ln w="12700">
          <a:solidFill>
            <a:schemeClr val="tx2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4305418300445524E-2"/>
          <c:y val="2.1735229524880852E-2"/>
          <c:w val="0.94569458169960063"/>
          <c:h val="0.9068214411342916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8080FF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plastic">
                <a:bevelT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39D5-4425-BA29-AC9837A6BD6C}"/>
              </c:ext>
            </c:extLst>
          </c:dPt>
          <c:dPt>
            <c:idx val="1"/>
            <c:invertIfNegative val="0"/>
            <c:bubble3D val="0"/>
            <c:spPr>
              <a:solidFill>
                <a:srgbClr val="8080FF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plastic">
                <a:bevelT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9D5-4425-BA29-AC9837A6BD6C}"/>
              </c:ext>
            </c:extLst>
          </c:dPt>
          <c:dPt>
            <c:idx val="2"/>
            <c:invertIfNegative val="0"/>
            <c:bubble3D val="0"/>
            <c:spPr>
              <a:solidFill>
                <a:srgbClr val="8080FF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plastic">
                <a:bevelT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39D5-4425-BA29-AC9837A6BD6C}"/>
              </c:ext>
            </c:extLst>
          </c:dPt>
          <c:cat>
            <c:strRef>
              <c:f>'strona 12'!$J$4:$L$4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12'!$J$6:$L$6</c:f>
              <c:numCache>
                <c:formatCode>General</c:formatCode>
                <c:ptCount val="3"/>
                <c:pt idx="0">
                  <c:v>12</c:v>
                </c:pt>
                <c:pt idx="1">
                  <c:v>305</c:v>
                </c:pt>
                <c:pt idx="2">
                  <c:v>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D5-4425-BA29-AC9837A6B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219712"/>
        <c:axId val="57229696"/>
        <c:axId val="0"/>
      </c:bar3DChart>
      <c:catAx>
        <c:axId val="5721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+mn-lt"/>
                <a:ea typeface="Arial CE"/>
                <a:cs typeface="Arial CE"/>
              </a:defRPr>
            </a:pPr>
            <a:endParaRPr lang="pl-PL"/>
          </a:p>
        </c:txPr>
        <c:crossAx val="572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229696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chemeClr val="tx2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7219712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0">
      <a:solidFill>
        <a:srgbClr val="4F81BD">
          <a:alpha val="50000"/>
        </a:srgbClr>
      </a:solidFill>
      <a:prstDash val="solid"/>
    </a:ln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spis tre&#347;ci'!A1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13" Type="http://schemas.openxmlformats.org/officeDocument/2006/relationships/chart" Target="../charts/chart29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12" Type="http://schemas.openxmlformats.org/officeDocument/2006/relationships/chart" Target="../charts/chart28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5" Type="http://schemas.openxmlformats.org/officeDocument/2006/relationships/chart" Target="../charts/chart21.xml"/><Relationship Id="rId15" Type="http://schemas.openxmlformats.org/officeDocument/2006/relationships/hyperlink" Target="#'spis tre&#347;ci'!A1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Relationship Id="rId14" Type="http://schemas.openxmlformats.org/officeDocument/2006/relationships/chart" Target="../charts/chart3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spis tre&#347;ci'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41</xdr:row>
      <xdr:rowOff>161925</xdr:rowOff>
    </xdr:from>
    <xdr:to>
      <xdr:col>10</xdr:col>
      <xdr:colOff>0</xdr:colOff>
      <xdr:row>44</xdr:row>
      <xdr:rowOff>161924</xdr:rowOff>
    </xdr:to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7210425" y="12258675"/>
          <a:ext cx="923926" cy="542924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54</xdr:row>
      <xdr:rowOff>9525</xdr:rowOff>
    </xdr:from>
    <xdr:to>
      <xdr:col>8</xdr:col>
      <xdr:colOff>533400</xdr:colOff>
      <xdr:row>57</xdr:row>
      <xdr:rowOff>66674</xdr:rowOff>
    </xdr:to>
    <xdr:sp macro="" textlink="">
      <xdr:nvSpPr>
        <xdr:cNvPr id="4" name="Strzałka w górę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 bwMode="auto">
        <a:xfrm>
          <a:off x="7353300" y="12030075"/>
          <a:ext cx="847725" cy="542924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9</xdr:col>
      <xdr:colOff>28575</xdr:colOff>
      <xdr:row>51</xdr:row>
      <xdr:rowOff>142874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190500</xdr:rowOff>
    </xdr:from>
    <xdr:to>
      <xdr:col>11</xdr:col>
      <xdr:colOff>9524</xdr:colOff>
      <xdr:row>44</xdr:row>
      <xdr:rowOff>180975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51</xdr:row>
      <xdr:rowOff>28575</xdr:rowOff>
    </xdr:from>
    <xdr:to>
      <xdr:col>11</xdr:col>
      <xdr:colOff>76200</xdr:colOff>
      <xdr:row>81</xdr:row>
      <xdr:rowOff>28574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342900</xdr:colOff>
      <xdr:row>82</xdr:row>
      <xdr:rowOff>161925</xdr:rowOff>
    </xdr:from>
    <xdr:to>
      <xdr:col>10</xdr:col>
      <xdr:colOff>581025</xdr:colOff>
      <xdr:row>86</xdr:row>
      <xdr:rowOff>47624</xdr:rowOff>
    </xdr:to>
    <xdr:sp macro="" textlink="">
      <xdr:nvSpPr>
        <xdr:cNvPr id="5" name="Strzałka w górę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 bwMode="auto">
        <a:xfrm>
          <a:off x="7124700" y="12715875"/>
          <a:ext cx="847725" cy="542924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21</xdr:row>
      <xdr:rowOff>66674</xdr:rowOff>
    </xdr:from>
    <xdr:to>
      <xdr:col>12</xdr:col>
      <xdr:colOff>28575</xdr:colOff>
      <xdr:row>43</xdr:row>
      <xdr:rowOff>85723</xdr:rowOff>
    </xdr:to>
    <xdr:graphicFrame macro="">
      <xdr:nvGraphicFramePr>
        <xdr:cNvPr id="8" name="Chart 9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11</xdr:col>
      <xdr:colOff>609600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11</xdr:col>
      <xdr:colOff>600075</xdr:colOff>
      <xdr:row>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11</xdr:col>
      <xdr:colOff>609600</xdr:colOff>
      <xdr:row>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11</xdr:col>
      <xdr:colOff>600075</xdr:colOff>
      <xdr:row>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11</xdr:col>
      <xdr:colOff>609600</xdr:colOff>
      <xdr:row>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11</xdr:col>
      <xdr:colOff>600075</xdr:colOff>
      <xdr:row>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</xdr:colOff>
      <xdr:row>48</xdr:row>
      <xdr:rowOff>0</xdr:rowOff>
    </xdr:from>
    <xdr:to>
      <xdr:col>12</xdr:col>
      <xdr:colOff>19051</xdr:colOff>
      <xdr:row>71</xdr:row>
      <xdr:rowOff>114301</xdr:rowOff>
    </xdr:to>
    <xdr:graphicFrame macro="">
      <xdr:nvGraphicFramePr>
        <xdr:cNvPr id="9" name="Chart 10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342900</xdr:colOff>
      <xdr:row>73</xdr:row>
      <xdr:rowOff>142875</xdr:rowOff>
    </xdr:from>
    <xdr:to>
      <xdr:col>11</xdr:col>
      <xdr:colOff>581025</xdr:colOff>
      <xdr:row>77</xdr:row>
      <xdr:rowOff>38099</xdr:rowOff>
    </xdr:to>
    <xdr:sp macro="" textlink="">
      <xdr:nvSpPr>
        <xdr:cNvPr id="11" name="Strzałka w górę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/>
      </xdr:nvSpPr>
      <xdr:spPr bwMode="auto">
        <a:xfrm>
          <a:off x="7011119" y="13971018"/>
          <a:ext cx="867853" cy="585338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609600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600075</xdr:colOff>
      <xdr:row>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609600</xdr:colOff>
      <xdr:row>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600075</xdr:colOff>
      <xdr:row>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609600</xdr:colOff>
      <xdr:row>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600075</xdr:colOff>
      <xdr:row>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609600</xdr:colOff>
      <xdr:row>0</xdr:row>
      <xdr:rowOff>0</xdr:rowOff>
    </xdr:to>
    <xdr:graphicFrame macro="">
      <xdr:nvGraphicFramePr>
        <xdr:cNvPr id="8" name="Chart 9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600075</xdr:colOff>
      <xdr:row>0</xdr:row>
      <xdr:rowOff>0</xdr:rowOff>
    </xdr:to>
    <xdr:graphicFrame macro="">
      <xdr:nvGraphicFramePr>
        <xdr:cNvPr id="9" name="Chart 10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609600</xdr:colOff>
      <xdr:row>0</xdr:row>
      <xdr:rowOff>0</xdr:rowOff>
    </xdr:to>
    <xdr:graphicFrame macro="">
      <xdr:nvGraphicFramePr>
        <xdr:cNvPr id="10" name="Chart 11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600075</xdr:colOff>
      <xdr:row>0</xdr:row>
      <xdr:rowOff>0</xdr:rowOff>
    </xdr:to>
    <xdr:graphicFrame macro="">
      <xdr:nvGraphicFramePr>
        <xdr:cNvPr id="11" name="Chart 12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609600</xdr:colOff>
      <xdr:row>0</xdr:row>
      <xdr:rowOff>0</xdr:rowOff>
    </xdr:to>
    <xdr:graphicFrame macro="">
      <xdr:nvGraphicFramePr>
        <xdr:cNvPr id="12" name="Chart 13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600075</xdr:colOff>
      <xdr:row>0</xdr:row>
      <xdr:rowOff>0</xdr:rowOff>
    </xdr:to>
    <xdr:graphicFrame macro="">
      <xdr:nvGraphicFramePr>
        <xdr:cNvPr id="13" name="Chart 14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9524</xdr:colOff>
      <xdr:row>13</xdr:row>
      <xdr:rowOff>76200</xdr:rowOff>
    </xdr:from>
    <xdr:to>
      <xdr:col>11</xdr:col>
      <xdr:colOff>66675</xdr:colOff>
      <xdr:row>35</xdr:row>
      <xdr:rowOff>66675</xdr:rowOff>
    </xdr:to>
    <xdr:graphicFrame macro="">
      <xdr:nvGraphicFramePr>
        <xdr:cNvPr id="14" name="Chart 17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39</xdr:row>
      <xdr:rowOff>19052</xdr:rowOff>
    </xdr:from>
    <xdr:to>
      <xdr:col>10</xdr:col>
      <xdr:colOff>581025</xdr:colOff>
      <xdr:row>63</xdr:row>
      <xdr:rowOff>38100</xdr:rowOff>
    </xdr:to>
    <xdr:graphicFrame macro="">
      <xdr:nvGraphicFramePr>
        <xdr:cNvPr id="15" name="Chart 18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295275</xdr:colOff>
      <xdr:row>67</xdr:row>
      <xdr:rowOff>47625</xdr:rowOff>
    </xdr:from>
    <xdr:to>
      <xdr:col>10</xdr:col>
      <xdr:colOff>533400</xdr:colOff>
      <xdr:row>70</xdr:row>
      <xdr:rowOff>104774</xdr:rowOff>
    </xdr:to>
    <xdr:sp macro="" textlink="">
      <xdr:nvSpPr>
        <xdr:cNvPr id="17" name="Strzałka w górę 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SpPr/>
      </xdr:nvSpPr>
      <xdr:spPr bwMode="auto">
        <a:xfrm>
          <a:off x="6696075" y="11963400"/>
          <a:ext cx="847725" cy="542924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53</xdr:row>
      <xdr:rowOff>38100</xdr:rowOff>
    </xdr:from>
    <xdr:to>
      <xdr:col>13</xdr:col>
      <xdr:colOff>495300</xdr:colOff>
      <xdr:row>55</xdr:row>
      <xdr:rowOff>171449</xdr:rowOff>
    </xdr:to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 bwMode="auto">
        <a:xfrm>
          <a:off x="7867650" y="12868275"/>
          <a:ext cx="847725" cy="542924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52</xdr:row>
      <xdr:rowOff>47625</xdr:rowOff>
    </xdr:from>
    <xdr:to>
      <xdr:col>7</xdr:col>
      <xdr:colOff>619125</xdr:colOff>
      <xdr:row>55</xdr:row>
      <xdr:rowOff>95249</xdr:rowOff>
    </xdr:to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 bwMode="auto">
        <a:xfrm>
          <a:off x="7038975" y="11868150"/>
          <a:ext cx="847725" cy="542924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85725</xdr:colOff>
      <xdr:row>38</xdr:row>
      <xdr:rowOff>0</xdr:rowOff>
    </xdr:from>
    <xdr:to>
      <xdr:col>18</xdr:col>
      <xdr:colOff>409575</xdr:colOff>
      <xdr:row>41</xdr:row>
      <xdr:rowOff>57149</xdr:rowOff>
    </xdr:to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 bwMode="auto">
        <a:xfrm>
          <a:off x="7286625" y="11258550"/>
          <a:ext cx="847725" cy="542924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32</xdr:row>
      <xdr:rowOff>123825</xdr:rowOff>
    </xdr:from>
    <xdr:to>
      <xdr:col>8</xdr:col>
      <xdr:colOff>514350</xdr:colOff>
      <xdr:row>36</xdr:row>
      <xdr:rowOff>9524</xdr:rowOff>
    </xdr:to>
    <xdr:sp macro="" textlink="">
      <xdr:nvSpPr>
        <xdr:cNvPr id="4" name="Strzałka w górę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 bwMode="auto">
        <a:xfrm>
          <a:off x="5295900" y="9105900"/>
          <a:ext cx="923925" cy="819149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35</xdr:row>
      <xdr:rowOff>123825</xdr:rowOff>
    </xdr:from>
    <xdr:to>
      <xdr:col>6</xdr:col>
      <xdr:colOff>1009650</xdr:colOff>
      <xdr:row>39</xdr:row>
      <xdr:rowOff>9524</xdr:rowOff>
    </xdr:to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 bwMode="auto">
        <a:xfrm>
          <a:off x="5391150" y="8848725"/>
          <a:ext cx="847725" cy="542924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428626</xdr:colOff>
      <xdr:row>30</xdr:row>
      <xdr:rowOff>142874</xdr:rowOff>
    </xdr:from>
    <xdr:to>
      <xdr:col>5</xdr:col>
      <xdr:colOff>581025</xdr:colOff>
      <xdr:row>34</xdr:row>
      <xdr:rowOff>9525</xdr:rowOff>
    </xdr:to>
    <xdr:sp macro="" textlink="">
      <xdr:nvSpPr>
        <xdr:cNvPr id="5" name="Strzałka w górę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 bwMode="auto">
        <a:xfrm>
          <a:off x="4857751" y="6534149"/>
          <a:ext cx="847724" cy="571501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438149</xdr:colOff>
      <xdr:row>84</xdr:row>
      <xdr:rowOff>19050</xdr:rowOff>
    </xdr:from>
    <xdr:to>
      <xdr:col>10</xdr:col>
      <xdr:colOff>695324</xdr:colOff>
      <xdr:row>87</xdr:row>
      <xdr:rowOff>19049</xdr:rowOff>
    </xdr:to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9410699" y="13268325"/>
          <a:ext cx="847725" cy="542924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7</xdr:col>
      <xdr:colOff>1438275</xdr:colOff>
      <xdr:row>29</xdr:row>
      <xdr:rowOff>152400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36</xdr:row>
      <xdr:rowOff>9526</xdr:rowOff>
    </xdr:from>
    <xdr:to>
      <xdr:col>7</xdr:col>
      <xdr:colOff>1485901</xdr:colOff>
      <xdr:row>60</xdr:row>
      <xdr:rowOff>85726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619125</xdr:colOff>
      <xdr:row>63</xdr:row>
      <xdr:rowOff>9525</xdr:rowOff>
    </xdr:from>
    <xdr:to>
      <xdr:col>7</xdr:col>
      <xdr:colOff>1466850</xdr:colOff>
      <xdr:row>65</xdr:row>
      <xdr:rowOff>114300</xdr:rowOff>
    </xdr:to>
    <xdr:sp macro="" textlink="">
      <xdr:nvSpPr>
        <xdr:cNvPr id="5" name="Strzałka w górę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 bwMode="auto">
        <a:xfrm>
          <a:off x="4933950" y="9591675"/>
          <a:ext cx="847725" cy="428625"/>
        </a:xfrm>
        <a:prstGeom prst="upArrow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spiu treści</a:t>
          </a:r>
          <a:endParaRPr lang="pl-PL" sz="1100"/>
        </a:p>
      </xdr:txBody>
    </xdr:sp>
    <xdr:clientData/>
  </xdr:twoCellAnchor>
  <xdr:twoCellAnchor>
    <xdr:from>
      <xdr:col>0</xdr:col>
      <xdr:colOff>19049</xdr:colOff>
      <xdr:row>4</xdr:row>
      <xdr:rowOff>19050</xdr:rowOff>
    </xdr:from>
    <xdr:to>
      <xdr:col>8</xdr:col>
      <xdr:colOff>9524</xdr:colOff>
      <xdr:row>29</xdr:row>
      <xdr:rowOff>152400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9523</xdr:colOff>
      <xdr:row>35</xdr:row>
      <xdr:rowOff>142875</xdr:rowOff>
    </xdr:from>
    <xdr:to>
      <xdr:col>8</xdr:col>
      <xdr:colOff>9524</xdr:colOff>
      <xdr:row>61</xdr:row>
      <xdr:rowOff>152400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619125</xdr:colOff>
      <xdr:row>63</xdr:row>
      <xdr:rowOff>9525</xdr:rowOff>
    </xdr:from>
    <xdr:to>
      <xdr:col>7</xdr:col>
      <xdr:colOff>1466850</xdr:colOff>
      <xdr:row>65</xdr:row>
      <xdr:rowOff>114300</xdr:rowOff>
    </xdr:to>
    <xdr:sp macro="" textlink="">
      <xdr:nvSpPr>
        <xdr:cNvPr id="8" name="Strzałka w górę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 bwMode="auto">
        <a:xfrm>
          <a:off x="4933950" y="9591675"/>
          <a:ext cx="847725" cy="42862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428625</xdr:colOff>
      <xdr:row>78</xdr:row>
      <xdr:rowOff>171450</xdr:rowOff>
    </xdr:from>
    <xdr:to>
      <xdr:col>10</xdr:col>
      <xdr:colOff>619125</xdr:colOff>
      <xdr:row>81</xdr:row>
      <xdr:rowOff>142874</xdr:rowOff>
    </xdr:to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7029450" y="13754100"/>
          <a:ext cx="847725" cy="542924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28</xdr:row>
      <xdr:rowOff>0</xdr:rowOff>
    </xdr:from>
    <xdr:to>
      <xdr:col>9</xdr:col>
      <xdr:colOff>476250</xdr:colOff>
      <xdr:row>30</xdr:row>
      <xdr:rowOff>180974</xdr:rowOff>
    </xdr:to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 bwMode="auto">
        <a:xfrm>
          <a:off x="7334250" y="9172575"/>
          <a:ext cx="847725" cy="542924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36</xdr:row>
      <xdr:rowOff>38100</xdr:rowOff>
    </xdr:from>
    <xdr:to>
      <xdr:col>9</xdr:col>
      <xdr:colOff>657225</xdr:colOff>
      <xdr:row>39</xdr:row>
      <xdr:rowOff>38099</xdr:rowOff>
    </xdr:to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 bwMode="auto">
        <a:xfrm>
          <a:off x="7629525" y="11220450"/>
          <a:ext cx="847725" cy="542924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388189</xdr:colOff>
      <xdr:row>50</xdr:row>
      <xdr:rowOff>51759</xdr:rowOff>
    </xdr:from>
    <xdr:to>
      <xdr:col>9</xdr:col>
      <xdr:colOff>2517</xdr:colOff>
      <xdr:row>53</xdr:row>
      <xdr:rowOff>163902</xdr:rowOff>
    </xdr:to>
    <xdr:sp macro="" textlink="">
      <xdr:nvSpPr>
        <xdr:cNvPr id="5" name="Strzałka w górę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 bwMode="auto">
        <a:xfrm>
          <a:off x="7427344" y="12413412"/>
          <a:ext cx="942796" cy="73324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9</xdr:col>
      <xdr:colOff>28575</xdr:colOff>
      <xdr:row>48</xdr:row>
      <xdr:rowOff>190500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742950</xdr:colOff>
      <xdr:row>72</xdr:row>
      <xdr:rowOff>0</xdr:rowOff>
    </xdr:from>
    <xdr:to>
      <xdr:col>7</xdr:col>
      <xdr:colOff>781050</xdr:colOff>
      <xdr:row>74</xdr:row>
      <xdr:rowOff>180974</xdr:rowOff>
    </xdr:to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 bwMode="auto">
        <a:xfrm>
          <a:off x="7648575" y="13277850"/>
          <a:ext cx="847725" cy="542924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371475</xdr:colOff>
      <xdr:row>65</xdr:row>
      <xdr:rowOff>0</xdr:rowOff>
    </xdr:from>
    <xdr:to>
      <xdr:col>10</xdr:col>
      <xdr:colOff>561975</xdr:colOff>
      <xdr:row>67</xdr:row>
      <xdr:rowOff>180974</xdr:rowOff>
    </xdr:to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 bwMode="auto">
        <a:xfrm>
          <a:off x="6353175" y="11468100"/>
          <a:ext cx="847725" cy="542924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eta/Downloads/robocza%20do%20wykres&#243;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obocza%20do%20wykres&#243;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 do wykresów"/>
    </sheetNames>
    <sheetDataSet>
      <sheetData sheetId="0">
        <row r="2">
          <cell r="A2" t="str">
            <v>kradzież (278)</v>
          </cell>
          <cell r="B2">
            <v>4403</v>
          </cell>
        </row>
        <row r="3">
          <cell r="A3" t="str">
            <v>kradzież z włamaniem (279)</v>
          </cell>
          <cell r="B3">
            <v>10827</v>
          </cell>
        </row>
        <row r="4">
          <cell r="A4" t="str">
            <v>rozbój (280§1)</v>
          </cell>
          <cell r="B4">
            <v>7865</v>
          </cell>
        </row>
        <row r="5">
          <cell r="A5" t="str">
            <v>pozostałe przeciwko mieniu (281, 283-295)</v>
          </cell>
          <cell r="B5">
            <v>8784</v>
          </cell>
        </row>
        <row r="6">
          <cell r="A6" t="str">
            <v>przeciwko bezpieczeństwu w komunikacji (art. 173 do 180)</v>
          </cell>
          <cell r="B6">
            <v>5644</v>
          </cell>
        </row>
        <row r="7">
          <cell r="A7" t="str">
            <v xml:space="preserve">pozostałe </v>
          </cell>
          <cell r="B7">
            <v>33082</v>
          </cell>
        </row>
        <row r="10">
          <cell r="A10" t="str">
            <v>zabójstwo (148§1)</v>
          </cell>
          <cell r="B10">
            <v>446</v>
          </cell>
        </row>
        <row r="11">
          <cell r="A11" t="str">
            <v>pozostałe przeciwko życiu i zdrowiu (149-162)</v>
          </cell>
          <cell r="B11">
            <v>205</v>
          </cell>
        </row>
        <row r="12">
          <cell r="A12" t="str">
            <v>kradzież (278)</v>
          </cell>
          <cell r="B12">
            <v>363</v>
          </cell>
        </row>
        <row r="13">
          <cell r="A13" t="str">
            <v>rozbój (280§1)</v>
          </cell>
          <cell r="B13">
            <v>227</v>
          </cell>
        </row>
        <row r="14">
          <cell r="A14" t="str">
            <v>pozostałe przeciwko mieniu (281, 283-295)</v>
          </cell>
          <cell r="B14">
            <v>796</v>
          </cell>
        </row>
        <row r="15">
          <cell r="A15" t="str">
            <v>pozostałe</v>
          </cell>
          <cell r="B15">
            <v>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 do wykresów"/>
    </sheetNames>
    <sheetDataSet>
      <sheetData sheetId="0">
        <row r="2">
          <cell r="A2" t="str">
            <v>kradzież (278)</v>
          </cell>
          <cell r="B2">
            <v>4983</v>
          </cell>
        </row>
        <row r="3">
          <cell r="A3" t="str">
            <v>kradzież z włamaniem (279)</v>
          </cell>
          <cell r="B3">
            <v>9280</v>
          </cell>
        </row>
        <row r="4">
          <cell r="A4" t="str">
            <v>rozbój (280§1)</v>
          </cell>
          <cell r="B4">
            <v>5819</v>
          </cell>
        </row>
        <row r="5">
          <cell r="A5" t="str">
            <v>pozostałe przeciwko mieniu (281, 283-295)</v>
          </cell>
          <cell r="B5">
            <v>7824</v>
          </cell>
        </row>
        <row r="6">
          <cell r="A6" t="str">
            <v>przeciwko bezpieczeństwu w komunikacji (art. 173 do 180)</v>
          </cell>
          <cell r="B6">
            <v>6572</v>
          </cell>
        </row>
        <row r="7">
          <cell r="A7" t="str">
            <v xml:space="preserve">pozostałe </v>
          </cell>
          <cell r="B7">
            <v>33741</v>
          </cell>
        </row>
        <row r="10">
          <cell r="A10" t="str">
            <v>zabójstwo (148§1)</v>
          </cell>
          <cell r="B10">
            <v>418</v>
          </cell>
        </row>
        <row r="11">
          <cell r="A11" t="str">
            <v>pozostałe przeciwko życiu i zdrowiu (149-162)</v>
          </cell>
          <cell r="B11">
            <v>191</v>
          </cell>
        </row>
        <row r="12">
          <cell r="A12" t="str">
            <v>kradzież (278)</v>
          </cell>
          <cell r="B12">
            <v>453</v>
          </cell>
        </row>
        <row r="13">
          <cell r="A13" t="str">
            <v>rozbój (280§1)</v>
          </cell>
          <cell r="B13">
            <v>244</v>
          </cell>
        </row>
        <row r="14">
          <cell r="A14" t="str">
            <v>pozostałe przeciwko mieniu (281, 283-295)</v>
          </cell>
          <cell r="B14">
            <v>780</v>
          </cell>
        </row>
        <row r="15">
          <cell r="A15" t="str">
            <v>pozostałe</v>
          </cell>
          <cell r="B15">
            <v>1190</v>
          </cell>
        </row>
        <row r="18">
          <cell r="A18" t="str">
            <v>Kodeks Karny z 1997 r.</v>
          </cell>
          <cell r="B18">
            <v>33195</v>
          </cell>
        </row>
        <row r="19">
          <cell r="A19" t="str">
            <v>Kodeks Wykroczeń</v>
          </cell>
          <cell r="B19">
            <v>12127</v>
          </cell>
        </row>
        <row r="20">
          <cell r="A20" t="str">
            <v>Kodeks Karny Skarbowy</v>
          </cell>
          <cell r="B20">
            <v>1895</v>
          </cell>
        </row>
        <row r="21">
          <cell r="A21" t="str">
            <v>Ustawa o przeciwdziałaniu narkomanii z 2005 r.</v>
          </cell>
          <cell r="B21">
            <v>2656</v>
          </cell>
        </row>
        <row r="22">
          <cell r="A22" t="str">
            <v>Ustawa o wychowaniu w trzeźwości i przeciwdziałaniu alkoholizmowi</v>
          </cell>
          <cell r="B22">
            <v>668</v>
          </cell>
        </row>
        <row r="23">
          <cell r="A23" t="str">
            <v>Pozostałe ustawy</v>
          </cell>
          <cell r="B23">
            <v>1250</v>
          </cell>
        </row>
        <row r="26">
          <cell r="A26" t="str">
            <v>kara pozbawienia wolności</v>
          </cell>
          <cell r="B26">
            <v>16700</v>
          </cell>
        </row>
        <row r="27">
          <cell r="A27" t="str">
            <v>zastępcza kara pozbawienia wolności za grzywnę orzeczona samoistnie</v>
          </cell>
          <cell r="B27">
            <v>8144</v>
          </cell>
        </row>
        <row r="28">
          <cell r="A28" t="str">
            <v>zastępcza kara pozbawienia wolności za grzywnę orzeczona obok kary pozbawienia wolności lub ograniczenia wolności</v>
          </cell>
          <cell r="B28">
            <v>1396</v>
          </cell>
        </row>
        <row r="29">
          <cell r="A29" t="str">
            <v>zastępcza kara pozbawienia wolności za ograniczenie wolności</v>
          </cell>
          <cell r="B29">
            <v>11043</v>
          </cell>
        </row>
        <row r="30">
          <cell r="A30" t="str">
            <v>zastępcza kara aresztu za grzywnę lub za ograniczenie wolności</v>
          </cell>
          <cell r="B30">
            <v>13474</v>
          </cell>
        </row>
        <row r="31">
          <cell r="A31" t="str">
            <v>pozostałe</v>
          </cell>
          <cell r="B31">
            <v>1034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5"/>
  <sheetViews>
    <sheetView tabSelected="1" workbookViewId="0">
      <selection activeCell="K19" sqref="K19"/>
    </sheetView>
  </sheetViews>
  <sheetFormatPr defaultColWidth="9.140625" defaultRowHeight="12.75"/>
  <cols>
    <col min="1" max="16384" width="9.140625" style="1"/>
  </cols>
  <sheetData>
    <row r="3" spans="1:9" ht="27.75" customHeight="1">
      <c r="A3" s="959" t="s">
        <v>322</v>
      </c>
      <c r="B3" s="959"/>
      <c r="C3" s="959"/>
      <c r="D3" s="959"/>
      <c r="E3" s="959"/>
      <c r="F3" s="959"/>
      <c r="G3" s="959"/>
      <c r="H3" s="959"/>
      <c r="I3" s="959"/>
    </row>
    <row r="5" spans="1:9" s="237" customFormat="1" ht="21.75" customHeight="1">
      <c r="A5" s="960" t="s">
        <v>323</v>
      </c>
      <c r="B5" s="960"/>
      <c r="C5" s="960"/>
      <c r="D5" s="960"/>
      <c r="E5" s="960"/>
      <c r="F5" s="960"/>
      <c r="G5" s="960"/>
      <c r="H5" s="960"/>
      <c r="I5" s="960"/>
    </row>
    <row r="10" spans="1:9" s="29" customFormat="1" ht="15">
      <c r="A10" s="234" t="s">
        <v>453</v>
      </c>
      <c r="B10" s="235"/>
      <c r="C10" s="235"/>
      <c r="D10" s="235"/>
      <c r="H10" s="236"/>
    </row>
    <row r="20" spans="1:9" s="238" customFormat="1" ht="20.25" customHeight="1">
      <c r="A20" s="961" t="s">
        <v>324</v>
      </c>
      <c r="B20" s="961"/>
      <c r="C20" s="961"/>
      <c r="D20" s="961"/>
      <c r="E20" s="961"/>
      <c r="F20" s="961"/>
      <c r="G20" s="961"/>
      <c r="H20" s="961"/>
      <c r="I20" s="961"/>
    </row>
    <row r="21" spans="1:9" ht="21">
      <c r="A21" s="4"/>
      <c r="B21" s="4"/>
      <c r="C21" s="4"/>
      <c r="D21" s="4"/>
      <c r="E21" s="4"/>
      <c r="F21" s="4"/>
      <c r="G21" s="4"/>
      <c r="H21" s="4"/>
    </row>
    <row r="22" spans="1:9" s="238" customFormat="1" ht="23.25">
      <c r="A22" s="962" t="s">
        <v>325</v>
      </c>
      <c r="B22" s="962"/>
      <c r="C22" s="962"/>
      <c r="D22" s="962"/>
      <c r="E22" s="962"/>
      <c r="F22" s="962"/>
      <c r="G22" s="962"/>
      <c r="H22" s="962"/>
      <c r="I22" s="962"/>
    </row>
    <row r="32" spans="1:9" ht="20.25" customHeight="1">
      <c r="A32" s="963" t="s">
        <v>454</v>
      </c>
      <c r="B32" s="963"/>
      <c r="C32" s="963"/>
      <c r="D32" s="963"/>
      <c r="E32" s="963"/>
      <c r="F32" s="963"/>
      <c r="G32" s="963"/>
      <c r="H32" s="963"/>
      <c r="I32" s="963"/>
    </row>
    <row r="34" spans="1:9">
      <c r="A34" s="5"/>
    </row>
    <row r="35" spans="1:9">
      <c r="A35" s="5"/>
    </row>
    <row r="36" spans="1:9">
      <c r="A36" s="6"/>
      <c r="B36" s="6"/>
      <c r="C36" s="6"/>
      <c r="D36" s="6"/>
      <c r="E36" s="6"/>
      <c r="F36" s="6"/>
      <c r="G36" s="6"/>
      <c r="H36" s="6"/>
    </row>
    <row r="37" spans="1:9">
      <c r="A37" s="6"/>
      <c r="B37" s="6"/>
      <c r="C37" s="6"/>
      <c r="D37" s="6"/>
      <c r="E37" s="6"/>
      <c r="F37" s="6"/>
      <c r="G37" s="6"/>
      <c r="H37" s="6"/>
    </row>
    <row r="38" spans="1:9">
      <c r="A38" s="6"/>
      <c r="B38" s="6"/>
      <c r="C38" s="6"/>
      <c r="D38" s="6"/>
      <c r="E38" s="6"/>
      <c r="F38" s="6"/>
      <c r="G38" s="6"/>
      <c r="H38" s="6"/>
    </row>
    <row r="44" spans="1:9" ht="15" customHeight="1">
      <c r="A44" s="958" t="s">
        <v>326</v>
      </c>
      <c r="B44" s="958"/>
      <c r="C44" s="958"/>
      <c r="D44" s="958"/>
      <c r="E44" s="958"/>
      <c r="F44" s="958"/>
      <c r="G44" s="958"/>
      <c r="H44" s="958"/>
      <c r="I44" s="958"/>
    </row>
    <row r="45" spans="1:9" ht="15.75">
      <c r="A45" s="957"/>
      <c r="B45" s="958"/>
      <c r="C45" s="958"/>
      <c r="D45" s="958"/>
      <c r="E45" s="958"/>
      <c r="F45" s="958"/>
      <c r="G45" s="958"/>
      <c r="H45" s="958"/>
    </row>
  </sheetData>
  <mergeCells count="7">
    <mergeCell ref="A45:H45"/>
    <mergeCell ref="A3:I3"/>
    <mergeCell ref="A5:I5"/>
    <mergeCell ref="A20:I20"/>
    <mergeCell ref="A22:I22"/>
    <mergeCell ref="A32:I32"/>
    <mergeCell ref="A44:I4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73"/>
  <sheetViews>
    <sheetView topLeftCell="A2" zoomScaleNormal="100" workbookViewId="0">
      <selection activeCell="H2" sqref="H2"/>
    </sheetView>
  </sheetViews>
  <sheetFormatPr defaultColWidth="9.140625" defaultRowHeight="15"/>
  <cols>
    <col min="1" max="2" width="20" style="8" customWidth="1"/>
    <col min="3" max="3" width="39.42578125" style="8" customWidth="1"/>
    <col min="4" max="8" width="17.5703125" style="8" customWidth="1"/>
    <col min="9" max="16384" width="9.140625" style="8"/>
  </cols>
  <sheetData>
    <row r="1" spans="1:12" ht="15.75">
      <c r="A1" s="15" t="s">
        <v>145</v>
      </c>
      <c r="B1" s="16"/>
      <c r="C1" s="16"/>
      <c r="D1" s="16"/>
      <c r="E1" s="16"/>
      <c r="F1" s="16"/>
    </row>
    <row r="2" spans="1:12" ht="15.75">
      <c r="A2" s="1161" t="s">
        <v>465</v>
      </c>
      <c r="B2" s="1162"/>
      <c r="C2" s="16"/>
      <c r="D2" s="16"/>
      <c r="E2" s="16"/>
      <c r="F2" s="16"/>
    </row>
    <row r="3" spans="1:12" ht="15.75">
      <c r="A3" s="16"/>
      <c r="B3" s="16"/>
      <c r="C3" s="16"/>
      <c r="D3" s="16"/>
      <c r="E3" s="16"/>
      <c r="F3" s="16"/>
      <c r="K3" s="14"/>
      <c r="L3" s="14"/>
    </row>
    <row r="4" spans="1:12" ht="17.45" customHeight="1">
      <c r="A4" s="1130" t="s">
        <v>18</v>
      </c>
      <c r="B4" s="1131"/>
      <c r="C4" s="1132"/>
      <c r="D4" s="597"/>
      <c r="E4" s="598"/>
      <c r="F4" s="1136" t="s">
        <v>310</v>
      </c>
      <c r="G4" s="1137"/>
      <c r="H4" s="1138"/>
      <c r="J4" s="8" t="s">
        <v>216</v>
      </c>
    </row>
    <row r="5" spans="1:12" ht="31.7" customHeight="1">
      <c r="A5" s="1133"/>
      <c r="B5" s="1134"/>
      <c r="C5" s="1135"/>
      <c r="D5" s="954" t="s">
        <v>445</v>
      </c>
      <c r="E5" s="634" t="s">
        <v>456</v>
      </c>
      <c r="F5" s="544" t="s">
        <v>19</v>
      </c>
      <c r="G5" s="544" t="s">
        <v>146</v>
      </c>
      <c r="H5" s="544" t="s">
        <v>21</v>
      </c>
    </row>
    <row r="6" spans="1:12" ht="17.45" customHeight="1">
      <c r="A6" s="1139">
        <v>1</v>
      </c>
      <c r="B6" s="1140"/>
      <c r="C6" s="1141"/>
      <c r="D6" s="599">
        <v>2</v>
      </c>
      <c r="E6" s="600">
        <v>3</v>
      </c>
      <c r="F6" s="601">
        <v>4</v>
      </c>
      <c r="G6" s="601">
        <v>5</v>
      </c>
      <c r="H6" s="601">
        <v>6</v>
      </c>
    </row>
    <row r="7" spans="1:12" ht="19.5" customHeight="1" thickBot="1">
      <c r="A7" s="1142" t="s">
        <v>1</v>
      </c>
      <c r="B7" s="1143"/>
      <c r="C7" s="1144"/>
      <c r="D7" s="459">
        <v>53569</v>
      </c>
      <c r="E7" s="658">
        <f>SUM(E8,E52,E70)</f>
        <v>51791</v>
      </c>
      <c r="F7" s="460">
        <f>SUM(F8,F52,F70)</f>
        <v>446</v>
      </c>
      <c r="G7" s="460">
        <f>SUM(G8,G52,G70)</f>
        <v>4969</v>
      </c>
      <c r="H7" s="460">
        <f>SUM(H8,H52,H70)</f>
        <v>742</v>
      </c>
    </row>
    <row r="8" spans="1:12" ht="19.5" customHeight="1" thickTop="1">
      <c r="A8" s="999" t="s">
        <v>22</v>
      </c>
      <c r="B8" s="1000"/>
      <c r="C8" s="1001"/>
      <c r="D8" s="602">
        <v>33964</v>
      </c>
      <c r="E8" s="659">
        <f>SUM(E10:E51)</f>
        <v>33195</v>
      </c>
      <c r="F8" s="397">
        <f>SUM(F10:F51)</f>
        <v>328</v>
      </c>
      <c r="G8" s="397">
        <f>SUM(G10:G51)</f>
        <v>2796</v>
      </c>
      <c r="H8" s="397">
        <f>SUM(H10:H51)</f>
        <v>410</v>
      </c>
    </row>
    <row r="9" spans="1:12" ht="17.45" customHeight="1">
      <c r="A9" s="329" t="s">
        <v>23</v>
      </c>
      <c r="B9" s="330"/>
      <c r="C9" s="331"/>
      <c r="D9" s="399">
        <v>113</v>
      </c>
      <c r="E9" s="660">
        <v>94</v>
      </c>
      <c r="F9" s="461">
        <v>0</v>
      </c>
      <c r="G9" s="461">
        <v>2</v>
      </c>
      <c r="H9" s="461">
        <v>0</v>
      </c>
    </row>
    <row r="10" spans="1:12" ht="17.45" customHeight="1">
      <c r="A10" s="1002" t="s">
        <v>147</v>
      </c>
      <c r="B10" s="1145"/>
      <c r="C10" s="1146"/>
      <c r="D10" s="417">
        <v>32</v>
      </c>
      <c r="E10" s="629">
        <v>22</v>
      </c>
      <c r="F10" s="402">
        <v>0</v>
      </c>
      <c r="G10" s="402">
        <v>2</v>
      </c>
      <c r="H10" s="402">
        <v>0</v>
      </c>
      <c r="J10" s="18"/>
    </row>
    <row r="11" spans="1:12" ht="17.45" customHeight="1">
      <c r="A11" s="1002" t="s">
        <v>25</v>
      </c>
      <c r="B11" s="1145"/>
      <c r="C11" s="1146"/>
      <c r="D11" s="417">
        <v>7</v>
      </c>
      <c r="E11" s="629">
        <v>7</v>
      </c>
      <c r="F11" s="402">
        <v>0</v>
      </c>
      <c r="G11" s="402">
        <v>0</v>
      </c>
      <c r="H11" s="402">
        <v>0</v>
      </c>
      <c r="J11" s="18"/>
    </row>
    <row r="12" spans="1:12" ht="17.45" customHeight="1">
      <c r="A12" s="1002" t="s">
        <v>26</v>
      </c>
      <c r="B12" s="1145"/>
      <c r="C12" s="1146"/>
      <c r="D12" s="417">
        <v>5</v>
      </c>
      <c r="E12" s="629">
        <v>6</v>
      </c>
      <c r="F12" s="402">
        <v>0</v>
      </c>
      <c r="G12" s="402">
        <v>0</v>
      </c>
      <c r="H12" s="402">
        <v>0</v>
      </c>
    </row>
    <row r="13" spans="1:12" ht="17.45" customHeight="1">
      <c r="A13" s="1147" t="s">
        <v>27</v>
      </c>
      <c r="B13" s="1147" t="s">
        <v>375</v>
      </c>
      <c r="C13" s="332" t="s">
        <v>28</v>
      </c>
      <c r="D13" s="419">
        <v>7</v>
      </c>
      <c r="E13" s="629">
        <v>8</v>
      </c>
      <c r="F13" s="402">
        <v>1</v>
      </c>
      <c r="G13" s="402">
        <v>2</v>
      </c>
      <c r="H13" s="402">
        <v>0</v>
      </c>
    </row>
    <row r="14" spans="1:12" ht="17.45" customHeight="1">
      <c r="A14" s="1006"/>
      <c r="B14" s="1006"/>
      <c r="C14" s="332" t="s">
        <v>29</v>
      </c>
      <c r="D14" s="419">
        <v>1</v>
      </c>
      <c r="E14" s="629">
        <v>0</v>
      </c>
      <c r="F14" s="402">
        <v>0</v>
      </c>
      <c r="G14" s="402">
        <v>0</v>
      </c>
      <c r="H14" s="402">
        <v>0</v>
      </c>
    </row>
    <row r="15" spans="1:12" ht="17.45" customHeight="1">
      <c r="A15" s="1006"/>
      <c r="B15" s="1006"/>
      <c r="C15" s="332" t="s">
        <v>30</v>
      </c>
      <c r="D15" s="419">
        <v>0</v>
      </c>
      <c r="E15" s="629">
        <v>0</v>
      </c>
      <c r="F15" s="402">
        <v>0</v>
      </c>
      <c r="G15" s="402">
        <v>0</v>
      </c>
      <c r="H15" s="402">
        <v>0</v>
      </c>
    </row>
    <row r="16" spans="1:12" ht="17.45" customHeight="1">
      <c r="A16" s="1006"/>
      <c r="B16" s="1148"/>
      <c r="C16" s="332" t="s">
        <v>31</v>
      </c>
      <c r="D16" s="419">
        <v>0</v>
      </c>
      <c r="E16" s="629">
        <v>0</v>
      </c>
      <c r="F16" s="402">
        <v>0</v>
      </c>
      <c r="G16" s="402">
        <v>0</v>
      </c>
      <c r="H16" s="402">
        <v>0</v>
      </c>
    </row>
    <row r="17" spans="1:8" ht="17.45" customHeight="1">
      <c r="A17" s="1148"/>
      <c r="B17" s="1002" t="s">
        <v>32</v>
      </c>
      <c r="C17" s="1146"/>
      <c r="D17" s="417">
        <v>1401</v>
      </c>
      <c r="E17" s="629">
        <v>1306</v>
      </c>
      <c r="F17" s="402">
        <v>2</v>
      </c>
      <c r="G17" s="402">
        <v>105</v>
      </c>
      <c r="H17" s="402">
        <v>29</v>
      </c>
    </row>
    <row r="18" spans="1:8" ht="17.45" customHeight="1">
      <c r="A18" s="1002" t="s">
        <v>33</v>
      </c>
      <c r="B18" s="1145"/>
      <c r="C18" s="1146"/>
      <c r="D18" s="417">
        <v>51</v>
      </c>
      <c r="E18" s="629">
        <v>47</v>
      </c>
      <c r="F18" s="402">
        <v>5</v>
      </c>
      <c r="G18" s="402">
        <v>3</v>
      </c>
      <c r="H18" s="402">
        <v>1</v>
      </c>
    </row>
    <row r="19" spans="1:8" ht="17.45" customHeight="1">
      <c r="A19" s="1002" t="s">
        <v>34</v>
      </c>
      <c r="B19" s="1145"/>
      <c r="C19" s="1146"/>
      <c r="D19" s="417">
        <v>6118</v>
      </c>
      <c r="E19" s="629">
        <v>6049</v>
      </c>
      <c r="F19" s="402">
        <v>1</v>
      </c>
      <c r="G19" s="402">
        <v>169</v>
      </c>
      <c r="H19" s="402">
        <v>31</v>
      </c>
    </row>
    <row r="20" spans="1:8" ht="17.45" customHeight="1">
      <c r="A20" s="1002" t="s">
        <v>35</v>
      </c>
      <c r="B20" s="1145"/>
      <c r="C20" s="1146"/>
      <c r="D20" s="417">
        <v>7</v>
      </c>
      <c r="E20" s="629">
        <v>7</v>
      </c>
      <c r="F20" s="402">
        <v>0</v>
      </c>
      <c r="G20" s="402">
        <v>0</v>
      </c>
      <c r="H20" s="402">
        <v>0</v>
      </c>
    </row>
    <row r="21" spans="1:8" ht="17.45" customHeight="1">
      <c r="A21" s="1002" t="s">
        <v>36</v>
      </c>
      <c r="B21" s="1145"/>
      <c r="C21" s="1146"/>
      <c r="D21" s="417">
        <v>995</v>
      </c>
      <c r="E21" s="629">
        <v>970</v>
      </c>
      <c r="F21" s="402">
        <v>7</v>
      </c>
      <c r="G21" s="402">
        <v>69</v>
      </c>
      <c r="H21" s="402">
        <v>14</v>
      </c>
    </row>
    <row r="22" spans="1:8" ht="17.45" customHeight="1">
      <c r="A22" s="1002" t="s">
        <v>37</v>
      </c>
      <c r="B22" s="1145"/>
      <c r="C22" s="1146"/>
      <c r="D22" s="417">
        <v>0</v>
      </c>
      <c r="E22" s="629">
        <v>0</v>
      </c>
      <c r="F22" s="402">
        <v>0</v>
      </c>
      <c r="G22" s="402">
        <v>0</v>
      </c>
      <c r="H22" s="402">
        <v>0</v>
      </c>
    </row>
    <row r="23" spans="1:8" ht="17.45" customHeight="1">
      <c r="A23" s="1147" t="s">
        <v>38</v>
      </c>
      <c r="B23" s="1152" t="s">
        <v>376</v>
      </c>
      <c r="C23" s="332" t="s">
        <v>39</v>
      </c>
      <c r="D23" s="419">
        <v>78</v>
      </c>
      <c r="E23" s="629">
        <v>71</v>
      </c>
      <c r="F23" s="402">
        <v>1</v>
      </c>
      <c r="G23" s="402">
        <v>0</v>
      </c>
      <c r="H23" s="402">
        <v>2</v>
      </c>
    </row>
    <row r="24" spans="1:8" ht="17.45" customHeight="1">
      <c r="A24" s="1006"/>
      <c r="B24" s="1153"/>
      <c r="C24" s="332" t="s">
        <v>40</v>
      </c>
      <c r="D24" s="419">
        <v>11</v>
      </c>
      <c r="E24" s="629">
        <v>12</v>
      </c>
      <c r="F24" s="402">
        <v>0</v>
      </c>
      <c r="G24" s="402">
        <v>0</v>
      </c>
      <c r="H24" s="402">
        <v>0</v>
      </c>
    </row>
    <row r="25" spans="1:8" ht="17.45" customHeight="1">
      <c r="A25" s="1006"/>
      <c r="B25" s="1153"/>
      <c r="C25" s="332" t="s">
        <v>41</v>
      </c>
      <c r="D25" s="419">
        <v>7</v>
      </c>
      <c r="E25" s="629">
        <v>3</v>
      </c>
      <c r="F25" s="402">
        <v>0</v>
      </c>
      <c r="G25" s="402">
        <v>0</v>
      </c>
      <c r="H25" s="402">
        <v>0</v>
      </c>
    </row>
    <row r="26" spans="1:8" ht="17.45" customHeight="1">
      <c r="A26" s="1006"/>
      <c r="B26" s="1154"/>
      <c r="C26" s="332" t="s">
        <v>394</v>
      </c>
      <c r="D26" s="462">
        <v>1</v>
      </c>
      <c r="E26" s="661">
        <v>1</v>
      </c>
      <c r="F26" s="420">
        <v>0</v>
      </c>
      <c r="G26" s="420">
        <v>0</v>
      </c>
      <c r="H26" s="420">
        <v>0</v>
      </c>
    </row>
    <row r="27" spans="1:8" ht="17.45" customHeight="1">
      <c r="A27" s="1148"/>
      <c r="B27" s="1008" t="s">
        <v>42</v>
      </c>
      <c r="C27" s="1149"/>
      <c r="D27" s="419">
        <v>187</v>
      </c>
      <c r="E27" s="629">
        <v>184</v>
      </c>
      <c r="F27" s="402">
        <v>5</v>
      </c>
      <c r="G27" s="402">
        <v>6</v>
      </c>
      <c r="H27" s="402">
        <v>4</v>
      </c>
    </row>
    <row r="28" spans="1:8" ht="17.45" customHeight="1">
      <c r="A28" s="1150" t="s">
        <v>43</v>
      </c>
      <c r="B28" s="1002" t="s">
        <v>44</v>
      </c>
      <c r="C28" s="1146"/>
      <c r="D28" s="417">
        <v>1043</v>
      </c>
      <c r="E28" s="629">
        <v>1017</v>
      </c>
      <c r="F28" s="402">
        <v>0</v>
      </c>
      <c r="G28" s="402">
        <v>32</v>
      </c>
      <c r="H28" s="402">
        <v>9</v>
      </c>
    </row>
    <row r="29" spans="1:8" ht="17.45" customHeight="1">
      <c r="A29" s="1011"/>
      <c r="B29" s="1002" t="s">
        <v>45</v>
      </c>
      <c r="C29" s="1146"/>
      <c r="D29" s="417">
        <v>6616</v>
      </c>
      <c r="E29" s="629">
        <v>6410</v>
      </c>
      <c r="F29" s="402">
        <v>0</v>
      </c>
      <c r="G29" s="402">
        <v>302</v>
      </c>
      <c r="H29" s="402">
        <v>0</v>
      </c>
    </row>
    <row r="30" spans="1:8" ht="17.45" customHeight="1">
      <c r="A30" s="1151"/>
      <c r="B30" s="1002" t="s">
        <v>46</v>
      </c>
      <c r="C30" s="1146"/>
      <c r="D30" s="417">
        <v>9</v>
      </c>
      <c r="E30" s="629">
        <v>12</v>
      </c>
      <c r="F30" s="402">
        <v>0</v>
      </c>
      <c r="G30" s="402">
        <v>7</v>
      </c>
      <c r="H30" s="402">
        <v>1</v>
      </c>
    </row>
    <row r="31" spans="1:8" ht="17.45" customHeight="1">
      <c r="A31" s="1002" t="s">
        <v>47</v>
      </c>
      <c r="B31" s="1145"/>
      <c r="C31" s="1146"/>
      <c r="D31" s="417">
        <v>87</v>
      </c>
      <c r="E31" s="629">
        <v>97</v>
      </c>
      <c r="F31" s="402">
        <v>0</v>
      </c>
      <c r="G31" s="402">
        <v>17</v>
      </c>
      <c r="H31" s="402">
        <v>2</v>
      </c>
    </row>
    <row r="32" spans="1:8" ht="17.45" customHeight="1">
      <c r="A32" s="1002" t="s">
        <v>48</v>
      </c>
      <c r="B32" s="1145"/>
      <c r="C32" s="1146"/>
      <c r="D32" s="417">
        <v>8</v>
      </c>
      <c r="E32" s="629">
        <v>9</v>
      </c>
      <c r="F32" s="402">
        <v>0</v>
      </c>
      <c r="G32" s="402">
        <v>2</v>
      </c>
      <c r="H32" s="402">
        <v>0</v>
      </c>
    </row>
    <row r="33" spans="1:8" ht="17.45" customHeight="1">
      <c r="A33" s="1002" t="s">
        <v>49</v>
      </c>
      <c r="B33" s="1145"/>
      <c r="C33" s="1146"/>
      <c r="D33" s="417">
        <v>981</v>
      </c>
      <c r="E33" s="629">
        <v>887</v>
      </c>
      <c r="F33" s="402">
        <v>5</v>
      </c>
      <c r="G33" s="402">
        <v>84</v>
      </c>
      <c r="H33" s="402">
        <v>24</v>
      </c>
    </row>
    <row r="34" spans="1:8" ht="17.45" customHeight="1">
      <c r="A34" s="1147" t="s">
        <v>50</v>
      </c>
      <c r="B34" s="1002" t="s">
        <v>148</v>
      </c>
      <c r="C34" s="1146"/>
      <c r="D34" s="417">
        <v>13</v>
      </c>
      <c r="E34" s="629">
        <v>15</v>
      </c>
      <c r="F34" s="402">
        <v>0</v>
      </c>
      <c r="G34" s="402">
        <v>0</v>
      </c>
      <c r="H34" s="402">
        <v>0</v>
      </c>
    </row>
    <row r="35" spans="1:8" ht="17.45" customHeight="1">
      <c r="A35" s="1006"/>
      <c r="B35" s="1002" t="s">
        <v>52</v>
      </c>
      <c r="C35" s="1146"/>
      <c r="D35" s="417">
        <v>18</v>
      </c>
      <c r="E35" s="629">
        <v>19</v>
      </c>
      <c r="F35" s="402">
        <v>0</v>
      </c>
      <c r="G35" s="402">
        <v>0</v>
      </c>
      <c r="H35" s="402">
        <v>0</v>
      </c>
    </row>
    <row r="36" spans="1:8" ht="17.45" customHeight="1">
      <c r="A36" s="1006"/>
      <c r="B36" s="1002" t="s">
        <v>53</v>
      </c>
      <c r="C36" s="1146"/>
      <c r="D36" s="417">
        <v>18</v>
      </c>
      <c r="E36" s="629">
        <v>18</v>
      </c>
      <c r="F36" s="402">
        <v>0</v>
      </c>
      <c r="G36" s="402">
        <v>1</v>
      </c>
      <c r="H36" s="402">
        <v>0</v>
      </c>
    </row>
    <row r="37" spans="1:8" ht="17.45" customHeight="1">
      <c r="A37" s="1148"/>
      <c r="B37" s="1002" t="s">
        <v>54</v>
      </c>
      <c r="C37" s="1146"/>
      <c r="D37" s="417">
        <v>1783</v>
      </c>
      <c r="E37" s="629">
        <v>1740</v>
      </c>
      <c r="F37" s="402">
        <v>5</v>
      </c>
      <c r="G37" s="402">
        <v>57</v>
      </c>
      <c r="H37" s="402">
        <v>10</v>
      </c>
    </row>
    <row r="38" spans="1:8" ht="17.45" customHeight="1">
      <c r="A38" s="1002" t="s">
        <v>55</v>
      </c>
      <c r="B38" s="1145"/>
      <c r="C38" s="1146"/>
      <c r="D38" s="417">
        <v>0</v>
      </c>
      <c r="E38" s="629">
        <v>0</v>
      </c>
      <c r="F38" s="402">
        <v>0</v>
      </c>
      <c r="G38" s="402">
        <v>0</v>
      </c>
      <c r="H38" s="402">
        <v>0</v>
      </c>
    </row>
    <row r="39" spans="1:8" ht="17.45" customHeight="1">
      <c r="A39" s="1147" t="s">
        <v>56</v>
      </c>
      <c r="B39" s="1002" t="s">
        <v>149</v>
      </c>
      <c r="C39" s="1146"/>
      <c r="D39" s="417">
        <v>153</v>
      </c>
      <c r="E39" s="629">
        <v>170</v>
      </c>
      <c r="F39" s="402">
        <v>89</v>
      </c>
      <c r="G39" s="402">
        <v>9</v>
      </c>
      <c r="H39" s="402">
        <v>0</v>
      </c>
    </row>
    <row r="40" spans="1:8" ht="17.45" customHeight="1">
      <c r="A40" s="1148"/>
      <c r="B40" s="1002" t="s">
        <v>150</v>
      </c>
      <c r="C40" s="1146"/>
      <c r="D40" s="417">
        <v>328</v>
      </c>
      <c r="E40" s="629">
        <v>317</v>
      </c>
      <c r="F40" s="402">
        <v>12</v>
      </c>
      <c r="G40" s="402">
        <v>22</v>
      </c>
      <c r="H40" s="402">
        <v>4</v>
      </c>
    </row>
    <row r="41" spans="1:8" ht="17.45" customHeight="1">
      <c r="A41" s="1002" t="s">
        <v>59</v>
      </c>
      <c r="B41" s="1145"/>
      <c r="C41" s="1146"/>
      <c r="D41" s="417">
        <v>4</v>
      </c>
      <c r="E41" s="629">
        <v>5</v>
      </c>
      <c r="F41" s="402">
        <v>0</v>
      </c>
      <c r="G41" s="402">
        <v>0</v>
      </c>
      <c r="H41" s="402">
        <v>0</v>
      </c>
    </row>
    <row r="42" spans="1:8" ht="17.45" customHeight="1">
      <c r="A42" s="1002" t="s">
        <v>60</v>
      </c>
      <c r="B42" s="1145"/>
      <c r="C42" s="1146"/>
      <c r="D42" s="417">
        <v>1111</v>
      </c>
      <c r="E42" s="629">
        <v>1179</v>
      </c>
      <c r="F42" s="402">
        <v>10</v>
      </c>
      <c r="G42" s="402">
        <v>231</v>
      </c>
      <c r="H42" s="402">
        <v>30</v>
      </c>
    </row>
    <row r="43" spans="1:8" ht="17.45" customHeight="1">
      <c r="A43" s="1150" t="s">
        <v>61</v>
      </c>
      <c r="B43" s="1002" t="s">
        <v>377</v>
      </c>
      <c r="C43" s="1146"/>
      <c r="D43" s="417">
        <v>4186</v>
      </c>
      <c r="E43" s="629">
        <v>4160</v>
      </c>
      <c r="F43" s="402">
        <v>22</v>
      </c>
      <c r="G43" s="402">
        <v>606</v>
      </c>
      <c r="H43" s="402">
        <v>80</v>
      </c>
    </row>
    <row r="44" spans="1:8" ht="17.45" customHeight="1">
      <c r="A44" s="1011"/>
      <c r="B44" s="1002" t="s">
        <v>378</v>
      </c>
      <c r="C44" s="1146"/>
      <c r="D44" s="417">
        <v>2274</v>
      </c>
      <c r="E44" s="629">
        <v>2209</v>
      </c>
      <c r="F44" s="402">
        <v>37</v>
      </c>
      <c r="G44" s="402">
        <v>111</v>
      </c>
      <c r="H44" s="402">
        <v>60</v>
      </c>
    </row>
    <row r="45" spans="1:8" ht="17.45" customHeight="1">
      <c r="A45" s="1011"/>
      <c r="B45" s="1147" t="s">
        <v>62</v>
      </c>
      <c r="C45" s="332" t="s">
        <v>63</v>
      </c>
      <c r="D45" s="419">
        <v>582</v>
      </c>
      <c r="E45" s="629">
        <v>562</v>
      </c>
      <c r="F45" s="402">
        <v>3</v>
      </c>
      <c r="G45" s="402">
        <v>46</v>
      </c>
      <c r="H45" s="402">
        <v>31</v>
      </c>
    </row>
    <row r="46" spans="1:8" ht="17.45" customHeight="1">
      <c r="A46" s="1011"/>
      <c r="B46" s="1148"/>
      <c r="C46" s="332" t="s">
        <v>64</v>
      </c>
      <c r="D46" s="419">
        <v>44</v>
      </c>
      <c r="E46" s="629">
        <v>40</v>
      </c>
      <c r="F46" s="402">
        <v>3</v>
      </c>
      <c r="G46" s="402">
        <v>0</v>
      </c>
      <c r="H46" s="402">
        <v>2</v>
      </c>
    </row>
    <row r="47" spans="1:8" ht="17.45" customHeight="1">
      <c r="A47" s="1011"/>
      <c r="B47" s="1002" t="s">
        <v>381</v>
      </c>
      <c r="C47" s="1146"/>
      <c r="D47" s="417">
        <v>82</v>
      </c>
      <c r="E47" s="629">
        <v>75</v>
      </c>
      <c r="F47" s="402">
        <v>3</v>
      </c>
      <c r="G47" s="402">
        <v>3</v>
      </c>
      <c r="H47" s="402">
        <v>1</v>
      </c>
    </row>
    <row r="48" spans="1:8" ht="17.45" customHeight="1">
      <c r="A48" s="1151"/>
      <c r="B48" s="1002" t="s">
        <v>65</v>
      </c>
      <c r="C48" s="1146"/>
      <c r="D48" s="417">
        <v>5524</v>
      </c>
      <c r="E48" s="629">
        <v>5379</v>
      </c>
      <c r="F48" s="402">
        <v>94</v>
      </c>
      <c r="G48" s="402">
        <v>884</v>
      </c>
      <c r="H48" s="402">
        <v>75</v>
      </c>
    </row>
    <row r="49" spans="1:8" ht="17.45" customHeight="1">
      <c r="A49" s="1002" t="s">
        <v>66</v>
      </c>
      <c r="B49" s="1145"/>
      <c r="C49" s="1146"/>
      <c r="D49" s="417">
        <v>168</v>
      </c>
      <c r="E49" s="629">
        <v>153</v>
      </c>
      <c r="F49" s="402">
        <v>21</v>
      </c>
      <c r="G49" s="402">
        <v>22</v>
      </c>
      <c r="H49" s="402">
        <v>0</v>
      </c>
    </row>
    <row r="50" spans="1:8" ht="17.45" customHeight="1">
      <c r="A50" s="1002" t="s">
        <v>67</v>
      </c>
      <c r="B50" s="1145"/>
      <c r="C50" s="1146"/>
      <c r="D50" s="417">
        <v>22</v>
      </c>
      <c r="E50" s="629">
        <v>28</v>
      </c>
      <c r="F50" s="402">
        <v>2</v>
      </c>
      <c r="G50" s="402">
        <v>4</v>
      </c>
      <c r="H50" s="402">
        <v>0</v>
      </c>
    </row>
    <row r="51" spans="1:8" ht="17.45" customHeight="1" thickBot="1">
      <c r="A51" s="1155" t="s">
        <v>68</v>
      </c>
      <c r="B51" s="1156"/>
      <c r="C51" s="1157"/>
      <c r="D51" s="463">
        <v>2</v>
      </c>
      <c r="E51" s="662">
        <v>1</v>
      </c>
      <c r="F51" s="458">
        <v>0</v>
      </c>
      <c r="G51" s="458">
        <v>0</v>
      </c>
      <c r="H51" s="458">
        <v>0</v>
      </c>
    </row>
    <row r="52" spans="1:8" ht="19.5" customHeight="1" thickTop="1">
      <c r="A52" s="1158" t="s">
        <v>69</v>
      </c>
      <c r="B52" s="1159"/>
      <c r="C52" s="1160"/>
      <c r="D52" s="603">
        <v>5</v>
      </c>
      <c r="E52" s="663">
        <f>SUM(E54:E69)</f>
        <v>5</v>
      </c>
      <c r="F52" s="604">
        <f>SUM(F54:F69)</f>
        <v>0</v>
      </c>
      <c r="G52" s="604">
        <f>SUM(G54:G69)</f>
        <v>0</v>
      </c>
      <c r="H52" s="604">
        <f>SUM(H54:H69)</f>
        <v>0</v>
      </c>
    </row>
    <row r="53" spans="1:8" ht="17.45" customHeight="1">
      <c r="A53" s="333" t="s">
        <v>23</v>
      </c>
      <c r="B53" s="334"/>
      <c r="C53" s="335"/>
      <c r="D53" s="426">
        <v>0</v>
      </c>
      <c r="E53" s="663">
        <v>0</v>
      </c>
      <c r="F53" s="464">
        <v>0</v>
      </c>
      <c r="G53" s="464">
        <v>0</v>
      </c>
      <c r="H53" s="464">
        <v>0</v>
      </c>
    </row>
    <row r="54" spans="1:8" ht="17.45" customHeight="1">
      <c r="A54" s="1150" t="s">
        <v>70</v>
      </c>
      <c r="B54" s="1147" t="s">
        <v>375</v>
      </c>
      <c r="C54" s="332" t="s">
        <v>28</v>
      </c>
      <c r="D54" s="419">
        <v>0</v>
      </c>
      <c r="E54" s="629">
        <v>0</v>
      </c>
      <c r="F54" s="402">
        <v>0</v>
      </c>
      <c r="G54" s="402">
        <v>0</v>
      </c>
      <c r="H54" s="402">
        <v>0</v>
      </c>
    </row>
    <row r="55" spans="1:8" ht="17.45" customHeight="1">
      <c r="A55" s="1011"/>
      <c r="B55" s="1148"/>
      <c r="C55" s="332" t="s">
        <v>29</v>
      </c>
      <c r="D55" s="419">
        <v>0</v>
      </c>
      <c r="E55" s="629">
        <v>0</v>
      </c>
      <c r="F55" s="402">
        <v>0</v>
      </c>
      <c r="G55" s="402">
        <v>0</v>
      </c>
      <c r="H55" s="402">
        <v>0</v>
      </c>
    </row>
    <row r="56" spans="1:8" ht="17.45" customHeight="1">
      <c r="A56" s="1151"/>
      <c r="B56" s="1002" t="s">
        <v>71</v>
      </c>
      <c r="C56" s="1146"/>
      <c r="D56" s="417">
        <v>0</v>
      </c>
      <c r="E56" s="629">
        <v>0</v>
      </c>
      <c r="F56" s="402">
        <v>0</v>
      </c>
      <c r="G56" s="402">
        <v>0</v>
      </c>
      <c r="H56" s="402">
        <v>0</v>
      </c>
    </row>
    <row r="57" spans="1:8" ht="17.45" customHeight="1">
      <c r="A57" s="1150" t="s">
        <v>72</v>
      </c>
      <c r="B57" s="1147" t="s">
        <v>376</v>
      </c>
      <c r="C57" s="332" t="s">
        <v>73</v>
      </c>
      <c r="D57" s="419">
        <v>0</v>
      </c>
      <c r="E57" s="629">
        <v>0</v>
      </c>
      <c r="F57" s="402">
        <v>0</v>
      </c>
      <c r="G57" s="402">
        <v>0</v>
      </c>
      <c r="H57" s="402">
        <v>0</v>
      </c>
    </row>
    <row r="58" spans="1:8" ht="17.45" customHeight="1">
      <c r="A58" s="1011"/>
      <c r="B58" s="1148"/>
      <c r="C58" s="332" t="s">
        <v>74</v>
      </c>
      <c r="D58" s="419">
        <v>0</v>
      </c>
      <c r="E58" s="629">
        <v>0</v>
      </c>
      <c r="F58" s="402">
        <v>0</v>
      </c>
      <c r="G58" s="402">
        <v>0</v>
      </c>
      <c r="H58" s="402">
        <v>0</v>
      </c>
    </row>
    <row r="59" spans="1:8" ht="17.45" customHeight="1">
      <c r="A59" s="1151"/>
      <c r="B59" s="1002" t="s">
        <v>75</v>
      </c>
      <c r="C59" s="1146"/>
      <c r="D59" s="417">
        <v>0</v>
      </c>
      <c r="E59" s="629">
        <v>0</v>
      </c>
      <c r="F59" s="402">
        <v>0</v>
      </c>
      <c r="G59" s="402">
        <v>0</v>
      </c>
      <c r="H59" s="402">
        <v>0</v>
      </c>
    </row>
    <row r="60" spans="1:8" ht="17.45" customHeight="1">
      <c r="A60" s="1150" t="s">
        <v>76</v>
      </c>
      <c r="B60" s="1002" t="s">
        <v>77</v>
      </c>
      <c r="C60" s="1146"/>
      <c r="D60" s="417">
        <v>1</v>
      </c>
      <c r="E60" s="629">
        <v>0</v>
      </c>
      <c r="F60" s="402">
        <v>0</v>
      </c>
      <c r="G60" s="402">
        <v>0</v>
      </c>
      <c r="H60" s="402">
        <v>0</v>
      </c>
    </row>
    <row r="61" spans="1:8" ht="17.45" customHeight="1">
      <c r="A61" s="1151"/>
      <c r="B61" s="1002" t="s">
        <v>78</v>
      </c>
      <c r="C61" s="1146"/>
      <c r="D61" s="417">
        <v>0</v>
      </c>
      <c r="E61" s="629">
        <v>0</v>
      </c>
      <c r="F61" s="402">
        <v>0</v>
      </c>
      <c r="G61" s="402">
        <v>0</v>
      </c>
      <c r="H61" s="402">
        <v>0</v>
      </c>
    </row>
    <row r="62" spans="1:8" ht="17.45" customHeight="1">
      <c r="A62" s="1170" t="s">
        <v>79</v>
      </c>
      <c r="B62" s="1002" t="s">
        <v>80</v>
      </c>
      <c r="C62" s="1146"/>
      <c r="D62" s="417">
        <v>0</v>
      </c>
      <c r="E62" s="629">
        <v>0</v>
      </c>
      <c r="F62" s="402">
        <v>0</v>
      </c>
      <c r="G62" s="402">
        <v>0</v>
      </c>
      <c r="H62" s="402">
        <v>0</v>
      </c>
    </row>
    <row r="63" spans="1:8" ht="17.45" customHeight="1">
      <c r="A63" s="1028"/>
      <c r="B63" s="1147" t="s">
        <v>380</v>
      </c>
      <c r="C63" s="332" t="s">
        <v>81</v>
      </c>
      <c r="D63" s="419">
        <v>0</v>
      </c>
      <c r="E63" s="629">
        <v>0</v>
      </c>
      <c r="F63" s="402">
        <v>0</v>
      </c>
      <c r="G63" s="402">
        <v>0</v>
      </c>
      <c r="H63" s="402">
        <v>0</v>
      </c>
    </row>
    <row r="64" spans="1:8" ht="17.45" customHeight="1">
      <c r="A64" s="1028"/>
      <c r="B64" s="1148"/>
      <c r="C64" s="332" t="s">
        <v>82</v>
      </c>
      <c r="D64" s="419">
        <v>0</v>
      </c>
      <c r="E64" s="629">
        <v>0</v>
      </c>
      <c r="F64" s="402">
        <v>0</v>
      </c>
      <c r="G64" s="402">
        <v>0</v>
      </c>
      <c r="H64" s="402">
        <v>0</v>
      </c>
    </row>
    <row r="65" spans="1:10" ht="17.45" customHeight="1">
      <c r="A65" s="1171"/>
      <c r="B65" s="1002" t="s">
        <v>83</v>
      </c>
      <c r="C65" s="1146"/>
      <c r="D65" s="417">
        <v>3</v>
      </c>
      <c r="E65" s="629">
        <v>2</v>
      </c>
      <c r="F65" s="402">
        <v>0</v>
      </c>
      <c r="G65" s="402">
        <v>0</v>
      </c>
      <c r="H65" s="402">
        <v>0</v>
      </c>
    </row>
    <row r="66" spans="1:10" ht="17.45" customHeight="1">
      <c r="A66" s="1002" t="s">
        <v>84</v>
      </c>
      <c r="B66" s="1145"/>
      <c r="C66" s="1146"/>
      <c r="D66" s="417">
        <v>0</v>
      </c>
      <c r="E66" s="629">
        <v>0</v>
      </c>
      <c r="F66" s="402">
        <v>0</v>
      </c>
      <c r="G66" s="402">
        <v>0</v>
      </c>
      <c r="H66" s="402">
        <v>0</v>
      </c>
    </row>
    <row r="67" spans="1:10" ht="17.45" customHeight="1">
      <c r="A67" s="1008" t="s">
        <v>85</v>
      </c>
      <c r="B67" s="1163"/>
      <c r="C67" s="1149"/>
      <c r="D67" s="419">
        <v>0</v>
      </c>
      <c r="E67" s="629">
        <v>0</v>
      </c>
      <c r="F67" s="402">
        <v>0</v>
      </c>
      <c r="G67" s="402">
        <v>0</v>
      </c>
      <c r="H67" s="402">
        <v>0</v>
      </c>
    </row>
    <row r="68" spans="1:10" ht="17.45" customHeight="1">
      <c r="A68" s="1008" t="s">
        <v>86</v>
      </c>
      <c r="B68" s="1163"/>
      <c r="C68" s="1149"/>
      <c r="D68" s="419">
        <v>0</v>
      </c>
      <c r="E68" s="629">
        <v>0</v>
      </c>
      <c r="F68" s="402">
        <v>0</v>
      </c>
      <c r="G68" s="402">
        <v>0</v>
      </c>
      <c r="H68" s="402">
        <v>0</v>
      </c>
      <c r="I68" s="8" t="s">
        <v>216</v>
      </c>
      <c r="J68" s="8" t="s">
        <v>216</v>
      </c>
    </row>
    <row r="69" spans="1:10" ht="17.45" customHeight="1" thickBot="1">
      <c r="A69" s="1164" t="s">
        <v>87</v>
      </c>
      <c r="B69" s="1165"/>
      <c r="C69" s="1166"/>
      <c r="D69" s="465">
        <v>1</v>
      </c>
      <c r="E69" s="658">
        <v>3</v>
      </c>
      <c r="F69" s="466">
        <v>0</v>
      </c>
      <c r="G69" s="466">
        <v>0</v>
      </c>
      <c r="H69" s="466">
        <v>0</v>
      </c>
    </row>
    <row r="70" spans="1:10" ht="19.5" customHeight="1" thickTop="1" thickBot="1">
      <c r="A70" s="1167" t="s">
        <v>88</v>
      </c>
      <c r="B70" s="1168"/>
      <c r="C70" s="1169"/>
      <c r="D70" s="605">
        <v>19600</v>
      </c>
      <c r="E70" s="664">
        <v>18591</v>
      </c>
      <c r="F70" s="606">
        <v>118</v>
      </c>
      <c r="G70" s="606">
        <v>2173</v>
      </c>
      <c r="H70" s="606">
        <v>332</v>
      </c>
    </row>
    <row r="71" spans="1:10" ht="15.75" thickTop="1">
      <c r="A71" s="37" t="s">
        <v>89</v>
      </c>
      <c r="B71" s="37"/>
      <c r="C71" s="37"/>
      <c r="E71" s="8" t="s">
        <v>216</v>
      </c>
    </row>
    <row r="72" spans="1:10">
      <c r="B72" s="19"/>
      <c r="C72" s="19"/>
      <c r="D72" s="19"/>
      <c r="E72" s="19"/>
    </row>
    <row r="73" spans="1:10">
      <c r="F73" s="956" t="s">
        <v>216</v>
      </c>
    </row>
  </sheetData>
  <mergeCells count="66">
    <mergeCell ref="A2:B2"/>
    <mergeCell ref="A68:C68"/>
    <mergeCell ref="A69:C69"/>
    <mergeCell ref="A70:C70"/>
    <mergeCell ref="A62:A65"/>
    <mergeCell ref="B62:C62"/>
    <mergeCell ref="B63:B64"/>
    <mergeCell ref="B65:C65"/>
    <mergeCell ref="A66:C66"/>
    <mergeCell ref="A67:C67"/>
    <mergeCell ref="A57:A59"/>
    <mergeCell ref="B57:B58"/>
    <mergeCell ref="B59:C59"/>
    <mergeCell ref="A60:A61"/>
    <mergeCell ref="B60:C60"/>
    <mergeCell ref="B61:C61"/>
    <mergeCell ref="A49:C49"/>
    <mergeCell ref="A50:C50"/>
    <mergeCell ref="A51:C51"/>
    <mergeCell ref="A52:C52"/>
    <mergeCell ref="A54:A56"/>
    <mergeCell ref="B54:B55"/>
    <mergeCell ref="B56:C56"/>
    <mergeCell ref="A43:A48"/>
    <mergeCell ref="B43:C43"/>
    <mergeCell ref="B44:C44"/>
    <mergeCell ref="B45:B46"/>
    <mergeCell ref="B47:C47"/>
    <mergeCell ref="B48:C48"/>
    <mergeCell ref="A42:C42"/>
    <mergeCell ref="A33:C33"/>
    <mergeCell ref="A34:A37"/>
    <mergeCell ref="B34:C34"/>
    <mergeCell ref="B35:C35"/>
    <mergeCell ref="B36:C36"/>
    <mergeCell ref="B37:C37"/>
    <mergeCell ref="A38:C38"/>
    <mergeCell ref="A39:A40"/>
    <mergeCell ref="B39:C39"/>
    <mergeCell ref="B40:C40"/>
    <mergeCell ref="A41:C41"/>
    <mergeCell ref="A32:C32"/>
    <mergeCell ref="A18:C18"/>
    <mergeCell ref="A19:C19"/>
    <mergeCell ref="A20:C20"/>
    <mergeCell ref="A21:C21"/>
    <mergeCell ref="A22:C22"/>
    <mergeCell ref="A23:A27"/>
    <mergeCell ref="B27:C27"/>
    <mergeCell ref="A28:A30"/>
    <mergeCell ref="B28:C28"/>
    <mergeCell ref="B29:C29"/>
    <mergeCell ref="B30:C30"/>
    <mergeCell ref="A31:C31"/>
    <mergeCell ref="B23:B26"/>
    <mergeCell ref="A10:C10"/>
    <mergeCell ref="A11:C11"/>
    <mergeCell ref="A12:C12"/>
    <mergeCell ref="A13:A17"/>
    <mergeCell ref="B13:B16"/>
    <mergeCell ref="B17:C17"/>
    <mergeCell ref="A8:C8"/>
    <mergeCell ref="A4:C5"/>
    <mergeCell ref="F4:H4"/>
    <mergeCell ref="A6:C6"/>
    <mergeCell ref="A7:C7"/>
  </mergeCells>
  <pageMargins left="0.55118110236220474" right="0.23622047244094491" top="0.74803149606299213" bottom="0.55118110236220474" header="0.31496062992125984" footer="0.31496062992125984"/>
  <pageSetup paperSize="9" scale="52" orientation="portrait" r:id="rId1"/>
  <headerFooter>
    <oddHeader>&amp;C8</oddHead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63"/>
  <sheetViews>
    <sheetView topLeftCell="A4" zoomScaleNormal="100" workbookViewId="0">
      <selection activeCell="L65" sqref="L65"/>
    </sheetView>
  </sheetViews>
  <sheetFormatPr defaultColWidth="9.140625" defaultRowHeight="15.75"/>
  <cols>
    <col min="1" max="2" width="13" style="24" customWidth="1"/>
    <col min="3" max="3" width="20.28515625" style="24" customWidth="1"/>
    <col min="4" max="11" width="13" style="24" customWidth="1"/>
    <col min="12" max="16384" width="9.140625" style="24"/>
  </cols>
  <sheetData>
    <row r="1" spans="1:13">
      <c r="A1" s="24" t="s">
        <v>151</v>
      </c>
    </row>
    <row r="2" spans="1:13">
      <c r="B2" s="24" t="s">
        <v>467</v>
      </c>
    </row>
    <row r="3" spans="1:13" ht="18.75" customHeight="1">
      <c r="A3" s="1044" t="s">
        <v>94</v>
      </c>
      <c r="B3" s="1045"/>
      <c r="C3" s="1046"/>
      <c r="D3" s="665"/>
      <c r="E3" s="666"/>
      <c r="F3" s="1051" t="s">
        <v>315</v>
      </c>
      <c r="G3" s="1051"/>
      <c r="H3" s="1051"/>
      <c r="I3" s="1051"/>
      <c r="J3" s="1051"/>
      <c r="K3" s="1051"/>
    </row>
    <row r="4" spans="1:13" ht="18.75" customHeight="1">
      <c r="A4" s="1047"/>
      <c r="B4" s="1048"/>
      <c r="C4" s="1066"/>
      <c r="D4" s="1200" t="s">
        <v>445</v>
      </c>
      <c r="E4" s="1094" t="s">
        <v>456</v>
      </c>
      <c r="F4" s="1116" t="s">
        <v>2</v>
      </c>
      <c r="G4" s="1116"/>
      <c r="H4" s="1116"/>
      <c r="I4" s="1116" t="s">
        <v>3</v>
      </c>
      <c r="J4" s="1117"/>
      <c r="K4" s="1117"/>
    </row>
    <row r="5" spans="1:13" ht="18.75" customHeight="1">
      <c r="A5" s="1049"/>
      <c r="B5" s="1050"/>
      <c r="C5" s="1193"/>
      <c r="D5" s="1201"/>
      <c r="E5" s="1095"/>
      <c r="F5" s="561" t="s">
        <v>4</v>
      </c>
      <c r="G5" s="553" t="s">
        <v>5</v>
      </c>
      <c r="H5" s="553" t="s">
        <v>6</v>
      </c>
      <c r="I5" s="561" t="s">
        <v>4</v>
      </c>
      <c r="J5" s="553" t="s">
        <v>5</v>
      </c>
      <c r="K5" s="553" t="s">
        <v>6</v>
      </c>
    </row>
    <row r="6" spans="1:13" ht="18.75" customHeight="1">
      <c r="A6" s="1086">
        <v>1</v>
      </c>
      <c r="B6" s="1087"/>
      <c r="C6" s="1088"/>
      <c r="D6" s="594">
        <v>2</v>
      </c>
      <c r="E6" s="593">
        <v>3</v>
      </c>
      <c r="F6" s="590">
        <v>4</v>
      </c>
      <c r="G6" s="548">
        <v>5</v>
      </c>
      <c r="H6" s="548">
        <v>6</v>
      </c>
      <c r="I6" s="590">
        <v>7</v>
      </c>
      <c r="J6" s="548">
        <v>8</v>
      </c>
      <c r="K6" s="548">
        <v>9</v>
      </c>
    </row>
    <row r="7" spans="1:13" ht="24" customHeight="1">
      <c r="A7" s="1194" t="s">
        <v>1</v>
      </c>
      <c r="B7" s="1195"/>
      <c r="C7" s="1195"/>
      <c r="D7" s="467">
        <v>17356</v>
      </c>
      <c r="E7" s="667">
        <f t="shared" ref="E7:E18" si="0">SUM(F7,I7)</f>
        <v>16701</v>
      </c>
      <c r="F7" s="336">
        <f>SUM(G7:H7)</f>
        <v>16533</v>
      </c>
      <c r="G7" s="336">
        <f>SUM(G8:G19)</f>
        <v>960</v>
      </c>
      <c r="H7" s="336">
        <f>SUM(H8:H19)</f>
        <v>15573</v>
      </c>
      <c r="I7" s="336">
        <f t="shared" ref="I7" si="1">SUM(J7:K7)</f>
        <v>168</v>
      </c>
      <c r="J7" s="336">
        <f>SUM(J8:J19)</f>
        <v>2</v>
      </c>
      <c r="K7" s="336">
        <f>SUM(K8:K19)</f>
        <v>166</v>
      </c>
    </row>
    <row r="8" spans="1:13" ht="24" customHeight="1">
      <c r="A8" s="1196" t="s">
        <v>95</v>
      </c>
      <c r="B8" s="1197"/>
      <c r="C8" s="1198"/>
      <c r="D8" s="398">
        <v>1437</v>
      </c>
      <c r="E8" s="667">
        <f t="shared" si="0"/>
        <v>1287</v>
      </c>
      <c r="F8" s="939">
        <f>G8+H8</f>
        <v>1279</v>
      </c>
      <c r="G8" s="940">
        <v>93</v>
      </c>
      <c r="H8" s="939">
        <v>1186</v>
      </c>
      <c r="I8" s="939">
        <f>J8+K8</f>
        <v>8</v>
      </c>
      <c r="J8" s="941">
        <v>0</v>
      </c>
      <c r="K8" s="941">
        <v>8</v>
      </c>
    </row>
    <row r="9" spans="1:13" ht="24" customHeight="1">
      <c r="A9" s="1199" t="s">
        <v>96</v>
      </c>
      <c r="B9" s="1191"/>
      <c r="C9" s="1192"/>
      <c r="D9" s="398">
        <v>5039</v>
      </c>
      <c r="E9" s="667">
        <f t="shared" si="0"/>
        <v>4870</v>
      </c>
      <c r="F9" s="939">
        <f t="shared" ref="F9:F19" si="2">G9+H9</f>
        <v>4826</v>
      </c>
      <c r="G9" s="940">
        <v>295</v>
      </c>
      <c r="H9" s="939">
        <v>4531</v>
      </c>
      <c r="I9" s="939">
        <f t="shared" ref="I9:I19" si="3">J9+K9</f>
        <v>44</v>
      </c>
      <c r="J9" s="941">
        <v>0</v>
      </c>
      <c r="K9" s="941">
        <v>44</v>
      </c>
    </row>
    <row r="10" spans="1:13" ht="24" customHeight="1">
      <c r="A10" s="1190" t="s">
        <v>97</v>
      </c>
      <c r="B10" s="1191"/>
      <c r="C10" s="1192"/>
      <c r="D10" s="398">
        <v>5969</v>
      </c>
      <c r="E10" s="667">
        <f t="shared" si="0"/>
        <v>5693</v>
      </c>
      <c r="F10" s="939">
        <f t="shared" si="2"/>
        <v>5639</v>
      </c>
      <c r="G10" s="940">
        <v>326</v>
      </c>
      <c r="H10" s="939">
        <v>5313</v>
      </c>
      <c r="I10" s="939">
        <f t="shared" si="3"/>
        <v>54</v>
      </c>
      <c r="J10" s="941">
        <v>1</v>
      </c>
      <c r="K10" s="941">
        <v>53</v>
      </c>
    </row>
    <row r="11" spans="1:13" ht="24" customHeight="1">
      <c r="A11" s="1190" t="s">
        <v>98</v>
      </c>
      <c r="B11" s="1191"/>
      <c r="C11" s="1192"/>
      <c r="D11" s="398">
        <v>2154</v>
      </c>
      <c r="E11" s="667">
        <f t="shared" si="0"/>
        <v>2121</v>
      </c>
      <c r="F11" s="939">
        <f t="shared" si="2"/>
        <v>2080</v>
      </c>
      <c r="G11" s="940">
        <v>108</v>
      </c>
      <c r="H11" s="939">
        <v>1972</v>
      </c>
      <c r="I11" s="939">
        <f t="shared" si="3"/>
        <v>41</v>
      </c>
      <c r="J11" s="941">
        <v>1</v>
      </c>
      <c r="K11" s="941">
        <v>40</v>
      </c>
      <c r="M11" s="24" t="s">
        <v>216</v>
      </c>
    </row>
    <row r="12" spans="1:13" ht="24" customHeight="1">
      <c r="A12" s="1190" t="s">
        <v>99</v>
      </c>
      <c r="B12" s="1191"/>
      <c r="C12" s="1192"/>
      <c r="D12" s="398">
        <v>1251</v>
      </c>
      <c r="E12" s="667">
        <f t="shared" si="0"/>
        <v>1213</v>
      </c>
      <c r="F12" s="939">
        <f t="shared" si="2"/>
        <v>1204</v>
      </c>
      <c r="G12" s="940">
        <v>73</v>
      </c>
      <c r="H12" s="939">
        <v>1131</v>
      </c>
      <c r="I12" s="939">
        <f t="shared" si="3"/>
        <v>9</v>
      </c>
      <c r="J12" s="941">
        <v>0</v>
      </c>
      <c r="K12" s="941">
        <v>9</v>
      </c>
    </row>
    <row r="13" spans="1:13" ht="24" customHeight="1">
      <c r="A13" s="1190" t="s">
        <v>100</v>
      </c>
      <c r="B13" s="1191"/>
      <c r="C13" s="1192"/>
      <c r="D13" s="398">
        <v>884</v>
      </c>
      <c r="E13" s="667">
        <f t="shared" si="0"/>
        <v>895</v>
      </c>
      <c r="F13" s="939">
        <f t="shared" si="2"/>
        <v>884</v>
      </c>
      <c r="G13" s="940">
        <v>31</v>
      </c>
      <c r="H13" s="939">
        <v>853</v>
      </c>
      <c r="I13" s="939">
        <f t="shared" si="3"/>
        <v>11</v>
      </c>
      <c r="J13" s="941">
        <v>0</v>
      </c>
      <c r="K13" s="941">
        <v>11</v>
      </c>
    </row>
    <row r="14" spans="1:13" ht="24" customHeight="1">
      <c r="A14" s="1190" t="s">
        <v>101</v>
      </c>
      <c r="B14" s="1191"/>
      <c r="C14" s="1192"/>
      <c r="D14" s="398">
        <v>490</v>
      </c>
      <c r="E14" s="667">
        <f t="shared" si="0"/>
        <v>499</v>
      </c>
      <c r="F14" s="939">
        <f t="shared" si="2"/>
        <v>498</v>
      </c>
      <c r="G14" s="940">
        <v>26</v>
      </c>
      <c r="H14" s="939">
        <v>472</v>
      </c>
      <c r="I14" s="939">
        <f t="shared" si="3"/>
        <v>1</v>
      </c>
      <c r="J14" s="941">
        <v>0</v>
      </c>
      <c r="K14" s="941">
        <v>1</v>
      </c>
    </row>
    <row r="15" spans="1:13" ht="24" customHeight="1">
      <c r="A15" s="1190" t="s">
        <v>102</v>
      </c>
      <c r="B15" s="1191"/>
      <c r="C15" s="1192"/>
      <c r="D15" s="398">
        <v>124</v>
      </c>
      <c r="E15" s="667">
        <f t="shared" si="0"/>
        <v>117</v>
      </c>
      <c r="F15" s="939">
        <f t="shared" si="2"/>
        <v>117</v>
      </c>
      <c r="G15" s="940">
        <v>8</v>
      </c>
      <c r="H15" s="939">
        <v>109</v>
      </c>
      <c r="I15" s="939">
        <f t="shared" si="3"/>
        <v>0</v>
      </c>
      <c r="J15" s="941">
        <v>0</v>
      </c>
      <c r="K15" s="941">
        <v>0</v>
      </c>
    </row>
    <row r="16" spans="1:13" ht="24" customHeight="1">
      <c r="A16" s="1190" t="s">
        <v>103</v>
      </c>
      <c r="B16" s="1191"/>
      <c r="C16" s="1192"/>
      <c r="D16" s="398">
        <v>8</v>
      </c>
      <c r="E16" s="667">
        <f t="shared" si="0"/>
        <v>5</v>
      </c>
      <c r="F16" s="939">
        <f t="shared" si="2"/>
        <v>5</v>
      </c>
      <c r="G16" s="940">
        <v>0</v>
      </c>
      <c r="H16" s="939">
        <v>5</v>
      </c>
      <c r="I16" s="939">
        <f t="shared" si="3"/>
        <v>0</v>
      </c>
      <c r="J16" s="941">
        <v>0</v>
      </c>
      <c r="K16" s="941">
        <v>0</v>
      </c>
    </row>
    <row r="17" spans="1:11" ht="24" customHeight="1">
      <c r="A17" s="1190" t="s">
        <v>395</v>
      </c>
      <c r="B17" s="1191"/>
      <c r="C17" s="1192"/>
      <c r="D17" s="468">
        <v>0</v>
      </c>
      <c r="E17" s="667">
        <f t="shared" si="0"/>
        <v>0</v>
      </c>
      <c r="F17" s="939">
        <f t="shared" si="2"/>
        <v>0</v>
      </c>
      <c r="G17" s="942">
        <v>0</v>
      </c>
      <c r="H17" s="943">
        <v>0</v>
      </c>
      <c r="I17" s="939">
        <f t="shared" si="3"/>
        <v>0</v>
      </c>
      <c r="J17" s="944">
        <v>0</v>
      </c>
      <c r="K17" s="944">
        <v>0</v>
      </c>
    </row>
    <row r="18" spans="1:11" ht="24" customHeight="1">
      <c r="A18" s="1190" t="s">
        <v>104</v>
      </c>
      <c r="B18" s="1191"/>
      <c r="C18" s="1192"/>
      <c r="D18" s="398">
        <v>0</v>
      </c>
      <c r="E18" s="667">
        <f t="shared" si="0"/>
        <v>1</v>
      </c>
      <c r="F18" s="939">
        <f t="shared" si="2"/>
        <v>1</v>
      </c>
      <c r="G18" s="940">
        <v>0</v>
      </c>
      <c r="H18" s="939">
        <v>1</v>
      </c>
      <c r="I18" s="939">
        <f t="shared" si="3"/>
        <v>0</v>
      </c>
      <c r="J18" s="941">
        <v>0</v>
      </c>
      <c r="K18" s="941">
        <v>0</v>
      </c>
    </row>
    <row r="19" spans="1:11" ht="24" customHeight="1">
      <c r="A19" s="1190" t="s">
        <v>105</v>
      </c>
      <c r="B19" s="1202"/>
      <c r="C19" s="1203"/>
      <c r="D19" s="469">
        <v>0</v>
      </c>
      <c r="E19" s="667">
        <f>SUM(F19,I19)</f>
        <v>0</v>
      </c>
      <c r="F19" s="939">
        <f t="shared" si="2"/>
        <v>0</v>
      </c>
      <c r="G19" s="940">
        <v>0</v>
      </c>
      <c r="H19" s="939">
        <v>0</v>
      </c>
      <c r="I19" s="939">
        <f t="shared" si="3"/>
        <v>0</v>
      </c>
      <c r="J19" s="941">
        <v>0</v>
      </c>
      <c r="K19" s="941">
        <v>0</v>
      </c>
    </row>
    <row r="20" spans="1:11" ht="18.75" customHeight="1">
      <c r="A20" s="265"/>
      <c r="B20" s="26"/>
      <c r="C20" s="173"/>
      <c r="D20" s="173"/>
      <c r="E20" s="266"/>
      <c r="F20" s="267"/>
      <c r="G20" s="267"/>
      <c r="H20" s="268"/>
      <c r="I20" s="269"/>
      <c r="J20" s="269"/>
      <c r="K20" s="269"/>
    </row>
    <row r="21" spans="1:11" ht="18.75" customHeight="1">
      <c r="B21" s="270"/>
      <c r="C21" s="271"/>
      <c r="D21" s="271"/>
      <c r="E21" s="271"/>
      <c r="F21" s="271"/>
      <c r="G21" s="269"/>
      <c r="H21" s="269"/>
      <c r="I21" s="269"/>
      <c r="J21" s="269"/>
      <c r="K21" s="338"/>
    </row>
    <row r="22" spans="1:11" ht="18.75" customHeight="1">
      <c r="A22" s="24" t="s">
        <v>153</v>
      </c>
    </row>
    <row r="23" spans="1:11" ht="18.75" customHeight="1">
      <c r="B23" s="24" t="s">
        <v>468</v>
      </c>
    </row>
    <row r="24" spans="1:11" ht="18.75" customHeight="1">
      <c r="A24" s="1096" t="s">
        <v>94</v>
      </c>
      <c r="B24" s="1097"/>
      <c r="C24" s="1206"/>
      <c r="D24" s="549"/>
      <c r="E24" s="560"/>
      <c r="F24" s="1051" t="s">
        <v>315</v>
      </c>
      <c r="G24" s="1051"/>
      <c r="H24" s="1051"/>
      <c r="I24" s="1051"/>
      <c r="J24" s="1051"/>
      <c r="K24" s="1051"/>
    </row>
    <row r="25" spans="1:11" ht="18.75" customHeight="1">
      <c r="A25" s="1099"/>
      <c r="B25" s="1048"/>
      <c r="C25" s="1066"/>
      <c r="D25" s="1082" t="s">
        <v>445</v>
      </c>
      <c r="E25" s="1084" t="s">
        <v>456</v>
      </c>
      <c r="F25" s="1204" t="s">
        <v>2</v>
      </c>
      <c r="G25" s="1204"/>
      <c r="H25" s="1204"/>
      <c r="I25" s="1204" t="s">
        <v>3</v>
      </c>
      <c r="J25" s="1205"/>
      <c r="K25" s="1205"/>
    </row>
    <row r="26" spans="1:11" ht="18.75" customHeight="1">
      <c r="A26" s="1100"/>
      <c r="B26" s="1101"/>
      <c r="C26" s="1207"/>
      <c r="D26" s="1210"/>
      <c r="E26" s="1211"/>
      <c r="F26" s="668" t="s">
        <v>4</v>
      </c>
      <c r="G26" s="563" t="s">
        <v>5</v>
      </c>
      <c r="H26" s="563" t="s">
        <v>6</v>
      </c>
      <c r="I26" s="586" t="s">
        <v>4</v>
      </c>
      <c r="J26" s="563" t="s">
        <v>5</v>
      </c>
      <c r="K26" s="563" t="s">
        <v>6</v>
      </c>
    </row>
    <row r="27" spans="1:11" ht="18.75" customHeight="1">
      <c r="A27" s="1078">
        <v>1</v>
      </c>
      <c r="B27" s="1079"/>
      <c r="C27" s="1080"/>
      <c r="D27" s="564">
        <v>2</v>
      </c>
      <c r="E27" s="669">
        <v>3</v>
      </c>
      <c r="F27" s="670">
        <v>4</v>
      </c>
      <c r="G27" s="570">
        <v>5</v>
      </c>
      <c r="H27" s="570">
        <v>6</v>
      </c>
      <c r="I27" s="570">
        <v>7</v>
      </c>
      <c r="J27" s="570">
        <v>8</v>
      </c>
      <c r="K27" s="570">
        <v>9</v>
      </c>
    </row>
    <row r="28" spans="1:11" ht="24" customHeight="1">
      <c r="A28" s="295" t="s">
        <v>1</v>
      </c>
      <c r="B28" s="296"/>
      <c r="C28" s="297"/>
      <c r="D28" s="339">
        <v>20924</v>
      </c>
      <c r="E28" s="646">
        <f>SUM(F28,I28)</f>
        <v>20583</v>
      </c>
      <c r="F28" s="278">
        <f>SUM(G28:H28)</f>
        <v>20257</v>
      </c>
      <c r="G28" s="278">
        <f>SUM(G29:G32)</f>
        <v>2147</v>
      </c>
      <c r="H28" s="278">
        <f>SUM(H29:H32)</f>
        <v>18110</v>
      </c>
      <c r="I28" s="278">
        <f>SUM(J28:K28)</f>
        <v>326</v>
      </c>
      <c r="J28" s="278">
        <f>SUM(J29:J32)</f>
        <v>42</v>
      </c>
      <c r="K28" s="278">
        <f>SUM(K29:K32)</f>
        <v>284</v>
      </c>
    </row>
    <row r="29" spans="1:11" ht="24" customHeight="1">
      <c r="A29" s="302" t="s">
        <v>110</v>
      </c>
      <c r="B29" s="306"/>
      <c r="C29" s="303"/>
      <c r="D29" s="340">
        <v>2884</v>
      </c>
      <c r="E29" s="646">
        <f>SUM(F29,I29)</f>
        <v>2700</v>
      </c>
      <c r="F29" s="341">
        <f>G29+H29</f>
        <v>2655</v>
      </c>
      <c r="G29" s="287">
        <v>376</v>
      </c>
      <c r="H29" s="287">
        <v>2279</v>
      </c>
      <c r="I29" s="341">
        <f>J29+K29</f>
        <v>45</v>
      </c>
      <c r="J29" s="435">
        <v>10</v>
      </c>
      <c r="K29" s="435">
        <v>35</v>
      </c>
    </row>
    <row r="30" spans="1:11" ht="24" customHeight="1">
      <c r="A30" s="302" t="s">
        <v>111</v>
      </c>
      <c r="B30" s="306"/>
      <c r="C30" s="284"/>
      <c r="D30" s="343">
        <v>15843</v>
      </c>
      <c r="E30" s="646">
        <f>SUM(F30,I30)</f>
        <v>15684</v>
      </c>
      <c r="F30" s="341">
        <f t="shared" ref="F30:F32" si="4">G30+H30</f>
        <v>15419</v>
      </c>
      <c r="G30" s="287">
        <v>1607</v>
      </c>
      <c r="H30" s="287">
        <v>13812</v>
      </c>
      <c r="I30" s="341">
        <f t="shared" ref="I30:I32" si="5">J30+K30</f>
        <v>265</v>
      </c>
      <c r="J30" s="435">
        <v>32</v>
      </c>
      <c r="K30" s="435">
        <v>233</v>
      </c>
    </row>
    <row r="31" spans="1:11" ht="24" customHeight="1">
      <c r="A31" s="302" t="s">
        <v>112</v>
      </c>
      <c r="B31" s="306"/>
      <c r="C31" s="284"/>
      <c r="D31" s="343">
        <v>1371</v>
      </c>
      <c r="E31" s="646">
        <f>SUM(F31,I31)</f>
        <v>1389</v>
      </c>
      <c r="F31" s="341">
        <f t="shared" si="4"/>
        <v>1380</v>
      </c>
      <c r="G31" s="287">
        <v>109</v>
      </c>
      <c r="H31" s="287">
        <v>1271</v>
      </c>
      <c r="I31" s="341">
        <f t="shared" si="5"/>
        <v>9</v>
      </c>
      <c r="J31" s="435">
        <v>0</v>
      </c>
      <c r="K31" s="435">
        <v>9</v>
      </c>
    </row>
    <row r="32" spans="1:11" ht="24" customHeight="1">
      <c r="A32" s="302" t="s">
        <v>113</v>
      </c>
      <c r="B32" s="307"/>
      <c r="C32" s="308"/>
      <c r="D32" s="343">
        <v>826</v>
      </c>
      <c r="E32" s="646">
        <f>SUM(F32,I32)</f>
        <v>810</v>
      </c>
      <c r="F32" s="341">
        <f t="shared" si="4"/>
        <v>803</v>
      </c>
      <c r="G32" s="287">
        <v>55</v>
      </c>
      <c r="H32" s="287">
        <v>748</v>
      </c>
      <c r="I32" s="341">
        <f t="shared" si="5"/>
        <v>7</v>
      </c>
      <c r="J32" s="435">
        <v>0</v>
      </c>
      <c r="K32" s="435">
        <v>7</v>
      </c>
    </row>
    <row r="33" spans="1:11" ht="18.75" customHeight="1">
      <c r="A33" s="291" t="s">
        <v>400</v>
      </c>
      <c r="B33" s="291"/>
      <c r="C33" s="292"/>
      <c r="D33" s="292"/>
      <c r="E33" s="266"/>
      <c r="F33" s="293"/>
      <c r="G33" s="293"/>
      <c r="H33" s="293"/>
      <c r="I33" s="269"/>
      <c r="J33" s="269"/>
      <c r="K33" s="269"/>
    </row>
    <row r="34" spans="1:11" ht="18.75" customHeight="1">
      <c r="A34" s="291" t="s">
        <v>398</v>
      </c>
      <c r="B34" s="291"/>
      <c r="C34" s="292"/>
      <c r="D34" s="292"/>
      <c r="E34" s="266"/>
      <c r="F34" s="293"/>
      <c r="G34" s="293"/>
      <c r="H34" s="293"/>
      <c r="I34" s="269"/>
      <c r="J34" s="269"/>
      <c r="K34" s="269"/>
    </row>
    <row r="35" spans="1:11" ht="18.75" customHeight="1">
      <c r="A35" s="291"/>
      <c r="B35" s="291"/>
      <c r="C35" s="292"/>
      <c r="D35" s="292"/>
      <c r="E35" s="266"/>
      <c r="F35" s="293"/>
      <c r="G35" s="293"/>
      <c r="H35" s="293"/>
      <c r="I35" s="269"/>
      <c r="J35" s="269"/>
      <c r="K35" s="269"/>
    </row>
    <row r="36" spans="1:11" ht="18.75" customHeight="1">
      <c r="A36" s="291"/>
      <c r="B36" s="291"/>
      <c r="C36" s="292"/>
      <c r="D36" s="292"/>
      <c r="E36" s="266"/>
      <c r="F36" s="293"/>
      <c r="G36" s="293"/>
      <c r="H36" s="293"/>
      <c r="I36" s="269"/>
      <c r="J36" s="269"/>
      <c r="K36" s="269"/>
    </row>
    <row r="37" spans="1:11" ht="18.75" customHeight="1">
      <c r="A37" s="24" t="s">
        <v>154</v>
      </c>
    </row>
    <row r="38" spans="1:11" ht="18.75" customHeight="1">
      <c r="B38" s="24" t="s">
        <v>469</v>
      </c>
    </row>
    <row r="39" spans="1:11" ht="18.75" customHeight="1">
      <c r="A39" s="1096" t="s">
        <v>94</v>
      </c>
      <c r="B39" s="1097"/>
      <c r="C39" s="1206"/>
      <c r="D39" s="549"/>
      <c r="E39" s="559"/>
      <c r="F39" s="1102" t="s">
        <v>315</v>
      </c>
      <c r="G39" s="1102"/>
      <c r="H39" s="1102"/>
      <c r="I39" s="1102"/>
      <c r="J39" s="1102"/>
      <c r="K39" s="1102"/>
    </row>
    <row r="40" spans="1:11" ht="18.75" customHeight="1">
      <c r="A40" s="1099"/>
      <c r="B40" s="1048"/>
      <c r="C40" s="1066"/>
      <c r="D40" s="1212" t="s">
        <v>445</v>
      </c>
      <c r="E40" s="1214" t="s">
        <v>456</v>
      </c>
      <c r="F40" s="1208" t="s">
        <v>2</v>
      </c>
      <c r="G40" s="1208"/>
      <c r="H40" s="1208"/>
      <c r="I40" s="1208" t="s">
        <v>3</v>
      </c>
      <c r="J40" s="1209"/>
      <c r="K40" s="1209"/>
    </row>
    <row r="41" spans="1:11" ht="18.75" customHeight="1">
      <c r="A41" s="1100"/>
      <c r="B41" s="1101"/>
      <c r="C41" s="1207"/>
      <c r="D41" s="1213"/>
      <c r="E41" s="1215"/>
      <c r="F41" s="668" t="s">
        <v>4</v>
      </c>
      <c r="G41" s="563" t="s">
        <v>5</v>
      </c>
      <c r="H41" s="563" t="s">
        <v>6</v>
      </c>
      <c r="I41" s="586" t="s">
        <v>4</v>
      </c>
      <c r="J41" s="563" t="s">
        <v>5</v>
      </c>
      <c r="K41" s="563" t="s">
        <v>6</v>
      </c>
    </row>
    <row r="42" spans="1:11" ht="18.75" customHeight="1">
      <c r="A42" s="1078">
        <v>1</v>
      </c>
      <c r="B42" s="1079"/>
      <c r="C42" s="1080"/>
      <c r="D42" s="564">
        <v>2</v>
      </c>
      <c r="E42" s="669">
        <v>3</v>
      </c>
      <c r="F42" s="670">
        <v>4</v>
      </c>
      <c r="G42" s="570">
        <v>5</v>
      </c>
      <c r="H42" s="570">
        <v>6</v>
      </c>
      <c r="I42" s="570">
        <v>7</v>
      </c>
      <c r="J42" s="570">
        <v>8</v>
      </c>
      <c r="K42" s="570">
        <v>9</v>
      </c>
    </row>
    <row r="43" spans="1:11" ht="24" customHeight="1">
      <c r="A43" s="295" t="s">
        <v>1</v>
      </c>
      <c r="B43" s="296"/>
      <c r="C43" s="297"/>
      <c r="D43" s="339">
        <v>15289</v>
      </c>
      <c r="E43" s="646">
        <f>SUM(F43,I43)</f>
        <v>14507</v>
      </c>
      <c r="F43" s="278">
        <f>SUM(G43:H43)</f>
        <v>14259</v>
      </c>
      <c r="G43" s="278">
        <f>SUM(G44:G47)</f>
        <v>1791</v>
      </c>
      <c r="H43" s="278">
        <f>SUM(H44:H47)</f>
        <v>12468</v>
      </c>
      <c r="I43" s="278">
        <f>SUM(J43:K43)</f>
        <v>248</v>
      </c>
      <c r="J43" s="278">
        <f>SUM(J44:J47)</f>
        <v>27</v>
      </c>
      <c r="K43" s="278">
        <f>SUM(K44:K47)</f>
        <v>221</v>
      </c>
    </row>
    <row r="44" spans="1:11" ht="24" customHeight="1">
      <c r="A44" s="302" t="s">
        <v>110</v>
      </c>
      <c r="B44" s="306"/>
      <c r="C44" s="303"/>
      <c r="D44" s="340">
        <v>15112</v>
      </c>
      <c r="E44" s="646">
        <f>SUM(F44,I44)</f>
        <v>14368</v>
      </c>
      <c r="F44" s="341">
        <f>G44+H44</f>
        <v>14120</v>
      </c>
      <c r="G44" s="287">
        <v>1765</v>
      </c>
      <c r="H44" s="287">
        <v>12355</v>
      </c>
      <c r="I44" s="342">
        <f>J44+K44</f>
        <v>248</v>
      </c>
      <c r="J44" s="256">
        <v>27</v>
      </c>
      <c r="K44" s="256">
        <v>221</v>
      </c>
    </row>
    <row r="45" spans="1:11" ht="24" customHeight="1">
      <c r="A45" s="302" t="s">
        <v>111</v>
      </c>
      <c r="B45" s="306"/>
      <c r="C45" s="284"/>
      <c r="D45" s="343">
        <v>173</v>
      </c>
      <c r="E45" s="646">
        <f>SUM(F45,I45)</f>
        <v>136</v>
      </c>
      <c r="F45" s="341">
        <f t="shared" ref="F45:F47" si="6">G45+H45</f>
        <v>136</v>
      </c>
      <c r="G45" s="287">
        <v>25</v>
      </c>
      <c r="H45" s="287">
        <v>111</v>
      </c>
      <c r="I45" s="342">
        <f t="shared" ref="I45:I47" si="7">J45+K45</f>
        <v>0</v>
      </c>
      <c r="J45" s="256">
        <v>0</v>
      </c>
      <c r="K45" s="256">
        <v>0</v>
      </c>
    </row>
    <row r="46" spans="1:11" ht="24" customHeight="1">
      <c r="A46" s="302" t="s">
        <v>112</v>
      </c>
      <c r="B46" s="306"/>
      <c r="C46" s="284"/>
      <c r="D46" s="343">
        <v>4</v>
      </c>
      <c r="E46" s="646">
        <f>SUM(F46,I46)</f>
        <v>3</v>
      </c>
      <c r="F46" s="341">
        <f t="shared" si="6"/>
        <v>3</v>
      </c>
      <c r="G46" s="287">
        <v>1</v>
      </c>
      <c r="H46" s="287">
        <v>2</v>
      </c>
      <c r="I46" s="342">
        <f t="shared" si="7"/>
        <v>0</v>
      </c>
      <c r="J46" s="256">
        <v>0</v>
      </c>
      <c r="K46" s="256">
        <v>0</v>
      </c>
    </row>
    <row r="47" spans="1:11" ht="24" customHeight="1">
      <c r="A47" s="302" t="s">
        <v>113</v>
      </c>
      <c r="B47" s="307"/>
      <c r="C47" s="308"/>
      <c r="D47" s="343">
        <v>0</v>
      </c>
      <c r="E47" s="646">
        <f>SUM(F47,I47)</f>
        <v>0</v>
      </c>
      <c r="F47" s="341">
        <f t="shared" si="6"/>
        <v>0</v>
      </c>
      <c r="G47" s="287">
        <v>0</v>
      </c>
      <c r="H47" s="287">
        <v>0</v>
      </c>
      <c r="I47" s="342">
        <f t="shared" si="7"/>
        <v>0</v>
      </c>
      <c r="J47" s="256">
        <v>0</v>
      </c>
      <c r="K47" s="256">
        <v>0</v>
      </c>
    </row>
    <row r="48" spans="1:11" ht="18.75" customHeight="1">
      <c r="A48" s="24" t="s">
        <v>114</v>
      </c>
      <c r="D48" s="30"/>
      <c r="E48" s="25"/>
    </row>
    <row r="49" spans="1:11" ht="18.75" customHeight="1">
      <c r="A49" s="24" t="s">
        <v>115</v>
      </c>
      <c r="E49" s="25"/>
    </row>
    <row r="50" spans="1:11" ht="18.75" customHeight="1">
      <c r="E50" s="25"/>
    </row>
    <row r="51" spans="1:11" ht="18.75" customHeight="1"/>
    <row r="52" spans="1:11" ht="18.75" customHeight="1">
      <c r="A52" s="1072" t="s">
        <v>305</v>
      </c>
      <c r="B52" s="1072"/>
      <c r="C52" s="1072"/>
      <c r="D52" s="1072"/>
      <c r="E52" s="1072"/>
      <c r="F52" s="1072"/>
      <c r="G52" s="1072"/>
      <c r="H52" s="1072"/>
      <c r="I52" s="1072"/>
      <c r="J52" s="1072"/>
      <c r="K52" s="1072"/>
    </row>
    <row r="53" spans="1:11" ht="30.2" customHeight="1">
      <c r="A53" s="1073" t="s">
        <v>306</v>
      </c>
      <c r="B53" s="1074"/>
      <c r="C53" s="1074"/>
      <c r="D53" s="1074"/>
      <c r="E53" s="1074"/>
      <c r="F53" s="1074"/>
      <c r="G53" s="1074"/>
      <c r="H53" s="1075"/>
      <c r="I53" s="671" t="s">
        <v>445</v>
      </c>
      <c r="J53" s="672" t="s">
        <v>456</v>
      </c>
      <c r="K53" s="673" t="s">
        <v>307</v>
      </c>
    </row>
    <row r="54" spans="1:11" ht="18.75" customHeight="1">
      <c r="A54" s="1034" t="s">
        <v>431</v>
      </c>
      <c r="B54" s="1035"/>
      <c r="C54" s="1035"/>
      <c r="D54" s="1035"/>
      <c r="E54" s="1035"/>
      <c r="F54" s="1035"/>
      <c r="G54" s="1035"/>
      <c r="H54" s="1035"/>
      <c r="I54" s="1176">
        <v>12.54</v>
      </c>
      <c r="J54" s="1174">
        <v>12.71</v>
      </c>
      <c r="K54" s="1172">
        <f>J54-I54</f>
        <v>0.17000000000000171</v>
      </c>
    </row>
    <row r="55" spans="1:11" ht="18.75" customHeight="1">
      <c r="A55" s="1186" t="s">
        <v>107</v>
      </c>
      <c r="B55" s="1187"/>
      <c r="C55" s="1187"/>
      <c r="D55" s="1187"/>
      <c r="E55" s="1187"/>
      <c r="F55" s="1187"/>
      <c r="G55" s="1187"/>
      <c r="H55" s="1187"/>
      <c r="I55" s="1177"/>
      <c r="J55" s="1175"/>
      <c r="K55" s="1173"/>
    </row>
    <row r="56" spans="1:11" ht="18.75" customHeight="1">
      <c r="A56" s="1034" t="s">
        <v>437</v>
      </c>
      <c r="B56" s="1035"/>
      <c r="C56" s="1035"/>
      <c r="D56" s="1035"/>
      <c r="E56" s="1035"/>
      <c r="F56" s="1035"/>
      <c r="G56" s="1035"/>
      <c r="H56" s="1183"/>
      <c r="I56" s="1176">
        <v>10</v>
      </c>
      <c r="J56" s="1188">
        <v>10</v>
      </c>
      <c r="K56" s="1172">
        <f>J56-I56</f>
        <v>0</v>
      </c>
    </row>
    <row r="57" spans="1:11" ht="18.75" customHeight="1">
      <c r="A57" s="1180" t="s">
        <v>107</v>
      </c>
      <c r="B57" s="1181"/>
      <c r="C57" s="1181"/>
      <c r="D57" s="1181"/>
      <c r="E57" s="1181"/>
      <c r="F57" s="1181"/>
      <c r="G57" s="1181"/>
      <c r="H57" s="1182"/>
      <c r="I57" s="1177"/>
      <c r="J57" s="1189"/>
      <c r="K57" s="1173"/>
    </row>
    <row r="58" spans="1:11" ht="18.75" customHeight="1">
      <c r="A58" s="1034" t="s">
        <v>431</v>
      </c>
      <c r="B58" s="1035"/>
      <c r="C58" s="1035"/>
      <c r="D58" s="1035"/>
      <c r="E58" s="1035"/>
      <c r="F58" s="1035"/>
      <c r="G58" s="1035"/>
      <c r="H58" s="1183"/>
      <c r="I58" s="1176">
        <v>12.54</v>
      </c>
      <c r="J58" s="1174">
        <v>12.69</v>
      </c>
      <c r="K58" s="1172">
        <f>J58-I58</f>
        <v>0.15000000000000036</v>
      </c>
    </row>
    <row r="59" spans="1:11" ht="18.75" customHeight="1">
      <c r="A59" s="1180" t="s">
        <v>108</v>
      </c>
      <c r="B59" s="1181"/>
      <c r="C59" s="1181"/>
      <c r="D59" s="1181"/>
      <c r="E59" s="1181"/>
      <c r="F59" s="1181"/>
      <c r="G59" s="1181"/>
      <c r="H59" s="1182"/>
      <c r="I59" s="1177"/>
      <c r="J59" s="1175"/>
      <c r="K59" s="1173"/>
    </row>
    <row r="60" spans="1:11" ht="18.75" customHeight="1">
      <c r="A60" s="1184" t="s">
        <v>433</v>
      </c>
      <c r="B60" s="1185"/>
      <c r="C60" s="1185"/>
      <c r="D60" s="1185"/>
      <c r="E60" s="1185"/>
      <c r="F60" s="1185"/>
      <c r="G60" s="1185"/>
      <c r="H60" s="1185"/>
      <c r="I60" s="1176">
        <v>10</v>
      </c>
      <c r="J60" s="1174">
        <v>10</v>
      </c>
      <c r="K60" s="1172">
        <f>J60-I60</f>
        <v>0</v>
      </c>
    </row>
    <row r="61" spans="1:11" ht="18.75" customHeight="1">
      <c r="A61" s="1180" t="s">
        <v>152</v>
      </c>
      <c r="B61" s="1181"/>
      <c r="C61" s="1181"/>
      <c r="D61" s="1181"/>
      <c r="E61" s="1181"/>
      <c r="F61" s="1181"/>
      <c r="G61" s="1181"/>
      <c r="H61" s="1181"/>
      <c r="I61" s="1177"/>
      <c r="J61" s="1175"/>
      <c r="K61" s="1173"/>
    </row>
    <row r="62" spans="1:11" ht="18.75" customHeight="1">
      <c r="A62" s="1178" t="s">
        <v>438</v>
      </c>
      <c r="B62" s="1178"/>
      <c r="C62" s="1178"/>
      <c r="D62" s="1178"/>
      <c r="E62" s="1178"/>
      <c r="F62" s="1178"/>
      <c r="G62" s="1178"/>
      <c r="H62" s="1178"/>
      <c r="I62" s="344">
        <v>3.39</v>
      </c>
      <c r="J62" s="345">
        <v>3.41</v>
      </c>
      <c r="K62" s="674">
        <f>J62-I62</f>
        <v>2.0000000000000018E-2</v>
      </c>
    </row>
    <row r="63" spans="1:11" ht="18.75" customHeight="1">
      <c r="A63" s="1179" t="s">
        <v>439</v>
      </c>
      <c r="B63" s="1179"/>
      <c r="C63" s="1179"/>
      <c r="D63" s="1179"/>
      <c r="E63" s="1179"/>
      <c r="F63" s="1179"/>
      <c r="G63" s="1179"/>
      <c r="H63" s="1179"/>
      <c r="I63" s="346">
        <v>0.33</v>
      </c>
      <c r="J63" s="345">
        <v>0.32</v>
      </c>
      <c r="K63" s="674">
        <f>J63-I63</f>
        <v>-1.0000000000000009E-2</v>
      </c>
    </row>
  </sheetData>
  <mergeCells count="58">
    <mergeCell ref="A42:C42"/>
    <mergeCell ref="F24:K24"/>
    <mergeCell ref="F25:H25"/>
    <mergeCell ref="I25:K25"/>
    <mergeCell ref="A39:C41"/>
    <mergeCell ref="F39:K39"/>
    <mergeCell ref="F40:H40"/>
    <mergeCell ref="I40:K40"/>
    <mergeCell ref="A24:C26"/>
    <mergeCell ref="D25:D26"/>
    <mergeCell ref="E25:E26"/>
    <mergeCell ref="D40:D41"/>
    <mergeCell ref="E40:E41"/>
    <mergeCell ref="A27:C27"/>
    <mergeCell ref="A14:C14"/>
    <mergeCell ref="A15:C15"/>
    <mergeCell ref="A16:C16"/>
    <mergeCell ref="A18:C18"/>
    <mergeCell ref="A19:C19"/>
    <mergeCell ref="A17:C17"/>
    <mergeCell ref="A13:C13"/>
    <mergeCell ref="A3:C5"/>
    <mergeCell ref="F3:K3"/>
    <mergeCell ref="F4:H4"/>
    <mergeCell ref="I4:K4"/>
    <mergeCell ref="A7:C7"/>
    <mergeCell ref="A8:C8"/>
    <mergeCell ref="A9:C9"/>
    <mergeCell ref="A10:C10"/>
    <mergeCell ref="A11:C11"/>
    <mergeCell ref="A12:C12"/>
    <mergeCell ref="D4:D5"/>
    <mergeCell ref="E4:E5"/>
    <mergeCell ref="A6:C6"/>
    <mergeCell ref="A52:K52"/>
    <mergeCell ref="A53:H53"/>
    <mergeCell ref="A54:H54"/>
    <mergeCell ref="A55:H55"/>
    <mergeCell ref="A56:H56"/>
    <mergeCell ref="J54:J55"/>
    <mergeCell ref="J56:J57"/>
    <mergeCell ref="K54:K55"/>
    <mergeCell ref="K56:K57"/>
    <mergeCell ref="A62:H62"/>
    <mergeCell ref="A63:H63"/>
    <mergeCell ref="A57:H57"/>
    <mergeCell ref="A58:H58"/>
    <mergeCell ref="A59:H59"/>
    <mergeCell ref="A60:H60"/>
    <mergeCell ref="A61:H61"/>
    <mergeCell ref="K58:K59"/>
    <mergeCell ref="K60:K61"/>
    <mergeCell ref="J58:J59"/>
    <mergeCell ref="J60:J61"/>
    <mergeCell ref="I54:I55"/>
    <mergeCell ref="I56:I57"/>
    <mergeCell ref="I58:I59"/>
    <mergeCell ref="I60:I61"/>
  </mergeCells>
  <pageMargins left="0.82" right="0.43307086614173229" top="0.47244094488188981" bottom="0.39370078740157483" header="0.23622047244094491" footer="0.23622047244094491"/>
  <pageSetup paperSize="9" scale="54" orientation="portrait" r:id="rId1"/>
  <headerFooter>
    <oddHeader>&amp;C9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50"/>
  <sheetViews>
    <sheetView topLeftCell="A3" zoomScaleNormal="100" workbookViewId="0">
      <selection activeCell="K41" sqref="K41"/>
    </sheetView>
  </sheetViews>
  <sheetFormatPr defaultColWidth="9.140625" defaultRowHeight="12.75"/>
  <cols>
    <col min="1" max="1" width="53.28515625" style="1" customWidth="1"/>
    <col min="2" max="2" width="10.28515625" style="1" customWidth="1"/>
    <col min="3" max="3" width="10" style="1" customWidth="1"/>
    <col min="4" max="16384" width="9.140625" style="1"/>
  </cols>
  <sheetData>
    <row r="1" spans="1:9" s="8" customFormat="1" ht="15">
      <c r="A1" s="8" t="s">
        <v>155</v>
      </c>
    </row>
    <row r="2" spans="1:9" s="8" customFormat="1" ht="15">
      <c r="A2" s="955" t="s">
        <v>465</v>
      </c>
    </row>
    <row r="3" spans="1:9" s="8" customFormat="1" ht="15"/>
    <row r="4" spans="1:9" s="8" customFormat="1" ht="15.75" customHeight="1">
      <c r="A4" s="1216" t="s">
        <v>116</v>
      </c>
      <c r="B4" s="675"/>
      <c r="C4" s="676"/>
      <c r="D4" s="1218" t="s">
        <v>315</v>
      </c>
      <c r="E4" s="1218"/>
      <c r="F4" s="1218"/>
      <c r="G4" s="1218"/>
      <c r="H4" s="1218"/>
      <c r="I4" s="1218"/>
    </row>
    <row r="5" spans="1:9" s="8" customFormat="1" ht="15.75" customHeight="1">
      <c r="A5" s="1217"/>
      <c r="B5" s="1220" t="s">
        <v>445</v>
      </c>
      <c r="C5" s="1222" t="s">
        <v>456</v>
      </c>
      <c r="D5" s="970" t="s">
        <v>2</v>
      </c>
      <c r="E5" s="970"/>
      <c r="F5" s="970"/>
      <c r="G5" s="970" t="s">
        <v>3</v>
      </c>
      <c r="H5" s="1219"/>
      <c r="I5" s="1219"/>
    </row>
    <row r="6" spans="1:9" s="8" customFormat="1" ht="23.1" customHeight="1">
      <c r="A6" s="1217"/>
      <c r="B6" s="1221"/>
      <c r="C6" s="1221"/>
      <c r="D6" s="677" t="s">
        <v>4</v>
      </c>
      <c r="E6" s="678" t="s">
        <v>5</v>
      </c>
      <c r="F6" s="678" t="s">
        <v>6</v>
      </c>
      <c r="G6" s="679" t="s">
        <v>4</v>
      </c>
      <c r="H6" s="678" t="s">
        <v>5</v>
      </c>
      <c r="I6" s="678" t="s">
        <v>6</v>
      </c>
    </row>
    <row r="7" spans="1:9" s="8" customFormat="1" ht="15" customHeight="1">
      <c r="A7" s="680">
        <v>1</v>
      </c>
      <c r="B7" s="680">
        <v>2</v>
      </c>
      <c r="C7" s="585">
        <v>3</v>
      </c>
      <c r="D7" s="681">
        <v>4</v>
      </c>
      <c r="E7" s="585">
        <v>5</v>
      </c>
      <c r="F7" s="585">
        <v>6</v>
      </c>
      <c r="G7" s="682">
        <v>7</v>
      </c>
      <c r="H7" s="585">
        <v>8</v>
      </c>
      <c r="I7" s="585">
        <v>9</v>
      </c>
    </row>
    <row r="8" spans="1:9" s="8" customFormat="1" ht="29.25" customHeight="1" thickBot="1">
      <c r="A8" s="45" t="s">
        <v>1</v>
      </c>
      <c r="B8" s="470">
        <v>53569</v>
      </c>
      <c r="C8" s="471">
        <f t="shared" ref="C8:C20" si="0">SUM(D8,G8)</f>
        <v>51791</v>
      </c>
      <c r="D8" s="472">
        <f t="shared" ref="D8" si="1">SUM(E8:F8)</f>
        <v>51049</v>
      </c>
      <c r="E8" s="473">
        <f>SUM(E9:E20)</f>
        <v>4898</v>
      </c>
      <c r="F8" s="473">
        <f>SUM(F9:F20)</f>
        <v>46151</v>
      </c>
      <c r="G8" s="474">
        <f t="shared" ref="G8" si="2">SUM(H8:I8)</f>
        <v>742</v>
      </c>
      <c r="H8" s="475">
        <f>SUM(H9:H20)</f>
        <v>71</v>
      </c>
      <c r="I8" s="476">
        <f>SUM(I9:I20)</f>
        <v>671</v>
      </c>
    </row>
    <row r="9" spans="1:9" s="8" customFormat="1" ht="29.25" customHeight="1" thickTop="1">
      <c r="A9" s="347" t="s">
        <v>117</v>
      </c>
      <c r="B9" s="477">
        <v>0</v>
      </c>
      <c r="C9" s="478">
        <f t="shared" si="0"/>
        <v>0</v>
      </c>
      <c r="D9" s="479">
        <f>E9+F9</f>
        <v>0</v>
      </c>
      <c r="E9" s="479">
        <v>0</v>
      </c>
      <c r="F9" s="479">
        <v>0</v>
      </c>
      <c r="G9" s="479">
        <f>H9+I9</f>
        <v>0</v>
      </c>
      <c r="H9" s="480">
        <v>0</v>
      </c>
      <c r="I9" s="480">
        <v>0</v>
      </c>
    </row>
    <row r="10" spans="1:9" s="8" customFormat="1" ht="29.25" customHeight="1">
      <c r="A10" s="348" t="s">
        <v>118</v>
      </c>
      <c r="B10" s="481">
        <v>0</v>
      </c>
      <c r="C10" s="482">
        <f t="shared" si="0"/>
        <v>1</v>
      </c>
      <c r="D10" s="483">
        <f t="shared" ref="D10:D20" si="3">E10+F10</f>
        <v>1</v>
      </c>
      <c r="E10" s="483">
        <v>0</v>
      </c>
      <c r="F10" s="483">
        <v>1</v>
      </c>
      <c r="G10" s="483">
        <f t="shared" ref="G10:G20" si="4">H10+I10</f>
        <v>0</v>
      </c>
      <c r="H10" s="484">
        <v>0</v>
      </c>
      <c r="I10" s="484">
        <v>0</v>
      </c>
    </row>
    <row r="11" spans="1:9" s="8" customFormat="1" ht="29.25" customHeight="1">
      <c r="A11" s="348" t="s">
        <v>119</v>
      </c>
      <c r="B11" s="481">
        <v>17356</v>
      </c>
      <c r="C11" s="482">
        <f t="shared" si="0"/>
        <v>16700</v>
      </c>
      <c r="D11" s="483">
        <f t="shared" si="3"/>
        <v>16532</v>
      </c>
      <c r="E11" s="483">
        <v>960</v>
      </c>
      <c r="F11" s="483">
        <v>15572</v>
      </c>
      <c r="G11" s="483">
        <f t="shared" si="4"/>
        <v>168</v>
      </c>
      <c r="H11" s="484">
        <v>2</v>
      </c>
      <c r="I11" s="484">
        <v>166</v>
      </c>
    </row>
    <row r="12" spans="1:9" s="8" customFormat="1" ht="29.25" customHeight="1" thickBot="1">
      <c r="A12" s="349" t="s">
        <v>120</v>
      </c>
      <c r="B12" s="485">
        <v>0</v>
      </c>
      <c r="C12" s="486">
        <f t="shared" si="0"/>
        <v>0</v>
      </c>
      <c r="D12" s="487">
        <f t="shared" si="3"/>
        <v>0</v>
      </c>
      <c r="E12" s="487">
        <v>0</v>
      </c>
      <c r="F12" s="487">
        <v>0</v>
      </c>
      <c r="G12" s="487">
        <f t="shared" si="4"/>
        <v>0</v>
      </c>
      <c r="H12" s="488">
        <v>0</v>
      </c>
      <c r="I12" s="488">
        <v>0</v>
      </c>
    </row>
    <row r="13" spans="1:9" s="8" customFormat="1" ht="32.25" customHeight="1" thickTop="1">
      <c r="A13" s="347" t="s">
        <v>121</v>
      </c>
      <c r="B13" s="477">
        <v>8274</v>
      </c>
      <c r="C13" s="478">
        <f t="shared" si="0"/>
        <v>8144</v>
      </c>
      <c r="D13" s="479">
        <f>E13+F13</f>
        <v>8055</v>
      </c>
      <c r="E13" s="479">
        <v>849</v>
      </c>
      <c r="F13" s="479">
        <v>7206</v>
      </c>
      <c r="G13" s="479">
        <f t="shared" si="4"/>
        <v>89</v>
      </c>
      <c r="H13" s="480">
        <v>14</v>
      </c>
      <c r="I13" s="480">
        <v>75</v>
      </c>
    </row>
    <row r="14" spans="1:9" s="8" customFormat="1" ht="33" customHeight="1">
      <c r="A14" s="348" t="s">
        <v>302</v>
      </c>
      <c r="B14" s="481">
        <v>1428</v>
      </c>
      <c r="C14" s="482">
        <f t="shared" si="0"/>
        <v>1396</v>
      </c>
      <c r="D14" s="483">
        <f t="shared" si="3"/>
        <v>1386</v>
      </c>
      <c r="E14" s="483">
        <v>136</v>
      </c>
      <c r="F14" s="483">
        <v>1250</v>
      </c>
      <c r="G14" s="483">
        <f t="shared" si="4"/>
        <v>10</v>
      </c>
      <c r="H14" s="484">
        <v>1</v>
      </c>
      <c r="I14" s="484">
        <v>9</v>
      </c>
    </row>
    <row r="15" spans="1:9" s="8" customFormat="1" ht="29.25" customHeight="1" thickBot="1">
      <c r="A15" s="349" t="s">
        <v>122</v>
      </c>
      <c r="B15" s="485">
        <v>11222</v>
      </c>
      <c r="C15" s="486">
        <f t="shared" si="0"/>
        <v>11043</v>
      </c>
      <c r="D15" s="489">
        <f t="shared" si="3"/>
        <v>10816</v>
      </c>
      <c r="E15" s="489">
        <v>1162</v>
      </c>
      <c r="F15" s="489">
        <v>9654</v>
      </c>
      <c r="G15" s="489">
        <f t="shared" si="4"/>
        <v>227</v>
      </c>
      <c r="H15" s="490">
        <v>27</v>
      </c>
      <c r="I15" s="490">
        <v>200</v>
      </c>
    </row>
    <row r="16" spans="1:9" s="8" customFormat="1" ht="29.25" customHeight="1" thickTop="1">
      <c r="A16" s="347" t="s">
        <v>123</v>
      </c>
      <c r="B16" s="477">
        <v>1012</v>
      </c>
      <c r="C16" s="478">
        <f t="shared" si="0"/>
        <v>839</v>
      </c>
      <c r="D16" s="491">
        <f t="shared" si="3"/>
        <v>837</v>
      </c>
      <c r="E16" s="491">
        <v>161</v>
      </c>
      <c r="F16" s="491">
        <v>676</v>
      </c>
      <c r="G16" s="491">
        <f t="shared" si="4"/>
        <v>2</v>
      </c>
      <c r="H16" s="492">
        <v>0</v>
      </c>
      <c r="I16" s="492">
        <v>2</v>
      </c>
    </row>
    <row r="17" spans="1:9" s="8" customFormat="1" ht="29.25" customHeight="1">
      <c r="A17" s="348" t="s">
        <v>124</v>
      </c>
      <c r="B17" s="481">
        <v>180</v>
      </c>
      <c r="C17" s="482">
        <f t="shared" si="0"/>
        <v>181</v>
      </c>
      <c r="D17" s="483">
        <f t="shared" si="3"/>
        <v>178</v>
      </c>
      <c r="E17" s="483">
        <v>11</v>
      </c>
      <c r="F17" s="483">
        <v>167</v>
      </c>
      <c r="G17" s="483">
        <f t="shared" si="4"/>
        <v>3</v>
      </c>
      <c r="H17" s="484">
        <v>1</v>
      </c>
      <c r="I17" s="484">
        <v>2</v>
      </c>
    </row>
    <row r="18" spans="1:9" s="8" customFormat="1" ht="29.25" customHeight="1">
      <c r="A18" s="348" t="s">
        <v>125</v>
      </c>
      <c r="B18" s="481">
        <v>14084</v>
      </c>
      <c r="C18" s="482">
        <f t="shared" si="0"/>
        <v>13474</v>
      </c>
      <c r="D18" s="483">
        <f t="shared" si="3"/>
        <v>13231</v>
      </c>
      <c r="E18" s="483">
        <v>1616</v>
      </c>
      <c r="F18" s="483">
        <v>11615</v>
      </c>
      <c r="G18" s="483">
        <f t="shared" si="4"/>
        <v>243</v>
      </c>
      <c r="H18" s="484">
        <v>26</v>
      </c>
      <c r="I18" s="484">
        <v>217</v>
      </c>
    </row>
    <row r="19" spans="1:9" s="8" customFormat="1" ht="29.25" customHeight="1">
      <c r="A19" s="348" t="s">
        <v>126</v>
      </c>
      <c r="B19" s="481">
        <v>13</v>
      </c>
      <c r="C19" s="482">
        <f t="shared" si="0"/>
        <v>13</v>
      </c>
      <c r="D19" s="483">
        <f t="shared" si="3"/>
        <v>13</v>
      </c>
      <c r="E19" s="483">
        <v>3</v>
      </c>
      <c r="F19" s="483">
        <v>10</v>
      </c>
      <c r="G19" s="483">
        <f t="shared" si="4"/>
        <v>0</v>
      </c>
      <c r="H19" s="484">
        <v>0</v>
      </c>
      <c r="I19" s="484">
        <v>0</v>
      </c>
    </row>
    <row r="20" spans="1:9" s="8" customFormat="1" ht="29.25" customHeight="1">
      <c r="A20" s="348" t="s">
        <v>127</v>
      </c>
      <c r="B20" s="481">
        <v>0</v>
      </c>
      <c r="C20" s="482">
        <f t="shared" si="0"/>
        <v>0</v>
      </c>
      <c r="D20" s="483">
        <f t="shared" si="3"/>
        <v>0</v>
      </c>
      <c r="E20" s="483">
        <v>0</v>
      </c>
      <c r="F20" s="483">
        <v>0</v>
      </c>
      <c r="G20" s="483">
        <f t="shared" si="4"/>
        <v>0</v>
      </c>
      <c r="H20" s="484">
        <v>0</v>
      </c>
      <c r="I20" s="484">
        <v>0</v>
      </c>
    </row>
    <row r="21" spans="1:9" s="8" customFormat="1" ht="24.95" customHeight="1">
      <c r="A21" s="46"/>
      <c r="B21" s="46"/>
      <c r="C21" s="47"/>
      <c r="D21" s="48"/>
      <c r="E21" s="48"/>
      <c r="F21" s="48"/>
      <c r="G21" s="48"/>
      <c r="H21" s="49"/>
      <c r="I21" s="49"/>
    </row>
    <row r="23" spans="1:9" ht="15">
      <c r="A23" s="20" t="s">
        <v>156</v>
      </c>
      <c r="B23" s="20"/>
      <c r="C23" s="20"/>
      <c r="D23" s="20"/>
      <c r="E23" s="20"/>
      <c r="F23" s="20"/>
      <c r="G23" s="20"/>
      <c r="H23" s="20"/>
      <c r="I23" s="23"/>
    </row>
    <row r="24" spans="1:9" ht="15">
      <c r="A24" s="20" t="s">
        <v>470</v>
      </c>
      <c r="B24" s="20"/>
      <c r="C24" s="20"/>
      <c r="D24" s="20"/>
      <c r="E24" s="20"/>
      <c r="F24" s="20"/>
      <c r="G24" s="20"/>
      <c r="H24" s="20"/>
      <c r="I24" s="8"/>
    </row>
    <row r="25" spans="1:9" ht="15">
      <c r="A25" s="8"/>
      <c r="B25" s="8"/>
      <c r="C25" s="8"/>
      <c r="D25" s="8"/>
      <c r="E25" s="8"/>
      <c r="F25" s="8"/>
      <c r="G25" s="8"/>
      <c r="H25" s="8"/>
      <c r="I25" s="8"/>
    </row>
    <row r="26" spans="1:9" ht="15">
      <c r="A26" s="8"/>
      <c r="B26" s="8"/>
      <c r="C26" s="8"/>
      <c r="D26" s="8"/>
      <c r="E26" s="8"/>
      <c r="F26" s="8"/>
      <c r="G26" s="8"/>
      <c r="H26" s="8"/>
      <c r="I26" s="8"/>
    </row>
    <row r="27" spans="1:9" ht="15">
      <c r="A27" s="8"/>
      <c r="B27" s="8"/>
      <c r="C27" s="8"/>
      <c r="D27" s="8"/>
      <c r="E27" s="8"/>
      <c r="F27" s="8"/>
      <c r="G27" s="8"/>
      <c r="H27" s="8"/>
      <c r="I27" s="8"/>
    </row>
    <row r="28" spans="1:9" ht="15">
      <c r="A28" s="8"/>
      <c r="B28" s="8"/>
      <c r="C28" s="8"/>
      <c r="D28" s="8"/>
      <c r="E28" s="8"/>
      <c r="F28" s="8"/>
      <c r="G28" s="8"/>
      <c r="H28" s="8"/>
      <c r="I28" s="8"/>
    </row>
    <row r="29" spans="1:9" ht="15">
      <c r="A29" s="8"/>
      <c r="B29" s="8"/>
      <c r="C29" s="8"/>
      <c r="D29" s="8"/>
      <c r="E29" s="8"/>
      <c r="F29" s="8"/>
      <c r="G29" s="8"/>
      <c r="H29" s="8"/>
      <c r="I29" s="8"/>
    </row>
    <row r="30" spans="1:9" ht="15">
      <c r="A30" s="8"/>
      <c r="B30" s="8"/>
      <c r="C30" s="8"/>
      <c r="D30" s="8"/>
      <c r="E30" s="8"/>
      <c r="F30" s="8"/>
      <c r="G30" s="8"/>
      <c r="H30" s="8"/>
      <c r="I30" s="8"/>
    </row>
    <row r="31" spans="1:9" ht="15">
      <c r="A31" s="8"/>
      <c r="B31" s="8"/>
      <c r="C31" s="8"/>
      <c r="D31" s="8"/>
      <c r="E31" s="8"/>
      <c r="F31" s="8"/>
      <c r="G31" s="8"/>
      <c r="H31" s="8"/>
      <c r="I31" s="8"/>
    </row>
    <row r="32" spans="1:9" ht="15">
      <c r="A32" s="8"/>
      <c r="B32" s="8"/>
      <c r="C32" s="8"/>
      <c r="D32" s="8"/>
      <c r="E32" s="8"/>
      <c r="F32" s="8"/>
      <c r="G32" s="8"/>
      <c r="H32" s="8"/>
      <c r="I32" s="8"/>
    </row>
    <row r="33" spans="1:9" ht="15">
      <c r="A33" s="8"/>
      <c r="B33" s="8"/>
      <c r="C33" s="8"/>
      <c r="D33" s="8"/>
      <c r="E33" s="8"/>
      <c r="F33" s="8"/>
      <c r="G33" s="8"/>
      <c r="H33" s="8"/>
      <c r="I33" s="8"/>
    </row>
    <row r="34" spans="1:9" ht="15">
      <c r="A34" s="8"/>
      <c r="B34" s="8"/>
      <c r="C34" s="8"/>
      <c r="D34" s="8"/>
      <c r="E34" s="8"/>
      <c r="F34" s="8"/>
      <c r="G34" s="8"/>
      <c r="H34" s="8"/>
      <c r="I34" s="8"/>
    </row>
    <row r="35" spans="1:9" ht="15">
      <c r="A35" s="8"/>
      <c r="B35" s="8"/>
      <c r="C35" s="8"/>
      <c r="D35" s="8"/>
      <c r="E35" s="8"/>
      <c r="F35" s="8"/>
      <c r="G35" s="8"/>
      <c r="H35" s="8"/>
      <c r="I35" s="8"/>
    </row>
    <row r="36" spans="1:9" ht="15">
      <c r="A36" s="8"/>
      <c r="B36" s="8"/>
      <c r="C36" s="8"/>
      <c r="D36" s="8"/>
      <c r="E36" s="8"/>
      <c r="F36" s="8"/>
      <c r="G36" s="8"/>
      <c r="H36" s="8"/>
      <c r="I36" s="8"/>
    </row>
    <row r="37" spans="1:9" ht="15">
      <c r="A37" s="8"/>
      <c r="B37" s="8"/>
      <c r="C37" s="8"/>
      <c r="D37" s="8"/>
      <c r="E37" s="8"/>
      <c r="F37" s="8"/>
      <c r="G37" s="8"/>
      <c r="H37" s="8"/>
      <c r="I37" s="8"/>
    </row>
    <row r="38" spans="1:9" ht="15">
      <c r="A38" s="8"/>
      <c r="B38" s="8"/>
      <c r="C38" s="8"/>
      <c r="D38" s="8"/>
      <c r="E38" s="8"/>
      <c r="F38" s="8"/>
      <c r="G38" s="8"/>
      <c r="H38" s="8"/>
      <c r="I38" s="8"/>
    </row>
    <row r="39" spans="1:9" ht="15">
      <c r="A39" s="8"/>
      <c r="B39" s="8"/>
      <c r="C39" s="8"/>
      <c r="D39" s="8"/>
      <c r="E39" s="8"/>
      <c r="F39" s="8"/>
      <c r="G39" s="8"/>
      <c r="H39" s="8"/>
      <c r="I39" s="8"/>
    </row>
    <row r="40" spans="1:9" ht="15">
      <c r="A40" s="8"/>
      <c r="B40" s="8"/>
      <c r="C40" s="8"/>
      <c r="D40" s="8"/>
      <c r="E40" s="8"/>
      <c r="F40" s="8"/>
      <c r="G40" s="8"/>
      <c r="H40" s="8"/>
      <c r="I40" s="8"/>
    </row>
    <row r="41" spans="1:9" ht="15">
      <c r="A41" s="8"/>
      <c r="B41" s="8"/>
      <c r="C41" s="8"/>
      <c r="D41" s="8"/>
      <c r="E41" s="8"/>
      <c r="F41" s="8"/>
      <c r="G41" s="8"/>
      <c r="H41" s="8"/>
      <c r="I41" s="8"/>
    </row>
    <row r="42" spans="1:9" ht="15">
      <c r="A42" s="8"/>
      <c r="B42" s="8"/>
      <c r="C42" s="8"/>
      <c r="D42" s="8"/>
      <c r="E42" s="8"/>
      <c r="F42" s="8"/>
      <c r="G42" s="8"/>
      <c r="H42" s="8"/>
      <c r="I42" s="8"/>
    </row>
    <row r="43" spans="1:9" ht="15">
      <c r="A43" s="8"/>
      <c r="B43" s="8"/>
      <c r="C43" s="8"/>
      <c r="D43" s="8"/>
      <c r="E43" s="8"/>
      <c r="F43" s="8"/>
      <c r="G43" s="8"/>
      <c r="H43" s="8"/>
      <c r="I43" s="8"/>
    </row>
    <row r="44" spans="1:9" ht="15">
      <c r="A44" s="8"/>
      <c r="B44" s="8"/>
      <c r="C44" s="8"/>
      <c r="D44" s="8"/>
      <c r="E44" s="8"/>
      <c r="F44" s="8"/>
      <c r="G44" s="8"/>
      <c r="H44" s="8"/>
      <c r="I44" s="8"/>
    </row>
    <row r="45" spans="1:9" ht="15">
      <c r="A45" s="8"/>
      <c r="B45" s="8"/>
      <c r="C45" s="8"/>
      <c r="D45" s="8"/>
      <c r="E45" s="8"/>
      <c r="F45" s="8"/>
      <c r="G45" s="8"/>
      <c r="H45" s="8"/>
      <c r="I45" s="8"/>
    </row>
    <row r="46" spans="1:9" ht="15">
      <c r="A46" s="8"/>
      <c r="B46" s="8"/>
      <c r="C46" s="8"/>
      <c r="D46" s="8"/>
      <c r="E46" s="8"/>
      <c r="F46" s="8"/>
      <c r="G46" s="8"/>
      <c r="H46" s="8"/>
      <c r="I46" s="8"/>
    </row>
    <row r="47" spans="1:9" ht="15">
      <c r="A47" s="8"/>
      <c r="B47" s="8"/>
      <c r="C47" s="8"/>
      <c r="D47" s="8"/>
      <c r="E47" s="8"/>
      <c r="F47" s="8"/>
      <c r="G47" s="8"/>
      <c r="H47" s="8"/>
      <c r="I47" s="8"/>
    </row>
    <row r="48" spans="1:9" ht="15">
      <c r="A48" s="8"/>
      <c r="B48" s="8"/>
      <c r="C48" s="8"/>
      <c r="D48" s="8"/>
      <c r="E48" s="8"/>
      <c r="F48" s="8"/>
      <c r="G48" s="8"/>
      <c r="H48" s="8"/>
      <c r="I48" s="8"/>
    </row>
    <row r="49" spans="1:9" ht="15">
      <c r="A49" s="8"/>
      <c r="B49" s="8"/>
      <c r="C49" s="8"/>
      <c r="D49" s="8"/>
      <c r="E49" s="8"/>
      <c r="F49" s="8"/>
      <c r="G49" s="8"/>
      <c r="H49" s="8"/>
      <c r="I49" s="8"/>
    </row>
    <row r="50" spans="1:9" ht="15">
      <c r="A50" s="8"/>
      <c r="B50" s="8"/>
      <c r="C50" s="8"/>
      <c r="D50" s="8"/>
      <c r="E50" s="8"/>
      <c r="F50" s="8"/>
      <c r="G50" s="8"/>
      <c r="H50" s="8"/>
      <c r="I50" s="8"/>
    </row>
  </sheetData>
  <mergeCells count="6">
    <mergeCell ref="A4:A6"/>
    <mergeCell ref="D4:I4"/>
    <mergeCell ref="D5:F5"/>
    <mergeCell ref="G5:I5"/>
    <mergeCell ref="B5:B6"/>
    <mergeCell ref="C5:C6"/>
  </mergeCells>
  <pageMargins left="0.6692913385826772" right="0.35433070866141736" top="0.55118110236220474" bottom="0.74803149606299213" header="0.31496062992125984" footer="0.31496062992125984"/>
  <pageSetup paperSize="9" scale="68" orientation="portrait" r:id="rId1"/>
  <headerFooter>
    <oddHeader>&amp;C10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83"/>
  <sheetViews>
    <sheetView topLeftCell="A3" zoomScaleNormal="100" workbookViewId="0">
      <selection activeCell="H48" sqref="H48"/>
    </sheetView>
  </sheetViews>
  <sheetFormatPr defaultColWidth="9.140625" defaultRowHeight="15.75"/>
  <cols>
    <col min="1" max="1" width="9.140625" style="7"/>
    <col min="2" max="2" width="6" style="7" customWidth="1"/>
    <col min="3" max="4" width="9.140625" style="7"/>
    <col min="5" max="5" width="45" style="7" customWidth="1"/>
    <col min="6" max="6" width="11.28515625" style="7" customWidth="1"/>
    <col min="7" max="11" width="12.7109375" style="7" customWidth="1"/>
    <col min="12" max="16384" width="9.140625" style="7"/>
  </cols>
  <sheetData>
    <row r="1" spans="1:15">
      <c r="A1" s="7" t="s">
        <v>157</v>
      </c>
    </row>
    <row r="2" spans="1:15" ht="18">
      <c r="B2" s="50" t="s">
        <v>471</v>
      </c>
    </row>
    <row r="3" spans="1:15" ht="16.5" customHeight="1">
      <c r="A3" s="683" t="s">
        <v>129</v>
      </c>
      <c r="B3" s="684"/>
      <c r="C3" s="684"/>
      <c r="D3" s="684"/>
      <c r="E3" s="685"/>
      <c r="F3" s="1231" t="s">
        <v>445</v>
      </c>
      <c r="G3" s="1229" t="s">
        <v>456</v>
      </c>
      <c r="H3" s="1226" t="s">
        <v>316</v>
      </c>
      <c r="I3" s="1227"/>
      <c r="J3" s="1227"/>
      <c r="K3" s="1228"/>
    </row>
    <row r="4" spans="1:15" ht="33" customHeight="1">
      <c r="A4" s="686"/>
      <c r="B4" s="687"/>
      <c r="C4" s="687"/>
      <c r="D4" s="687"/>
      <c r="E4" s="688"/>
      <c r="F4" s="1232"/>
      <c r="G4" s="1230"/>
      <c r="H4" s="689" t="s">
        <v>158</v>
      </c>
      <c r="I4" s="690" t="s">
        <v>159</v>
      </c>
      <c r="J4" s="690" t="s">
        <v>160</v>
      </c>
      <c r="K4" s="691" t="s">
        <v>161</v>
      </c>
    </row>
    <row r="5" spans="1:15" ht="20.25" customHeight="1">
      <c r="A5" s="1223">
        <v>1</v>
      </c>
      <c r="B5" s="1224"/>
      <c r="C5" s="1224"/>
      <c r="D5" s="1224"/>
      <c r="E5" s="1225"/>
      <c r="F5" s="692">
        <v>2</v>
      </c>
      <c r="G5" s="693">
        <v>3</v>
      </c>
      <c r="H5" s="694">
        <v>4</v>
      </c>
      <c r="I5" s="695">
        <v>5</v>
      </c>
      <c r="J5" s="695">
        <v>6</v>
      </c>
      <c r="K5" s="696">
        <v>7</v>
      </c>
    </row>
    <row r="6" spans="1:15" ht="30.2" customHeight="1" thickBot="1">
      <c r="A6" s="64" t="s">
        <v>162</v>
      </c>
      <c r="B6" s="65"/>
      <c r="C6" s="65"/>
      <c r="D6" s="65"/>
      <c r="E6" s="66"/>
      <c r="F6" s="493">
        <v>3334</v>
      </c>
      <c r="G6" s="697">
        <f>I6+J6+K6</f>
        <v>3272</v>
      </c>
      <c r="H6" s="494">
        <f>H7+H9+H10</f>
        <v>179</v>
      </c>
      <c r="I6" s="494">
        <f>I7+I9+I10</f>
        <v>30</v>
      </c>
      <c r="J6" s="494">
        <f>J7+J9+J10</f>
        <v>1508</v>
      </c>
      <c r="K6" s="495">
        <f>K7+K9+K10</f>
        <v>1734</v>
      </c>
    </row>
    <row r="7" spans="1:15" ht="30.2" customHeight="1">
      <c r="A7" s="69" t="s">
        <v>163</v>
      </c>
      <c r="B7" s="70"/>
      <c r="C7" s="70"/>
      <c r="D7" s="70"/>
      <c r="E7" s="71"/>
      <c r="F7" s="496">
        <v>1601</v>
      </c>
      <c r="G7" s="698">
        <f>I7+J7+K7</f>
        <v>1564</v>
      </c>
      <c r="H7" s="497">
        <v>84</v>
      </c>
      <c r="I7" s="497">
        <v>14</v>
      </c>
      <c r="J7" s="497">
        <v>686</v>
      </c>
      <c r="K7" s="498">
        <v>864</v>
      </c>
    </row>
    <row r="8" spans="1:15" ht="30.2" customHeight="1" thickBot="1">
      <c r="A8" s="73" t="s">
        <v>402</v>
      </c>
      <c r="B8" s="74"/>
      <c r="C8" s="75"/>
      <c r="D8" s="75"/>
      <c r="E8" s="76"/>
      <c r="F8" s="499">
        <v>389</v>
      </c>
      <c r="G8" s="699">
        <f>I8+J8+K8</f>
        <v>392</v>
      </c>
      <c r="H8" s="500">
        <v>0</v>
      </c>
      <c r="I8" s="500">
        <v>1</v>
      </c>
      <c r="J8" s="500">
        <v>258</v>
      </c>
      <c r="K8" s="501">
        <v>133</v>
      </c>
    </row>
    <row r="9" spans="1:15" ht="30.2" customHeight="1" thickBot="1">
      <c r="A9" s="79" t="s">
        <v>165</v>
      </c>
      <c r="B9" s="80"/>
      <c r="C9" s="80"/>
      <c r="D9" s="80"/>
      <c r="E9" s="81"/>
      <c r="F9" s="502">
        <v>565</v>
      </c>
      <c r="G9" s="700">
        <f>I9+J9+K9</f>
        <v>574</v>
      </c>
      <c r="H9" s="503">
        <v>34</v>
      </c>
      <c r="I9" s="503">
        <v>10</v>
      </c>
      <c r="J9" s="503">
        <v>240</v>
      </c>
      <c r="K9" s="504">
        <v>324</v>
      </c>
    </row>
    <row r="10" spans="1:15" ht="30.2" customHeight="1">
      <c r="A10" s="83" t="s">
        <v>166</v>
      </c>
      <c r="B10" s="84"/>
      <c r="C10" s="84"/>
      <c r="D10" s="84"/>
      <c r="E10" s="85"/>
      <c r="F10" s="505">
        <v>1168</v>
      </c>
      <c r="G10" s="701">
        <f>I10+J10+K10</f>
        <v>1134</v>
      </c>
      <c r="H10" s="506">
        <v>61</v>
      </c>
      <c r="I10" s="506">
        <v>6</v>
      </c>
      <c r="J10" s="506">
        <v>582</v>
      </c>
      <c r="K10" s="507">
        <v>546</v>
      </c>
      <c r="O10" s="7" t="s">
        <v>396</v>
      </c>
    </row>
    <row r="11" spans="1:15" ht="21.95" customHeight="1">
      <c r="A11" s="41"/>
      <c r="B11" s="41"/>
      <c r="C11" s="41"/>
      <c r="D11" s="41"/>
      <c r="E11" s="41"/>
      <c r="F11" s="41"/>
      <c r="G11" s="86"/>
      <c r="H11" s="40"/>
      <c r="I11" s="40"/>
      <c r="J11" s="40"/>
      <c r="K11" s="40"/>
    </row>
    <row r="12" spans="1:15" ht="21.95" customHeight="1">
      <c r="A12" s="41"/>
      <c r="B12" s="41"/>
      <c r="C12" s="41"/>
      <c r="D12" s="41"/>
      <c r="E12" s="41"/>
      <c r="F12" s="41"/>
      <c r="G12" s="86"/>
      <c r="H12" s="40"/>
      <c r="I12" s="40"/>
      <c r="J12" s="40"/>
      <c r="K12" s="40"/>
    </row>
    <row r="13" spans="1:15" ht="21.95" customHeight="1">
      <c r="A13" s="41"/>
      <c r="B13" s="41"/>
      <c r="C13" s="41"/>
      <c r="D13" s="41"/>
      <c r="E13" s="41"/>
      <c r="F13" s="41"/>
      <c r="G13" s="86"/>
      <c r="H13" s="40"/>
      <c r="I13" s="40"/>
      <c r="J13" s="40"/>
      <c r="K13" s="40"/>
    </row>
    <row r="14" spans="1:1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</row>
    <row r="15" spans="1:15">
      <c r="A15" s="59" t="s">
        <v>167</v>
      </c>
      <c r="B15" s="60"/>
      <c r="C15" s="7" t="s">
        <v>168</v>
      </c>
    </row>
    <row r="16" spans="1:15">
      <c r="L16" s="26"/>
    </row>
    <row r="50" spans="1:3">
      <c r="A50" s="59" t="s">
        <v>169</v>
      </c>
      <c r="B50" s="60"/>
      <c r="C50" s="7" t="s">
        <v>170</v>
      </c>
    </row>
    <row r="83" spans="1:1">
      <c r="A83" s="58" t="s">
        <v>401</v>
      </c>
    </row>
  </sheetData>
  <mergeCells count="4">
    <mergeCell ref="A5:E5"/>
    <mergeCell ref="H3:K3"/>
    <mergeCell ref="G3:G4"/>
    <mergeCell ref="F3:F4"/>
  </mergeCells>
  <pageMargins left="0.61" right="0.39370078740157483" top="0.56000000000000005" bottom="0.51181102362204722" header="0.37" footer="0.19685039370078741"/>
  <pageSetup paperSize="9" scale="49" orientation="portrait" r:id="rId1"/>
  <headerFooter alignWithMargins="0">
    <oddHeader>&amp;C11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73"/>
  <sheetViews>
    <sheetView zoomScaleNormal="100" workbookViewId="0">
      <selection activeCell="M19" sqref="M19"/>
    </sheetView>
  </sheetViews>
  <sheetFormatPr defaultColWidth="9.140625" defaultRowHeight="12.75"/>
  <cols>
    <col min="1" max="5" width="9.140625" style="1"/>
    <col min="6" max="6" width="19.7109375" style="1" customWidth="1"/>
    <col min="7" max="7" width="11" style="1" customWidth="1"/>
    <col min="8" max="8" width="9.85546875" style="1" customWidth="1"/>
    <col min="9" max="9" width="10.7109375" style="1" customWidth="1"/>
    <col min="10" max="10" width="10.140625" style="1" customWidth="1"/>
    <col min="11" max="11" width="9.5703125" style="1" customWidth="1"/>
    <col min="12" max="12" width="10" style="1" customWidth="1"/>
    <col min="13" max="16384" width="9.140625" style="1"/>
  </cols>
  <sheetData>
    <row r="1" spans="1:12" ht="15.75">
      <c r="A1" s="7" t="s">
        <v>304</v>
      </c>
    </row>
    <row r="2" spans="1:12" ht="18">
      <c r="A2" s="7"/>
      <c r="B2" s="50" t="s">
        <v>472</v>
      </c>
    </row>
    <row r="3" spans="1:12" ht="15.75" customHeight="1">
      <c r="A3" s="683" t="s">
        <v>129</v>
      </c>
      <c r="B3" s="684"/>
      <c r="C3" s="684"/>
      <c r="D3" s="702"/>
      <c r="E3" s="702"/>
      <c r="F3" s="702"/>
      <c r="G3" s="703"/>
      <c r="H3" s="704"/>
      <c r="I3" s="1226" t="s">
        <v>316</v>
      </c>
      <c r="J3" s="1227"/>
      <c r="K3" s="1227"/>
      <c r="L3" s="1228"/>
    </row>
    <row r="4" spans="1:12" ht="30.75" customHeight="1">
      <c r="A4" s="705"/>
      <c r="B4" s="706"/>
      <c r="C4" s="706"/>
      <c r="D4" s="706"/>
      <c r="E4" s="706"/>
      <c r="F4" s="706"/>
      <c r="G4" s="707" t="s">
        <v>445</v>
      </c>
      <c r="H4" s="708" t="s">
        <v>456</v>
      </c>
      <c r="I4" s="709" t="s">
        <v>158</v>
      </c>
      <c r="J4" s="709" t="s">
        <v>159</v>
      </c>
      <c r="K4" s="709" t="s">
        <v>160</v>
      </c>
      <c r="L4" s="710" t="s">
        <v>161</v>
      </c>
    </row>
    <row r="5" spans="1:12" ht="15" customHeight="1">
      <c r="A5" s="1233">
        <v>1</v>
      </c>
      <c r="B5" s="1234"/>
      <c r="C5" s="1234"/>
      <c r="D5" s="1234"/>
      <c r="E5" s="1234"/>
      <c r="F5" s="1235"/>
      <c r="G5" s="711">
        <v>2</v>
      </c>
      <c r="H5" s="711">
        <v>3</v>
      </c>
      <c r="I5" s="712">
        <v>4</v>
      </c>
      <c r="J5" s="712">
        <v>5</v>
      </c>
      <c r="K5" s="712">
        <v>6</v>
      </c>
      <c r="L5" s="712">
        <v>7</v>
      </c>
    </row>
    <row r="6" spans="1:12" ht="25.5" customHeight="1" thickBot="1">
      <c r="A6" s="51" t="s">
        <v>162</v>
      </c>
      <c r="B6" s="52"/>
      <c r="C6" s="52"/>
      <c r="D6" s="52"/>
      <c r="E6" s="52"/>
      <c r="F6" s="52"/>
      <c r="G6" s="350">
        <v>855</v>
      </c>
      <c r="H6" s="713">
        <f>J6+K6+L6</f>
        <v>834</v>
      </c>
      <c r="I6" s="67">
        <f>I7+I9+I10</f>
        <v>39</v>
      </c>
      <c r="J6" s="67">
        <f>J7+J9+J10</f>
        <v>12</v>
      </c>
      <c r="K6" s="67">
        <f>K7+K9+K10</f>
        <v>305</v>
      </c>
      <c r="L6" s="68">
        <f>L7+L9+L10</f>
        <v>517</v>
      </c>
    </row>
    <row r="7" spans="1:12" ht="25.5" customHeight="1">
      <c r="A7" s="61" t="s">
        <v>163</v>
      </c>
      <c r="B7" s="22"/>
      <c r="C7" s="22"/>
      <c r="D7" s="22"/>
      <c r="E7" s="22"/>
      <c r="F7" s="22"/>
      <c r="G7" s="351">
        <v>135</v>
      </c>
      <c r="H7" s="714">
        <f>J7+K7+L7</f>
        <v>147</v>
      </c>
      <c r="I7" s="72">
        <v>6</v>
      </c>
      <c r="J7" s="72">
        <v>3</v>
      </c>
      <c r="K7" s="72">
        <v>52</v>
      </c>
      <c r="L7" s="94">
        <v>92</v>
      </c>
    </row>
    <row r="8" spans="1:12" ht="25.5" customHeight="1" thickBot="1">
      <c r="A8" s="62" t="s">
        <v>164</v>
      </c>
      <c r="B8" s="53"/>
      <c r="C8" s="53"/>
      <c r="D8" s="53"/>
      <c r="E8" s="54"/>
      <c r="F8" s="54"/>
      <c r="G8" s="352">
        <v>25</v>
      </c>
      <c r="H8" s="713">
        <f>J8+K8+L8</f>
        <v>22</v>
      </c>
      <c r="I8" s="77">
        <v>0</v>
      </c>
      <c r="J8" s="77">
        <v>0</v>
      </c>
      <c r="K8" s="77">
        <v>14</v>
      </c>
      <c r="L8" s="78">
        <v>8</v>
      </c>
    </row>
    <row r="9" spans="1:12" ht="25.5" customHeight="1" thickBot="1">
      <c r="A9" s="88" t="s">
        <v>165</v>
      </c>
      <c r="B9" s="89"/>
      <c r="C9" s="89"/>
      <c r="D9" s="89"/>
      <c r="E9" s="89"/>
      <c r="F9" s="89"/>
      <c r="G9" s="353">
        <v>161</v>
      </c>
      <c r="H9" s="715">
        <f>J9+K9+L9</f>
        <v>204</v>
      </c>
      <c r="I9" s="354">
        <v>2</v>
      </c>
      <c r="J9" s="354">
        <v>7</v>
      </c>
      <c r="K9" s="354">
        <v>75</v>
      </c>
      <c r="L9" s="82">
        <v>122</v>
      </c>
    </row>
    <row r="10" spans="1:12" ht="25.5" customHeight="1">
      <c r="A10" s="90" t="s">
        <v>166</v>
      </c>
      <c r="B10" s="91"/>
      <c r="C10" s="91"/>
      <c r="D10" s="91"/>
      <c r="E10" s="91"/>
      <c r="F10" s="91"/>
      <c r="G10" s="355">
        <v>559</v>
      </c>
      <c r="H10" s="716">
        <f>J10+K10+L10</f>
        <v>483</v>
      </c>
      <c r="I10" s="97">
        <v>31</v>
      </c>
      <c r="J10" s="97">
        <v>2</v>
      </c>
      <c r="K10" s="97">
        <v>178</v>
      </c>
      <c r="L10" s="356">
        <v>303</v>
      </c>
    </row>
    <row r="13" spans="1:12" s="7" customFormat="1" ht="15.75">
      <c r="A13" s="7" t="s">
        <v>171</v>
      </c>
    </row>
    <row r="14" spans="1:12" s="7" customFormat="1" ht="18">
      <c r="B14" s="7" t="s">
        <v>424</v>
      </c>
    </row>
    <row r="15" spans="1:12" s="29" customFormat="1" ht="24.75" customHeight="1">
      <c r="A15" s="717" t="s">
        <v>129</v>
      </c>
      <c r="B15" s="718"/>
      <c r="C15" s="718"/>
      <c r="D15" s="717" t="s">
        <v>172</v>
      </c>
      <c r="E15" s="718"/>
      <c r="F15" s="1236" t="s">
        <v>173</v>
      </c>
      <c r="G15" s="1237"/>
      <c r="H15" s="1238"/>
      <c r="I15" s="1251" t="s">
        <v>174</v>
      </c>
      <c r="J15" s="1252"/>
      <c r="K15" s="1251" t="s">
        <v>175</v>
      </c>
      <c r="L15" s="1253"/>
    </row>
    <row r="16" spans="1:12" s="29" customFormat="1" ht="20.100000000000001" customHeight="1">
      <c r="A16" s="1247" t="s">
        <v>445</v>
      </c>
      <c r="B16" s="1248"/>
      <c r="C16" s="1249"/>
      <c r="D16" s="1241">
        <v>5</v>
      </c>
      <c r="E16" s="1242"/>
      <c r="F16" s="1241">
        <v>26</v>
      </c>
      <c r="G16" s="1243"/>
      <c r="H16" s="1242"/>
      <c r="I16" s="1241">
        <v>658</v>
      </c>
      <c r="J16" s="1242"/>
      <c r="K16" s="1241">
        <v>166</v>
      </c>
      <c r="L16" s="1242"/>
    </row>
    <row r="17" spans="1:12" s="29" customFormat="1" ht="20.25" customHeight="1">
      <c r="A17" s="1244" t="s">
        <v>456</v>
      </c>
      <c r="B17" s="1245"/>
      <c r="C17" s="1246"/>
      <c r="D17" s="1239">
        <v>1</v>
      </c>
      <c r="E17" s="1240"/>
      <c r="F17" s="1239">
        <v>14</v>
      </c>
      <c r="G17" s="1250"/>
      <c r="H17" s="1240"/>
      <c r="I17" s="1239">
        <v>624</v>
      </c>
      <c r="J17" s="1240"/>
      <c r="K17" s="1239">
        <v>195</v>
      </c>
      <c r="L17" s="1240"/>
    </row>
    <row r="18" spans="1:12" ht="20.25" customHeight="1">
      <c r="A18" s="22"/>
      <c r="B18" s="22"/>
      <c r="C18" s="22"/>
      <c r="D18" s="92"/>
      <c r="E18" s="92"/>
      <c r="F18" s="92"/>
      <c r="G18" s="92"/>
      <c r="H18" s="92"/>
      <c r="I18" s="92"/>
      <c r="J18" s="92"/>
      <c r="K18" s="92" t="s">
        <v>216</v>
      </c>
      <c r="L18" s="92"/>
    </row>
    <row r="19" spans="1:12" s="29" customFormat="1" ht="15">
      <c r="A19" s="56" t="s">
        <v>177</v>
      </c>
      <c r="B19" s="87"/>
      <c r="C19" s="29" t="s">
        <v>178</v>
      </c>
    </row>
    <row r="20" spans="1:12" s="29" customFormat="1" ht="15">
      <c r="A20" s="93"/>
      <c r="B20" s="87"/>
      <c r="C20" s="29" t="s">
        <v>179</v>
      </c>
    </row>
    <row r="46" spans="1:3">
      <c r="A46" s="63" t="s">
        <v>180</v>
      </c>
      <c r="B46" s="57"/>
      <c r="C46" s="1" t="s">
        <v>178</v>
      </c>
    </row>
    <row r="47" spans="1:3">
      <c r="A47" s="98"/>
      <c r="B47" s="57"/>
      <c r="C47" s="1" t="s">
        <v>181</v>
      </c>
    </row>
    <row r="73" spans="1:1" ht="14.25">
      <c r="A73" s="58" t="s">
        <v>401</v>
      </c>
    </row>
  </sheetData>
  <mergeCells count="15">
    <mergeCell ref="I3:L3"/>
    <mergeCell ref="A5:F5"/>
    <mergeCell ref="F15:H15"/>
    <mergeCell ref="K17:L17"/>
    <mergeCell ref="D16:E16"/>
    <mergeCell ref="F16:H16"/>
    <mergeCell ref="I16:J16"/>
    <mergeCell ref="K16:L16"/>
    <mergeCell ref="A17:C17"/>
    <mergeCell ref="A16:C16"/>
    <mergeCell ref="D17:E17"/>
    <mergeCell ref="F17:H17"/>
    <mergeCell ref="I17:J17"/>
    <mergeCell ref="I15:J15"/>
    <mergeCell ref="K15:L15"/>
  </mergeCells>
  <pageMargins left="0.74803149606299213" right="0.39370078740157483" top="0.55118110236220474" bottom="0.51181102362204722" header="0.39370078740157483" footer="0.51181102362204722"/>
  <pageSetup paperSize="9" scale="66" orientation="portrait" r:id="rId1"/>
  <headerFooter alignWithMargins="0">
    <oddHeader>&amp;C12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67"/>
  <sheetViews>
    <sheetView zoomScaleNormal="100" workbookViewId="0">
      <selection activeCell="M14" sqref="M14"/>
    </sheetView>
  </sheetViews>
  <sheetFormatPr defaultColWidth="9.140625" defaultRowHeight="12.75"/>
  <cols>
    <col min="1" max="4" width="9.140625" style="1"/>
    <col min="5" max="5" width="20.5703125" style="1" customWidth="1"/>
    <col min="6" max="6" width="10.28515625" style="1" customWidth="1"/>
    <col min="7" max="7" width="9.85546875" style="1" customWidth="1"/>
    <col min="8" max="8" width="9.140625" style="1"/>
    <col min="9" max="9" width="9.5703125" style="1" customWidth="1"/>
    <col min="10" max="16384" width="9.140625" style="1"/>
  </cols>
  <sheetData>
    <row r="1" spans="1:12" ht="15.75">
      <c r="A1" s="7" t="s">
        <v>182</v>
      </c>
    </row>
    <row r="2" spans="1:12" ht="18">
      <c r="A2" s="7"/>
      <c r="B2" s="50" t="s">
        <v>472</v>
      </c>
    </row>
    <row r="3" spans="1:12" s="29" customFormat="1" ht="25.35" customHeight="1">
      <c r="A3" s="683" t="s">
        <v>129</v>
      </c>
      <c r="B3" s="684"/>
      <c r="C3" s="684"/>
      <c r="D3" s="684"/>
      <c r="E3" s="684"/>
      <c r="F3" s="703"/>
      <c r="G3" s="704"/>
      <c r="H3" s="1226" t="s">
        <v>316</v>
      </c>
      <c r="I3" s="1227"/>
      <c r="J3" s="1227"/>
      <c r="K3" s="1228"/>
    </row>
    <row r="4" spans="1:12" s="29" customFormat="1" ht="29.25" customHeight="1">
      <c r="A4" s="686"/>
      <c r="B4" s="687"/>
      <c r="C4" s="687"/>
      <c r="D4" s="687"/>
      <c r="E4" s="687"/>
      <c r="F4" s="707" t="s">
        <v>445</v>
      </c>
      <c r="G4" s="708" t="s">
        <v>456</v>
      </c>
      <c r="H4" s="709" t="s">
        <v>158</v>
      </c>
      <c r="I4" s="709" t="s">
        <v>159</v>
      </c>
      <c r="J4" s="709" t="s">
        <v>160</v>
      </c>
      <c r="K4" s="710" t="s">
        <v>161</v>
      </c>
    </row>
    <row r="5" spans="1:12" s="29" customFormat="1" ht="18.75" customHeight="1">
      <c r="A5" s="1254">
        <v>1</v>
      </c>
      <c r="B5" s="1254"/>
      <c r="C5" s="1254"/>
      <c r="D5" s="1254"/>
      <c r="E5" s="1254"/>
      <c r="F5" s="711">
        <v>2</v>
      </c>
      <c r="G5" s="711">
        <v>3</v>
      </c>
      <c r="H5" s="712">
        <v>4</v>
      </c>
      <c r="I5" s="712">
        <v>5</v>
      </c>
      <c r="J5" s="712">
        <v>6</v>
      </c>
      <c r="K5" s="712">
        <v>7</v>
      </c>
    </row>
    <row r="6" spans="1:12" s="29" customFormat="1" ht="22.9" customHeight="1">
      <c r="A6" s="99" t="s">
        <v>162</v>
      </c>
      <c r="B6" s="100"/>
      <c r="C6" s="100"/>
      <c r="D6" s="100"/>
      <c r="E6" s="100"/>
      <c r="F6" s="101">
        <v>899</v>
      </c>
      <c r="G6" s="721">
        <f>I6+J6+K6</f>
        <v>830</v>
      </c>
      <c r="H6" s="101">
        <f>SUM(H7:H10)</f>
        <v>78</v>
      </c>
      <c r="I6" s="101">
        <f>SUM(I7:I10)</f>
        <v>8</v>
      </c>
      <c r="J6" s="101">
        <f>SUM(J7:J10)</f>
        <v>240</v>
      </c>
      <c r="K6" s="102">
        <f>SUM(K7:K10)</f>
        <v>582</v>
      </c>
    </row>
    <row r="7" spans="1:12" s="29" customFormat="1" ht="22.9" customHeight="1">
      <c r="A7" s="90" t="s">
        <v>163</v>
      </c>
      <c r="B7" s="91"/>
      <c r="C7" s="91"/>
      <c r="D7" s="91"/>
      <c r="E7" s="91"/>
      <c r="F7" s="97">
        <v>8</v>
      </c>
      <c r="G7" s="716">
        <f>I7+J7+K7</f>
        <v>6</v>
      </c>
      <c r="H7" s="72">
        <v>0</v>
      </c>
      <c r="I7" s="72">
        <v>0</v>
      </c>
      <c r="J7" s="72">
        <v>3</v>
      </c>
      <c r="K7" s="94">
        <v>3</v>
      </c>
    </row>
    <row r="8" spans="1:12" s="29" customFormat="1" ht="22.9" customHeight="1">
      <c r="A8" s="95" t="s">
        <v>165</v>
      </c>
      <c r="B8" s="96"/>
      <c r="C8" s="96"/>
      <c r="D8" s="96"/>
      <c r="E8" s="96"/>
      <c r="F8" s="97">
        <v>361</v>
      </c>
      <c r="G8" s="716">
        <f>I8+J8+K8</f>
        <v>357</v>
      </c>
      <c r="H8" s="31">
        <v>35</v>
      </c>
      <c r="I8" s="103">
        <v>6</v>
      </c>
      <c r="J8" s="103">
        <v>101</v>
      </c>
      <c r="K8" s="103">
        <v>250</v>
      </c>
    </row>
    <row r="9" spans="1:12" s="29" customFormat="1" ht="22.9" customHeight="1">
      <c r="A9" s="104" t="s">
        <v>166</v>
      </c>
      <c r="B9" s="105"/>
      <c r="C9" s="105"/>
      <c r="D9" s="105"/>
      <c r="E9" s="105"/>
      <c r="F9" s="106">
        <v>528</v>
      </c>
      <c r="G9" s="721">
        <f>I9+J9+K9</f>
        <v>466</v>
      </c>
      <c r="H9" s="31">
        <v>43</v>
      </c>
      <c r="I9" s="103">
        <v>2</v>
      </c>
      <c r="J9" s="103">
        <v>136</v>
      </c>
      <c r="K9" s="103">
        <v>328</v>
      </c>
      <c r="L9" s="41"/>
    </row>
    <row r="10" spans="1:12" s="29" customFormat="1" ht="22.9" customHeight="1">
      <c r="A10" s="39" t="s">
        <v>183</v>
      </c>
      <c r="B10" s="107"/>
      <c r="C10" s="107"/>
      <c r="D10" s="107"/>
      <c r="E10" s="107"/>
      <c r="F10" s="106">
        <v>2</v>
      </c>
      <c r="G10" s="721">
        <f>I10+J10+K10</f>
        <v>1</v>
      </c>
      <c r="H10" s="31">
        <v>0</v>
      </c>
      <c r="I10" s="103">
        <v>0</v>
      </c>
      <c r="J10" s="103">
        <v>0</v>
      </c>
      <c r="K10" s="103">
        <v>1</v>
      </c>
    </row>
    <row r="11" spans="1:12" ht="21.95" customHeight="1">
      <c r="A11" s="22"/>
      <c r="B11" s="22"/>
      <c r="C11" s="22"/>
      <c r="D11" s="22"/>
      <c r="E11" s="22"/>
      <c r="F11" s="22"/>
      <c r="G11" s="55"/>
      <c r="H11" s="21"/>
      <c r="I11" s="21"/>
      <c r="J11" s="21"/>
      <c r="K11" s="21"/>
    </row>
    <row r="12" spans="1:12" ht="15">
      <c r="A12" s="93"/>
      <c r="B12" s="57"/>
    </row>
    <row r="13" spans="1:12" s="7" customFormat="1" ht="15.75">
      <c r="A13" s="59" t="s">
        <v>184</v>
      </c>
      <c r="B13" s="60"/>
      <c r="C13" s="7" t="s">
        <v>185</v>
      </c>
    </row>
    <row r="38" spans="1:3" s="7" customFormat="1" ht="15.75">
      <c r="A38" s="59" t="s">
        <v>186</v>
      </c>
      <c r="B38" s="60"/>
      <c r="C38" s="7" t="s">
        <v>187</v>
      </c>
    </row>
    <row r="67" spans="1:1" ht="14.25">
      <c r="A67" s="58" t="s">
        <v>401</v>
      </c>
    </row>
  </sheetData>
  <mergeCells count="2">
    <mergeCell ref="H3:K3"/>
    <mergeCell ref="A5:E5"/>
  </mergeCells>
  <pageMargins left="0.74803149606299213" right="0.17" top="0.51181102362204722" bottom="0.51181102362204722" header="0.27559055118110237" footer="0.51181102362204722"/>
  <pageSetup paperSize="9" scale="74" orientation="portrait" r:id="rId1"/>
  <headerFooter alignWithMargins="0">
    <oddHeader>&amp;C13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R56"/>
  <sheetViews>
    <sheetView topLeftCell="A23" zoomScaleNormal="100" workbookViewId="0">
      <selection activeCell="M23" sqref="M23"/>
    </sheetView>
  </sheetViews>
  <sheetFormatPr defaultColWidth="9.140625" defaultRowHeight="12.75"/>
  <cols>
    <col min="1" max="3" width="9.5703125" style="1" customWidth="1"/>
    <col min="4" max="4" width="28.5703125" style="1" customWidth="1"/>
    <col min="5" max="11" width="11" style="1" customWidth="1"/>
    <col min="12" max="12" width="10.28515625" style="1" customWidth="1"/>
    <col min="13" max="13" width="13" style="1" customWidth="1"/>
    <col min="14" max="14" width="12.42578125" style="1" customWidth="1"/>
    <col min="15" max="16384" width="9.140625" style="1"/>
  </cols>
  <sheetData>
    <row r="1" spans="1:18" ht="15.75">
      <c r="A1" s="108" t="s">
        <v>188</v>
      </c>
    </row>
    <row r="2" spans="1:18" s="7" customFormat="1" ht="20.100000000000001" customHeight="1" thickBot="1">
      <c r="A2" s="7" t="s">
        <v>189</v>
      </c>
      <c r="B2" s="7" t="s">
        <v>409</v>
      </c>
    </row>
    <row r="3" spans="1:18" s="7" customFormat="1" ht="29.85" customHeight="1">
      <c r="A3" s="722" t="s">
        <v>190</v>
      </c>
      <c r="B3" s="723"/>
      <c r="C3" s="723"/>
      <c r="D3" s="723"/>
      <c r="E3" s="1267" t="s">
        <v>176</v>
      </c>
      <c r="F3" s="1268"/>
      <c r="G3" s="1267" t="s">
        <v>176</v>
      </c>
      <c r="H3" s="1268"/>
      <c r="I3" s="1255" t="s">
        <v>473</v>
      </c>
      <c r="J3" s="1256"/>
      <c r="K3" s="1256"/>
      <c r="L3" s="1256"/>
      <c r="M3" s="1256"/>
      <c r="N3" s="1257"/>
    </row>
    <row r="4" spans="1:18" s="7" customFormat="1" ht="22.7" customHeight="1">
      <c r="A4" s="724"/>
      <c r="B4" s="725"/>
      <c r="C4" s="725"/>
      <c r="D4" s="725"/>
      <c r="E4" s="1269" t="s">
        <v>197</v>
      </c>
      <c r="F4" s="1270"/>
      <c r="G4" s="1269" t="s">
        <v>191</v>
      </c>
      <c r="H4" s="1270"/>
      <c r="I4" s="726" t="s">
        <v>192</v>
      </c>
      <c r="J4" s="727"/>
      <c r="K4" s="727"/>
      <c r="L4" s="726" t="s">
        <v>193</v>
      </c>
      <c r="M4" s="727"/>
      <c r="N4" s="728"/>
    </row>
    <row r="5" spans="1:18" s="7" customFormat="1" ht="20.100000000000001" customHeight="1">
      <c r="A5" s="724"/>
      <c r="B5" s="729"/>
      <c r="C5" s="729"/>
      <c r="D5" s="729"/>
      <c r="E5" s="1271" t="s">
        <v>311</v>
      </c>
      <c r="F5" s="1270"/>
      <c r="G5" s="1269" t="s">
        <v>194</v>
      </c>
      <c r="H5" s="1270"/>
      <c r="I5" s="730" t="s">
        <v>195</v>
      </c>
      <c r="J5" s="730" t="s">
        <v>195</v>
      </c>
      <c r="K5" s="730" t="s">
        <v>196</v>
      </c>
      <c r="L5" s="730" t="s">
        <v>195</v>
      </c>
      <c r="M5" s="730" t="s">
        <v>195</v>
      </c>
      <c r="N5" s="731" t="s">
        <v>196</v>
      </c>
    </row>
    <row r="6" spans="1:18" s="7" customFormat="1" ht="32.25" customHeight="1">
      <c r="A6" s="732"/>
      <c r="B6" s="733"/>
      <c r="C6" s="733"/>
      <c r="D6" s="734"/>
      <c r="E6" s="735" t="s">
        <v>445</v>
      </c>
      <c r="F6" s="736" t="s">
        <v>456</v>
      </c>
      <c r="G6" s="735" t="s">
        <v>445</v>
      </c>
      <c r="H6" s="736" t="s">
        <v>456</v>
      </c>
      <c r="I6" s="737" t="s">
        <v>197</v>
      </c>
      <c r="J6" s="738" t="s">
        <v>198</v>
      </c>
      <c r="K6" s="739" t="s">
        <v>312</v>
      </c>
      <c r="L6" s="740" t="s">
        <v>197</v>
      </c>
      <c r="M6" s="738" t="s">
        <v>199</v>
      </c>
      <c r="N6" s="741" t="s">
        <v>313</v>
      </c>
    </row>
    <row r="7" spans="1:18" s="7" customFormat="1" ht="20.100000000000001" customHeight="1" thickBot="1">
      <c r="A7" s="742"/>
      <c r="B7" s="743"/>
      <c r="C7" s="743">
        <v>0</v>
      </c>
      <c r="D7" s="743"/>
      <c r="E7" s="744">
        <v>1</v>
      </c>
      <c r="F7" s="745">
        <v>2</v>
      </c>
      <c r="G7" s="746">
        <v>3</v>
      </c>
      <c r="H7" s="747">
        <v>4</v>
      </c>
      <c r="I7" s="747">
        <v>5</v>
      </c>
      <c r="J7" s="747">
        <v>6</v>
      </c>
      <c r="K7" s="747">
        <v>7</v>
      </c>
      <c r="L7" s="747">
        <v>8</v>
      </c>
      <c r="M7" s="747">
        <v>9</v>
      </c>
      <c r="N7" s="748">
        <v>10</v>
      </c>
    </row>
    <row r="8" spans="1:18" s="7" customFormat="1" ht="24.75" customHeight="1" thickBot="1">
      <c r="A8" s="357" t="s">
        <v>1</v>
      </c>
      <c r="B8" s="358"/>
      <c r="C8" s="358"/>
      <c r="D8" s="358"/>
      <c r="E8" s="359"/>
      <c r="F8" s="360"/>
      <c r="G8" s="361">
        <v>976</v>
      </c>
      <c r="H8" s="362">
        <f>SUM(H9:H16)</f>
        <v>2411</v>
      </c>
      <c r="I8" s="363">
        <f>SUM(I9:I16)</f>
        <v>9</v>
      </c>
      <c r="J8" s="363">
        <f>SUM(J9:J16)</f>
        <v>9</v>
      </c>
      <c r="K8" s="364">
        <f>IF(H8=0,0,J8/H8)</f>
        <v>3.7328909166321027E-3</v>
      </c>
      <c r="L8" s="363">
        <f>SUM(L9:L16)</f>
        <v>3</v>
      </c>
      <c r="M8" s="363">
        <f>SUM(M9:M16)</f>
        <v>3</v>
      </c>
      <c r="N8" s="365">
        <f>IF(H8=0,0,M8/H8)</f>
        <v>1.244296972210701E-3</v>
      </c>
    </row>
    <row r="9" spans="1:18" s="7" customFormat="1" ht="26.45" customHeight="1">
      <c r="A9" s="366" t="s">
        <v>200</v>
      </c>
      <c r="B9" s="170"/>
      <c r="C9" s="170"/>
      <c r="D9" s="175"/>
      <c r="E9" s="367">
        <v>29</v>
      </c>
      <c r="F9" s="368">
        <v>61</v>
      </c>
      <c r="G9" s="369">
        <v>30</v>
      </c>
      <c r="H9" s="368">
        <v>65</v>
      </c>
      <c r="I9" s="166">
        <v>0</v>
      </c>
      <c r="J9" s="166">
        <v>0</v>
      </c>
      <c r="K9" s="370">
        <f t="shared" ref="K9:K16" si="0">IF(H9=0,0,J9/H9)</f>
        <v>0</v>
      </c>
      <c r="L9" s="166">
        <v>0</v>
      </c>
      <c r="M9" s="371">
        <v>0</v>
      </c>
      <c r="N9" s="372">
        <f t="shared" ref="N9:N16" si="1">IF(H9=0,0,M9/H9)</f>
        <v>0</v>
      </c>
    </row>
    <row r="10" spans="1:18" s="7" customFormat="1" ht="26.45" customHeight="1">
      <c r="A10" s="366" t="s">
        <v>201</v>
      </c>
      <c r="B10" s="170"/>
      <c r="C10" s="170"/>
      <c r="D10" s="175"/>
      <c r="E10" s="367">
        <v>7</v>
      </c>
      <c r="F10" s="368">
        <v>13</v>
      </c>
      <c r="G10" s="373">
        <v>14</v>
      </c>
      <c r="H10" s="368">
        <v>22</v>
      </c>
      <c r="I10" s="166">
        <v>0</v>
      </c>
      <c r="J10" s="166">
        <v>0</v>
      </c>
      <c r="K10" s="374">
        <f t="shared" si="0"/>
        <v>0</v>
      </c>
      <c r="L10" s="166">
        <v>0</v>
      </c>
      <c r="M10" s="371">
        <v>0</v>
      </c>
      <c r="N10" s="372">
        <f t="shared" si="1"/>
        <v>0</v>
      </c>
      <c r="R10" s="7" t="s">
        <v>216</v>
      </c>
    </row>
    <row r="11" spans="1:18" s="7" customFormat="1" ht="26.45" customHeight="1">
      <c r="A11" s="366" t="s">
        <v>202</v>
      </c>
      <c r="B11" s="170"/>
      <c r="C11" s="170"/>
      <c r="D11" s="175"/>
      <c r="E11" s="367">
        <v>303</v>
      </c>
      <c r="F11" s="368">
        <v>848</v>
      </c>
      <c r="G11" s="373">
        <v>387</v>
      </c>
      <c r="H11" s="368">
        <v>1531</v>
      </c>
      <c r="I11" s="166">
        <v>6</v>
      </c>
      <c r="J11" s="166">
        <v>6</v>
      </c>
      <c r="K11" s="374">
        <f t="shared" si="0"/>
        <v>3.9190071848465057E-3</v>
      </c>
      <c r="L11" s="166">
        <v>1</v>
      </c>
      <c r="M11" s="371">
        <v>1</v>
      </c>
      <c r="N11" s="372">
        <f t="shared" si="1"/>
        <v>6.5316786414108428E-4</v>
      </c>
    </row>
    <row r="12" spans="1:18" s="7" customFormat="1" ht="26.45" customHeight="1">
      <c r="A12" s="366" t="s">
        <v>203</v>
      </c>
      <c r="B12" s="170"/>
      <c r="C12" s="170"/>
      <c r="D12" s="175"/>
      <c r="E12" s="367">
        <v>45</v>
      </c>
      <c r="F12" s="368">
        <v>215</v>
      </c>
      <c r="G12" s="373">
        <v>70</v>
      </c>
      <c r="H12" s="368">
        <v>336</v>
      </c>
      <c r="I12" s="166">
        <v>1</v>
      </c>
      <c r="J12" s="166">
        <v>1</v>
      </c>
      <c r="K12" s="374">
        <f t="shared" si="0"/>
        <v>2.976190476190476E-3</v>
      </c>
      <c r="L12" s="166">
        <v>0</v>
      </c>
      <c r="M12" s="371">
        <v>0</v>
      </c>
      <c r="N12" s="372">
        <f t="shared" si="1"/>
        <v>0</v>
      </c>
    </row>
    <row r="13" spans="1:18" s="7" customFormat="1" ht="26.45" customHeight="1">
      <c r="A13" s="375" t="s">
        <v>206</v>
      </c>
      <c r="B13" s="175"/>
      <c r="C13" s="175"/>
      <c r="D13" s="175"/>
      <c r="E13" s="367">
        <v>0</v>
      </c>
      <c r="F13" s="368">
        <v>0</v>
      </c>
      <c r="G13" s="373">
        <v>0</v>
      </c>
      <c r="H13" s="368">
        <v>0</v>
      </c>
      <c r="I13" s="166">
        <v>0</v>
      </c>
      <c r="J13" s="166">
        <v>0</v>
      </c>
      <c r="K13" s="374">
        <f t="shared" si="0"/>
        <v>0</v>
      </c>
      <c r="L13" s="166">
        <v>0</v>
      </c>
      <c r="M13" s="371">
        <v>0</v>
      </c>
      <c r="N13" s="372">
        <f t="shared" si="1"/>
        <v>0</v>
      </c>
    </row>
    <row r="14" spans="1:18" s="7" customFormat="1" ht="26.45" customHeight="1">
      <c r="A14" s="366" t="s">
        <v>204</v>
      </c>
      <c r="B14" s="170"/>
      <c r="C14" s="170"/>
      <c r="D14" s="175"/>
      <c r="E14" s="367">
        <v>191</v>
      </c>
      <c r="F14" s="368">
        <v>175</v>
      </c>
      <c r="G14" s="373">
        <v>218</v>
      </c>
      <c r="H14" s="368">
        <v>219</v>
      </c>
      <c r="I14" s="166">
        <v>2</v>
      </c>
      <c r="J14" s="166">
        <v>2</v>
      </c>
      <c r="K14" s="374">
        <f t="shared" si="0"/>
        <v>9.1324200913242004E-3</v>
      </c>
      <c r="L14" s="166">
        <v>2</v>
      </c>
      <c r="M14" s="371">
        <v>2</v>
      </c>
      <c r="N14" s="372">
        <f t="shared" si="1"/>
        <v>9.1324200913242004E-3</v>
      </c>
    </row>
    <row r="15" spans="1:18" s="7" customFormat="1" ht="26.45" customHeight="1">
      <c r="A15" s="366" t="s">
        <v>205</v>
      </c>
      <c r="B15" s="170"/>
      <c r="C15" s="170"/>
      <c r="D15" s="175"/>
      <c r="E15" s="367">
        <v>24</v>
      </c>
      <c r="F15" s="368">
        <v>38</v>
      </c>
      <c r="G15" s="373">
        <v>28</v>
      </c>
      <c r="H15" s="368">
        <v>40</v>
      </c>
      <c r="I15" s="166">
        <v>0</v>
      </c>
      <c r="J15" s="166">
        <v>0</v>
      </c>
      <c r="K15" s="374">
        <f t="shared" si="0"/>
        <v>0</v>
      </c>
      <c r="L15" s="166">
        <v>0</v>
      </c>
      <c r="M15" s="371">
        <v>0</v>
      </c>
      <c r="N15" s="372">
        <f t="shared" si="1"/>
        <v>0</v>
      </c>
    </row>
    <row r="16" spans="1:18" s="7" customFormat="1" ht="26.45" customHeight="1" thickBot="1">
      <c r="A16" s="376" t="s">
        <v>392</v>
      </c>
      <c r="B16" s="377"/>
      <c r="C16" s="377"/>
      <c r="D16" s="378"/>
      <c r="E16" s="379">
        <v>225</v>
      </c>
      <c r="F16" s="380">
        <v>194</v>
      </c>
      <c r="G16" s="381">
        <v>229</v>
      </c>
      <c r="H16" s="380">
        <v>198</v>
      </c>
      <c r="I16" s="382">
        <v>0</v>
      </c>
      <c r="J16" s="382">
        <v>0</v>
      </c>
      <c r="K16" s="383">
        <f t="shared" si="0"/>
        <v>0</v>
      </c>
      <c r="L16" s="382">
        <v>0</v>
      </c>
      <c r="M16" s="381">
        <v>0</v>
      </c>
      <c r="N16" s="384">
        <f t="shared" si="1"/>
        <v>0</v>
      </c>
    </row>
    <row r="17" spans="1:14" ht="20.100000000000001" customHeight="1">
      <c r="A17" s="1" t="s">
        <v>207</v>
      </c>
    </row>
    <row r="18" spans="1:14" ht="20.100000000000001" customHeight="1">
      <c r="A18" s="1" t="s">
        <v>208</v>
      </c>
    </row>
    <row r="19" spans="1:14" ht="20.100000000000001" customHeight="1"/>
    <row r="20" spans="1:14" ht="20.100000000000001" customHeight="1"/>
    <row r="21" spans="1:14" s="7" customFormat="1" ht="15" customHeight="1">
      <c r="A21" s="7" t="s">
        <v>314</v>
      </c>
    </row>
    <row r="22" spans="1:14" ht="38.25" customHeight="1">
      <c r="A22" s="1272" t="s">
        <v>129</v>
      </c>
      <c r="B22" s="1273"/>
      <c r="C22" s="1273"/>
      <c r="D22" s="1273"/>
      <c r="E22" s="1273"/>
      <c r="F22" s="1274"/>
      <c r="G22" s="749" t="s">
        <v>445</v>
      </c>
      <c r="H22" s="750" t="s">
        <v>456</v>
      </c>
    </row>
    <row r="23" spans="1:14" ht="32.25" customHeight="1">
      <c r="A23" s="385" t="s">
        <v>209</v>
      </c>
      <c r="B23" s="386"/>
      <c r="C23" s="386"/>
      <c r="D23" s="386"/>
      <c r="E23" s="386"/>
      <c r="F23" s="387"/>
      <c r="G23" s="775">
        <v>3</v>
      </c>
      <c r="H23" s="774">
        <v>1</v>
      </c>
      <c r="I23" s="21"/>
    </row>
    <row r="24" spans="1:14" ht="32.25" customHeight="1">
      <c r="A24" s="385" t="s">
        <v>210</v>
      </c>
      <c r="B24" s="386"/>
      <c r="C24" s="386"/>
      <c r="D24" s="386"/>
      <c r="E24" s="386"/>
      <c r="F24" s="387"/>
      <c r="G24" s="775">
        <v>778</v>
      </c>
      <c r="H24" s="774">
        <v>1302</v>
      </c>
      <c r="I24" s="21"/>
    </row>
    <row r="25" spans="1:14" ht="20.100000000000001" customHeight="1"/>
    <row r="26" spans="1:14" ht="20.100000000000001" customHeight="1"/>
    <row r="27" spans="1:14" s="7" customFormat="1" ht="20.100000000000001" customHeight="1">
      <c r="A27" s="164" t="s">
        <v>211</v>
      </c>
    </row>
    <row r="28" spans="1:14" s="7" customFormat="1" ht="20.100000000000001" customHeight="1" thickBot="1">
      <c r="B28" s="7" t="s">
        <v>407</v>
      </c>
    </row>
    <row r="29" spans="1:14" ht="20.100000000000001" customHeight="1">
      <c r="A29" s="751" t="s">
        <v>212</v>
      </c>
      <c r="B29" s="752"/>
      <c r="C29" s="753"/>
      <c r="D29" s="753"/>
      <c r="E29" s="1263" t="s">
        <v>176</v>
      </c>
      <c r="F29" s="1264"/>
      <c r="G29" s="1263" t="s">
        <v>176</v>
      </c>
      <c r="H29" s="1264"/>
      <c r="I29" s="1258" t="s">
        <v>474</v>
      </c>
      <c r="J29" s="1259"/>
      <c r="K29" s="1259"/>
      <c r="L29" s="1259"/>
      <c r="M29" s="1259"/>
      <c r="N29" s="1260"/>
    </row>
    <row r="30" spans="1:14" ht="20.100000000000001" customHeight="1">
      <c r="A30" s="742"/>
      <c r="B30" s="754"/>
      <c r="C30" s="755"/>
      <c r="D30" s="755"/>
      <c r="E30" s="1265" t="s">
        <v>197</v>
      </c>
      <c r="F30" s="1266"/>
      <c r="G30" s="1265" t="s">
        <v>213</v>
      </c>
      <c r="H30" s="1266"/>
      <c r="I30" s="756" t="s">
        <v>192</v>
      </c>
      <c r="J30" s="757"/>
      <c r="K30" s="757"/>
      <c r="L30" s="758" t="s">
        <v>193</v>
      </c>
      <c r="M30" s="757"/>
      <c r="N30" s="759"/>
    </row>
    <row r="31" spans="1:14" s="7" customFormat="1" ht="20.100000000000001" customHeight="1">
      <c r="A31" s="742"/>
      <c r="B31" s="743"/>
      <c r="C31" s="743"/>
      <c r="D31" s="743"/>
      <c r="E31" s="1261" t="s">
        <v>311</v>
      </c>
      <c r="F31" s="1262"/>
      <c r="G31" s="1261"/>
      <c r="H31" s="1262"/>
      <c r="I31" s="760" t="s">
        <v>195</v>
      </c>
      <c r="J31" s="730" t="s">
        <v>195</v>
      </c>
      <c r="K31" s="730" t="s">
        <v>196</v>
      </c>
      <c r="L31" s="730" t="s">
        <v>195</v>
      </c>
      <c r="M31" s="730" t="s">
        <v>195</v>
      </c>
      <c r="N31" s="731" t="s">
        <v>196</v>
      </c>
    </row>
    <row r="32" spans="1:14" s="7" customFormat="1" ht="32.25" customHeight="1">
      <c r="A32" s="761"/>
      <c r="B32" s="762"/>
      <c r="C32" s="762"/>
      <c r="D32" s="763"/>
      <c r="E32" s="735" t="s">
        <v>445</v>
      </c>
      <c r="F32" s="736" t="s">
        <v>456</v>
      </c>
      <c r="G32" s="735" t="s">
        <v>445</v>
      </c>
      <c r="H32" s="736" t="s">
        <v>456</v>
      </c>
      <c r="I32" s="740" t="s">
        <v>197</v>
      </c>
      <c r="J32" s="738" t="s">
        <v>198</v>
      </c>
      <c r="K32" s="739" t="s">
        <v>312</v>
      </c>
      <c r="L32" s="740" t="s">
        <v>197</v>
      </c>
      <c r="M32" s="738" t="s">
        <v>199</v>
      </c>
      <c r="N32" s="741" t="s">
        <v>313</v>
      </c>
    </row>
    <row r="33" spans="1:16" s="7" customFormat="1" ht="20.100000000000001" customHeight="1" thickBot="1">
      <c r="A33" s="742"/>
      <c r="B33" s="743">
        <v>0</v>
      </c>
      <c r="C33" s="743"/>
      <c r="D33" s="743"/>
      <c r="E33" s="764">
        <v>1</v>
      </c>
      <c r="F33" s="746">
        <v>2</v>
      </c>
      <c r="G33" s="747">
        <v>3</v>
      </c>
      <c r="H33" s="747">
        <v>4</v>
      </c>
      <c r="I33" s="747">
        <v>5</v>
      </c>
      <c r="J33" s="738">
        <v>6</v>
      </c>
      <c r="K33" s="738">
        <v>7</v>
      </c>
      <c r="L33" s="738">
        <v>8</v>
      </c>
      <c r="M33" s="738">
        <v>9</v>
      </c>
      <c r="N33" s="748">
        <v>10</v>
      </c>
    </row>
    <row r="34" spans="1:16" s="7" customFormat="1" ht="24.75" customHeight="1" thickBot="1">
      <c r="A34" s="799" t="s">
        <v>162</v>
      </c>
      <c r="B34" s="800"/>
      <c r="C34" s="800"/>
      <c r="D34" s="953"/>
      <c r="E34" s="952">
        <v>2760</v>
      </c>
      <c r="F34" s="793">
        <f>+F35+F39+F42+F46+F49+F52</f>
        <v>2596</v>
      </c>
      <c r="G34" s="794">
        <v>7122</v>
      </c>
      <c r="H34" s="795">
        <f>+H35+H39+H42+H46+H49+H52</f>
        <v>5540</v>
      </c>
      <c r="I34" s="796">
        <f>+I35+I39+I42+I46+I49+I52</f>
        <v>7</v>
      </c>
      <c r="J34" s="796">
        <f>+J35+J39+J42+J46+J49+J52</f>
        <v>7</v>
      </c>
      <c r="K34" s="797">
        <f>IF(J34=0,0,J34/H34)</f>
        <v>1.2635379061371841E-3</v>
      </c>
      <c r="L34" s="796">
        <f>+L35+L39+L42+L46+L49+L52</f>
        <v>0</v>
      </c>
      <c r="M34" s="796">
        <f>+M35+M39+M42+M46+M49+M52</f>
        <v>0</v>
      </c>
      <c r="N34" s="798">
        <f>IF(M34=0,0,M34/H34)</f>
        <v>0</v>
      </c>
    </row>
    <row r="35" spans="1:16" s="7" customFormat="1" ht="32.450000000000003" customHeight="1">
      <c r="A35" s="765" t="s">
        <v>214</v>
      </c>
      <c r="B35" s="766"/>
      <c r="C35" s="766"/>
      <c r="D35" s="766"/>
      <c r="E35" s="767">
        <v>150</v>
      </c>
      <c r="F35" s="768">
        <f>SUM(F36:F38)</f>
        <v>150</v>
      </c>
      <c r="G35" s="769">
        <v>438</v>
      </c>
      <c r="H35" s="770">
        <f>SUM(H36:H38)</f>
        <v>361</v>
      </c>
      <c r="I35" s="771">
        <f>SUM(I36:I38)</f>
        <v>0</v>
      </c>
      <c r="J35" s="771">
        <f>SUM(J36:J38)</f>
        <v>0</v>
      </c>
      <c r="K35" s="772">
        <f t="shared" ref="K35:K52" si="2">IF(J35=0,0,J35/H35)</f>
        <v>0</v>
      </c>
      <c r="L35" s="771">
        <f>SUM(L36:L38)</f>
        <v>0</v>
      </c>
      <c r="M35" s="771">
        <f>SUM(M36:M38)</f>
        <v>0</v>
      </c>
      <c r="N35" s="773">
        <f t="shared" ref="N35:N52" si="3">IF(M35=0,0,M35/H35)</f>
        <v>0</v>
      </c>
    </row>
    <row r="36" spans="1:16" s="7" customFormat="1" ht="32.450000000000003" customHeight="1">
      <c r="A36" s="366"/>
      <c r="B36" s="170" t="s">
        <v>215</v>
      </c>
      <c r="C36" s="170"/>
      <c r="D36" s="170"/>
      <c r="E36" s="508">
        <v>0</v>
      </c>
      <c r="F36" s="509">
        <v>13</v>
      </c>
      <c r="G36" s="509">
        <v>0</v>
      </c>
      <c r="H36" s="510">
        <v>65</v>
      </c>
      <c r="I36" s="388">
        <v>0</v>
      </c>
      <c r="J36" s="388">
        <v>0</v>
      </c>
      <c r="K36" s="374">
        <f t="shared" si="2"/>
        <v>0</v>
      </c>
      <c r="L36" s="389">
        <v>0</v>
      </c>
      <c r="M36" s="390">
        <v>0</v>
      </c>
      <c r="N36" s="391">
        <f t="shared" si="3"/>
        <v>0</v>
      </c>
      <c r="P36" s="168"/>
    </row>
    <row r="37" spans="1:16" s="7" customFormat="1" ht="32.450000000000003" customHeight="1">
      <c r="A37" s="366" t="s">
        <v>216</v>
      </c>
      <c r="B37" s="170" t="s">
        <v>217</v>
      </c>
      <c r="C37" s="170"/>
      <c r="D37" s="170"/>
      <c r="E37" s="511">
        <v>72</v>
      </c>
      <c r="F37" s="509">
        <v>44</v>
      </c>
      <c r="G37" s="509">
        <v>309</v>
      </c>
      <c r="H37" s="510">
        <v>121</v>
      </c>
      <c r="I37" s="388">
        <v>0</v>
      </c>
      <c r="J37" s="388">
        <v>0</v>
      </c>
      <c r="K37" s="374">
        <f t="shared" si="2"/>
        <v>0</v>
      </c>
      <c r="L37" s="389">
        <v>0</v>
      </c>
      <c r="M37" s="390">
        <v>0</v>
      </c>
      <c r="N37" s="391">
        <f t="shared" si="3"/>
        <v>0</v>
      </c>
    </row>
    <row r="38" spans="1:16" s="7" customFormat="1" ht="32.450000000000003" customHeight="1">
      <c r="A38" s="366"/>
      <c r="B38" s="170" t="s">
        <v>218</v>
      </c>
      <c r="C38" s="170"/>
      <c r="D38" s="170"/>
      <c r="E38" s="512">
        <v>78</v>
      </c>
      <c r="F38" s="509">
        <v>93</v>
      </c>
      <c r="G38" s="509">
        <v>129</v>
      </c>
      <c r="H38" s="510">
        <v>175</v>
      </c>
      <c r="I38" s="388">
        <v>0</v>
      </c>
      <c r="J38" s="388">
        <v>0</v>
      </c>
      <c r="K38" s="374">
        <f t="shared" si="2"/>
        <v>0</v>
      </c>
      <c r="L38" s="389">
        <v>0</v>
      </c>
      <c r="M38" s="390">
        <v>0</v>
      </c>
      <c r="N38" s="391">
        <f t="shared" si="3"/>
        <v>0</v>
      </c>
    </row>
    <row r="39" spans="1:16" s="7" customFormat="1" ht="32.450000000000003" customHeight="1">
      <c r="A39" s="765" t="s">
        <v>219</v>
      </c>
      <c r="B39" s="776"/>
      <c r="C39" s="776"/>
      <c r="D39" s="776"/>
      <c r="E39" s="777">
        <v>2391</v>
      </c>
      <c r="F39" s="778">
        <f>SUM(F40:F41)</f>
        <v>2252</v>
      </c>
      <c r="G39" s="779">
        <v>6257</v>
      </c>
      <c r="H39" s="780">
        <f>SUM(H40:H41)</f>
        <v>4818</v>
      </c>
      <c r="I39" s="781">
        <f>SUM(I40:I41)</f>
        <v>7</v>
      </c>
      <c r="J39" s="781">
        <f>SUM(J40:J41)</f>
        <v>7</v>
      </c>
      <c r="K39" s="782">
        <f t="shared" si="2"/>
        <v>1.4528850145288502E-3</v>
      </c>
      <c r="L39" s="781">
        <f>SUM(L40:L41)</f>
        <v>0</v>
      </c>
      <c r="M39" s="781">
        <f>SUM(M40:M41)</f>
        <v>0</v>
      </c>
      <c r="N39" s="783">
        <f t="shared" si="3"/>
        <v>0</v>
      </c>
    </row>
    <row r="40" spans="1:16" s="7" customFormat="1" ht="32.450000000000003" customHeight="1">
      <c r="A40" s="366"/>
      <c r="B40" s="170" t="s">
        <v>220</v>
      </c>
      <c r="C40" s="170"/>
      <c r="D40" s="170"/>
      <c r="E40" s="508">
        <v>2045</v>
      </c>
      <c r="F40" s="509">
        <v>1918</v>
      </c>
      <c r="G40" s="509">
        <v>5586</v>
      </c>
      <c r="H40" s="510">
        <v>4257</v>
      </c>
      <c r="I40" s="388">
        <v>7</v>
      </c>
      <c r="J40" s="388">
        <v>7</v>
      </c>
      <c r="K40" s="374">
        <f t="shared" si="2"/>
        <v>1.644350481559784E-3</v>
      </c>
      <c r="L40" s="389">
        <v>0</v>
      </c>
      <c r="M40" s="390">
        <v>0</v>
      </c>
      <c r="N40" s="391">
        <f t="shared" si="3"/>
        <v>0</v>
      </c>
    </row>
    <row r="41" spans="1:16" s="7" customFormat="1" ht="32.450000000000003" customHeight="1">
      <c r="A41" s="366"/>
      <c r="B41" s="170" t="s">
        <v>221</v>
      </c>
      <c r="C41" s="170"/>
      <c r="D41" s="170"/>
      <c r="E41" s="512">
        <v>346</v>
      </c>
      <c r="F41" s="509">
        <v>334</v>
      </c>
      <c r="G41" s="509">
        <v>671</v>
      </c>
      <c r="H41" s="510">
        <v>561</v>
      </c>
      <c r="I41" s="388">
        <v>0</v>
      </c>
      <c r="J41" s="389">
        <v>0</v>
      </c>
      <c r="K41" s="374">
        <f t="shared" si="2"/>
        <v>0</v>
      </c>
      <c r="L41" s="389">
        <v>0</v>
      </c>
      <c r="M41" s="390">
        <v>0</v>
      </c>
      <c r="N41" s="392">
        <f t="shared" si="3"/>
        <v>0</v>
      </c>
    </row>
    <row r="42" spans="1:16" s="7" customFormat="1" ht="32.450000000000003" customHeight="1">
      <c r="A42" s="765" t="s">
        <v>222</v>
      </c>
      <c r="B42" s="776"/>
      <c r="C42" s="776"/>
      <c r="D42" s="776"/>
      <c r="E42" s="777">
        <v>3</v>
      </c>
      <c r="F42" s="778">
        <f>SUM(F43:F45)</f>
        <v>7</v>
      </c>
      <c r="G42" s="779">
        <v>42</v>
      </c>
      <c r="H42" s="780">
        <f>SUM(H43:H45)</f>
        <v>50</v>
      </c>
      <c r="I42" s="781">
        <f>SUM(I43:I45)</f>
        <v>0</v>
      </c>
      <c r="J42" s="781">
        <f>SUM(J43:J45)</f>
        <v>0</v>
      </c>
      <c r="K42" s="782">
        <f t="shared" si="2"/>
        <v>0</v>
      </c>
      <c r="L42" s="781">
        <f>SUM(L43:L45)</f>
        <v>0</v>
      </c>
      <c r="M42" s="781">
        <f>SUM(M43:M45)</f>
        <v>0</v>
      </c>
      <c r="N42" s="783">
        <f t="shared" si="3"/>
        <v>0</v>
      </c>
    </row>
    <row r="43" spans="1:16" s="7" customFormat="1" ht="32.450000000000003" customHeight="1">
      <c r="A43" s="366"/>
      <c r="B43" s="170" t="s">
        <v>215</v>
      </c>
      <c r="C43" s="170"/>
      <c r="D43" s="170"/>
      <c r="E43" s="508">
        <v>0</v>
      </c>
      <c r="F43" s="509">
        <v>0</v>
      </c>
      <c r="G43" s="509">
        <v>0</v>
      </c>
      <c r="H43" s="510">
        <v>0</v>
      </c>
      <c r="I43" s="388">
        <v>0</v>
      </c>
      <c r="J43" s="389">
        <v>0</v>
      </c>
      <c r="K43" s="374">
        <f t="shared" si="2"/>
        <v>0</v>
      </c>
      <c r="L43" s="389">
        <v>0</v>
      </c>
      <c r="M43" s="390">
        <v>0</v>
      </c>
      <c r="N43" s="392">
        <f t="shared" si="3"/>
        <v>0</v>
      </c>
    </row>
    <row r="44" spans="1:16" s="7" customFormat="1" ht="32.450000000000003" customHeight="1">
      <c r="A44" s="366"/>
      <c r="B44" s="170" t="s">
        <v>217</v>
      </c>
      <c r="C44" s="170"/>
      <c r="D44" s="170"/>
      <c r="E44" s="511">
        <v>3</v>
      </c>
      <c r="F44" s="509">
        <v>3</v>
      </c>
      <c r="G44" s="509">
        <v>42</v>
      </c>
      <c r="H44" s="510">
        <v>43</v>
      </c>
      <c r="I44" s="388">
        <v>0</v>
      </c>
      <c r="J44" s="389">
        <v>0</v>
      </c>
      <c r="K44" s="393">
        <f t="shared" si="2"/>
        <v>0</v>
      </c>
      <c r="L44" s="389">
        <v>0</v>
      </c>
      <c r="M44" s="390">
        <v>0</v>
      </c>
      <c r="N44" s="392">
        <f t="shared" si="3"/>
        <v>0</v>
      </c>
    </row>
    <row r="45" spans="1:16" s="7" customFormat="1" ht="32.450000000000003" customHeight="1">
      <c r="A45" s="366"/>
      <c r="B45" s="170" t="s">
        <v>218</v>
      </c>
      <c r="C45" s="170"/>
      <c r="D45" s="170"/>
      <c r="E45" s="512">
        <v>0</v>
      </c>
      <c r="F45" s="509">
        <v>4</v>
      </c>
      <c r="G45" s="509">
        <v>0</v>
      </c>
      <c r="H45" s="510">
        <v>7</v>
      </c>
      <c r="I45" s="388">
        <v>0</v>
      </c>
      <c r="J45" s="389">
        <v>0</v>
      </c>
      <c r="K45" s="393">
        <f t="shared" si="2"/>
        <v>0</v>
      </c>
      <c r="L45" s="389">
        <v>0</v>
      </c>
      <c r="M45" s="390">
        <v>0</v>
      </c>
      <c r="N45" s="392">
        <f t="shared" si="3"/>
        <v>0</v>
      </c>
    </row>
    <row r="46" spans="1:16" s="7" customFormat="1" ht="32.450000000000003" customHeight="1">
      <c r="A46" s="765" t="s">
        <v>223</v>
      </c>
      <c r="B46" s="776"/>
      <c r="C46" s="776"/>
      <c r="D46" s="776"/>
      <c r="E46" s="777">
        <v>168</v>
      </c>
      <c r="F46" s="778">
        <f>SUM(F47:F48)</f>
        <v>157</v>
      </c>
      <c r="G46" s="779">
        <v>275</v>
      </c>
      <c r="H46" s="780">
        <f>SUM(H47:H48)</f>
        <v>244</v>
      </c>
      <c r="I46" s="781">
        <f>SUM(I47:I48)</f>
        <v>0</v>
      </c>
      <c r="J46" s="781">
        <f>SUM(J47:J48)</f>
        <v>0</v>
      </c>
      <c r="K46" s="782">
        <f t="shared" si="2"/>
        <v>0</v>
      </c>
      <c r="L46" s="781">
        <f>SUM(L47:L48)</f>
        <v>0</v>
      </c>
      <c r="M46" s="781">
        <f>SUM(M47:M48)</f>
        <v>0</v>
      </c>
      <c r="N46" s="783">
        <f t="shared" si="3"/>
        <v>0</v>
      </c>
    </row>
    <row r="47" spans="1:16" s="7" customFormat="1" ht="32.450000000000003" customHeight="1">
      <c r="A47" s="366"/>
      <c r="B47" s="170" t="s">
        <v>220</v>
      </c>
      <c r="C47" s="170"/>
      <c r="D47" s="170"/>
      <c r="E47" s="508">
        <v>159</v>
      </c>
      <c r="F47" s="513">
        <v>150</v>
      </c>
      <c r="G47" s="513">
        <v>263</v>
      </c>
      <c r="H47" s="514">
        <v>237</v>
      </c>
      <c r="I47" s="389">
        <v>0</v>
      </c>
      <c r="J47" s="389">
        <v>0</v>
      </c>
      <c r="K47" s="374">
        <f t="shared" si="2"/>
        <v>0</v>
      </c>
      <c r="L47" s="389">
        <v>0</v>
      </c>
      <c r="M47" s="390">
        <v>0</v>
      </c>
      <c r="N47" s="392">
        <f t="shared" si="3"/>
        <v>0</v>
      </c>
    </row>
    <row r="48" spans="1:16" s="7" customFormat="1" ht="32.450000000000003" customHeight="1">
      <c r="A48" s="366"/>
      <c r="B48" s="170" t="s">
        <v>221</v>
      </c>
      <c r="C48" s="170"/>
      <c r="D48" s="170"/>
      <c r="E48" s="512">
        <v>9</v>
      </c>
      <c r="F48" s="513">
        <v>7</v>
      </c>
      <c r="G48" s="513">
        <v>12</v>
      </c>
      <c r="H48" s="514">
        <v>7</v>
      </c>
      <c r="I48" s="389">
        <v>0</v>
      </c>
      <c r="J48" s="389">
        <v>0</v>
      </c>
      <c r="K48" s="374">
        <f t="shared" si="2"/>
        <v>0</v>
      </c>
      <c r="L48" s="389">
        <v>0</v>
      </c>
      <c r="M48" s="390">
        <v>0</v>
      </c>
      <c r="N48" s="392">
        <f t="shared" si="3"/>
        <v>0</v>
      </c>
    </row>
    <row r="49" spans="1:14" s="7" customFormat="1" ht="32.450000000000003" customHeight="1">
      <c r="A49" s="765" t="s">
        <v>224</v>
      </c>
      <c r="B49" s="776"/>
      <c r="C49" s="776"/>
      <c r="D49" s="776"/>
      <c r="E49" s="777">
        <v>48</v>
      </c>
      <c r="F49" s="778">
        <f>SUM(F50:F51)</f>
        <v>27</v>
      </c>
      <c r="G49" s="779">
        <v>110</v>
      </c>
      <c r="H49" s="780">
        <f>SUM(H50:H51)</f>
        <v>63</v>
      </c>
      <c r="I49" s="781">
        <f>SUM(I50:I51)</f>
        <v>0</v>
      </c>
      <c r="J49" s="781">
        <f>SUM(J50:J51)</f>
        <v>0</v>
      </c>
      <c r="K49" s="782">
        <f t="shared" si="2"/>
        <v>0</v>
      </c>
      <c r="L49" s="781">
        <f>SUM(L50:L51)</f>
        <v>0</v>
      </c>
      <c r="M49" s="781">
        <f>SUM(M50:M51)</f>
        <v>0</v>
      </c>
      <c r="N49" s="783">
        <f t="shared" si="3"/>
        <v>0</v>
      </c>
    </row>
    <row r="50" spans="1:14" s="7" customFormat="1" ht="32.450000000000003" customHeight="1">
      <c r="A50" s="366"/>
      <c r="B50" s="170" t="s">
        <v>220</v>
      </c>
      <c r="C50" s="170"/>
      <c r="D50" s="170"/>
      <c r="E50" s="508">
        <v>48</v>
      </c>
      <c r="F50" s="513">
        <v>27</v>
      </c>
      <c r="G50" s="513">
        <v>110</v>
      </c>
      <c r="H50" s="514">
        <v>63</v>
      </c>
      <c r="I50" s="389">
        <v>0</v>
      </c>
      <c r="J50" s="389">
        <v>0</v>
      </c>
      <c r="K50" s="374">
        <f t="shared" si="2"/>
        <v>0</v>
      </c>
      <c r="L50" s="389">
        <v>0</v>
      </c>
      <c r="M50" s="390">
        <v>0</v>
      </c>
      <c r="N50" s="391">
        <f t="shared" si="3"/>
        <v>0</v>
      </c>
    </row>
    <row r="51" spans="1:14" s="7" customFormat="1" ht="32.450000000000003" customHeight="1">
      <c r="A51" s="394"/>
      <c r="B51" s="395" t="s">
        <v>221</v>
      </c>
      <c r="C51" s="395"/>
      <c r="D51" s="395"/>
      <c r="E51" s="512">
        <v>0</v>
      </c>
      <c r="F51" s="513">
        <v>0</v>
      </c>
      <c r="G51" s="513">
        <v>0</v>
      </c>
      <c r="H51" s="514">
        <v>0</v>
      </c>
      <c r="I51" s="389">
        <v>0</v>
      </c>
      <c r="J51" s="389">
        <v>0</v>
      </c>
      <c r="K51" s="374">
        <f t="shared" si="2"/>
        <v>0</v>
      </c>
      <c r="L51" s="389">
        <v>0</v>
      </c>
      <c r="M51" s="390">
        <v>0</v>
      </c>
      <c r="N51" s="392">
        <f t="shared" si="3"/>
        <v>0</v>
      </c>
    </row>
    <row r="52" spans="1:14" s="7" customFormat="1" ht="32.450000000000003" customHeight="1" thickBot="1">
      <c r="A52" s="784" t="s">
        <v>225</v>
      </c>
      <c r="B52" s="785"/>
      <c r="C52" s="785"/>
      <c r="D52" s="785"/>
      <c r="E52" s="786">
        <v>0</v>
      </c>
      <c r="F52" s="787">
        <v>3</v>
      </c>
      <c r="G52" s="788">
        <v>0</v>
      </c>
      <c r="H52" s="789">
        <v>4</v>
      </c>
      <c r="I52" s="790">
        <v>0</v>
      </c>
      <c r="J52" s="790">
        <v>0</v>
      </c>
      <c r="K52" s="791">
        <f t="shared" si="2"/>
        <v>0</v>
      </c>
      <c r="L52" s="790">
        <v>0</v>
      </c>
      <c r="M52" s="790">
        <v>0</v>
      </c>
      <c r="N52" s="792">
        <f t="shared" si="3"/>
        <v>0</v>
      </c>
    </row>
    <row r="53" spans="1:14" ht="20.100000000000001" customHeight="1">
      <c r="A53" s="1" t="s">
        <v>408</v>
      </c>
    </row>
    <row r="54" spans="1:14" ht="20.100000000000001" customHeight="1"/>
    <row r="55" spans="1:14" ht="14.25">
      <c r="A55" s="58" t="s">
        <v>401</v>
      </c>
    </row>
    <row r="56" spans="1:14" ht="14.25">
      <c r="A56" s="58"/>
    </row>
  </sheetData>
  <mergeCells count="15">
    <mergeCell ref="I3:N3"/>
    <mergeCell ref="I29:N29"/>
    <mergeCell ref="G31:H31"/>
    <mergeCell ref="E29:F29"/>
    <mergeCell ref="E30:F30"/>
    <mergeCell ref="E31:F31"/>
    <mergeCell ref="G29:H29"/>
    <mergeCell ref="G30:H30"/>
    <mergeCell ref="E3:F3"/>
    <mergeCell ref="E4:F4"/>
    <mergeCell ref="E5:F5"/>
    <mergeCell ref="A22:F22"/>
    <mergeCell ref="G3:H3"/>
    <mergeCell ref="G4:H4"/>
    <mergeCell ref="G5:H5"/>
  </mergeCells>
  <pageMargins left="0.62992125984251968" right="0.15748031496062992" top="0.62992125984251968" bottom="0.51181102362204722" header="0.51181102362204722" footer="0.51181102362204722"/>
  <pageSetup paperSize="9" scale="47" fitToHeight="0" orientation="portrait" r:id="rId1"/>
  <headerFooter alignWithMargins="0">
    <oddHeader>&amp;C14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61"/>
  <sheetViews>
    <sheetView topLeftCell="A4" zoomScaleNormal="100" workbookViewId="0">
      <selection activeCell="J49" sqref="J49"/>
    </sheetView>
  </sheetViews>
  <sheetFormatPr defaultColWidth="9.140625" defaultRowHeight="12.75"/>
  <cols>
    <col min="1" max="1" width="9.140625" style="1" customWidth="1"/>
    <col min="2" max="3" width="9.140625" style="1"/>
    <col min="4" max="4" width="16.140625" style="1" customWidth="1"/>
    <col min="5" max="5" width="27.7109375" style="1" customWidth="1"/>
    <col min="6" max="6" width="28.7109375" style="1" customWidth="1"/>
    <col min="7" max="7" width="11.28515625" style="1" bestFit="1" customWidth="1"/>
    <col min="8" max="8" width="9.5703125" style="1" bestFit="1" customWidth="1"/>
    <col min="9" max="13" width="9.140625" style="1"/>
    <col min="14" max="15" width="11.42578125" style="1" customWidth="1"/>
    <col min="16" max="16384" width="9.140625" style="1"/>
  </cols>
  <sheetData>
    <row r="1" spans="1:8" s="7" customFormat="1" ht="18" customHeight="1">
      <c r="A1" s="165" t="s">
        <v>382</v>
      </c>
      <c r="B1" s="7" t="s">
        <v>410</v>
      </c>
    </row>
    <row r="2" spans="1:8" ht="20.25" customHeight="1">
      <c r="A2" s="802" t="s">
        <v>129</v>
      </c>
      <c r="B2" s="803"/>
      <c r="C2" s="803"/>
      <c r="D2" s="803"/>
      <c r="E2" s="804" t="s">
        <v>446</v>
      </c>
      <c r="F2" s="804" t="s">
        <v>475</v>
      </c>
      <c r="G2" s="805"/>
      <c r="H2" s="806" t="s">
        <v>196</v>
      </c>
    </row>
    <row r="3" spans="1:8" ht="20.25" customHeight="1">
      <c r="A3" s="811" t="s">
        <v>1</v>
      </c>
      <c r="B3" s="812"/>
      <c r="C3" s="812"/>
      <c r="D3" s="812"/>
      <c r="E3" s="813">
        <v>5506</v>
      </c>
      <c r="F3" s="814">
        <f>+F4+F9+F15</f>
        <v>5365</v>
      </c>
      <c r="G3" s="807">
        <v>1</v>
      </c>
      <c r="H3" s="808"/>
    </row>
    <row r="4" spans="1:8" ht="18" customHeight="1">
      <c r="A4" s="112" t="s">
        <v>227</v>
      </c>
      <c r="B4" s="41"/>
      <c r="C4" s="41"/>
      <c r="D4" s="41"/>
      <c r="E4" s="515">
        <v>1319</v>
      </c>
      <c r="F4" s="815">
        <f>SUM(F5:F8)</f>
        <v>1208</v>
      </c>
      <c r="G4" s="113">
        <f>IF(F3=0,0,F4/F3)</f>
        <v>0.22516309412861138</v>
      </c>
      <c r="H4" s="114">
        <v>1</v>
      </c>
    </row>
    <row r="5" spans="1:8" ht="18" customHeight="1">
      <c r="A5" s="115" t="s">
        <v>228</v>
      </c>
      <c r="B5" s="41"/>
      <c r="C5" s="41"/>
      <c r="D5" s="41"/>
      <c r="E5" s="515">
        <v>467</v>
      </c>
      <c r="F5" s="816">
        <v>333</v>
      </c>
      <c r="G5" s="116">
        <f>IF(F3=0,0,F5/F3)</f>
        <v>6.2068965517241378E-2</v>
      </c>
      <c r="H5" s="117">
        <f>IF(F4=0,0,F5/F4)</f>
        <v>0.27566225165562913</v>
      </c>
    </row>
    <row r="6" spans="1:8" ht="18" customHeight="1">
      <c r="A6" s="118" t="s">
        <v>229</v>
      </c>
      <c r="B6" s="41"/>
      <c r="C6" s="41"/>
      <c r="D6" s="41"/>
      <c r="E6" s="515">
        <v>0</v>
      </c>
      <c r="F6" s="816">
        <v>0</v>
      </c>
      <c r="G6" s="116">
        <f>IF(F3=0,0,F6/F3)</f>
        <v>0</v>
      </c>
      <c r="H6" s="117">
        <f>IF(F4=0,0,F6/F4)</f>
        <v>0</v>
      </c>
    </row>
    <row r="7" spans="1:8" ht="18" customHeight="1">
      <c r="A7" s="119" t="s">
        <v>230</v>
      </c>
      <c r="B7" s="41"/>
      <c r="C7" s="41"/>
      <c r="D7" s="41"/>
      <c r="E7" s="515">
        <v>2</v>
      </c>
      <c r="F7" s="816">
        <v>0</v>
      </c>
      <c r="G7" s="116">
        <f>IF(F3=0,0,F7/F3)</f>
        <v>0</v>
      </c>
      <c r="H7" s="117">
        <f>IF(F4=0,0,F7/F4)</f>
        <v>0</v>
      </c>
    </row>
    <row r="8" spans="1:8" ht="18" customHeight="1">
      <c r="A8" s="118" t="s">
        <v>231</v>
      </c>
      <c r="B8" s="41"/>
      <c r="C8" s="41"/>
      <c r="D8" s="41"/>
      <c r="E8" s="515">
        <v>850</v>
      </c>
      <c r="F8" s="816">
        <v>875</v>
      </c>
      <c r="G8" s="116">
        <f>IF(F3=0,0,F8/F3)</f>
        <v>0.16309412861136999</v>
      </c>
      <c r="H8" s="117">
        <f>IF(F4=0,0,F8/F4)</f>
        <v>0.72433774834437081</v>
      </c>
    </row>
    <row r="9" spans="1:8" ht="18" customHeight="1">
      <c r="A9" s="120" t="s">
        <v>232</v>
      </c>
      <c r="B9" s="121"/>
      <c r="C9" s="121"/>
      <c r="D9" s="121"/>
      <c r="E9" s="516">
        <v>4187</v>
      </c>
      <c r="F9" s="817">
        <f>SUM(F10:F13)</f>
        <v>4157</v>
      </c>
      <c r="G9" s="122">
        <f>IF(F3=0,0,F9/F3)</f>
        <v>0.77483690587138865</v>
      </c>
      <c r="H9" s="114">
        <v>1</v>
      </c>
    </row>
    <row r="10" spans="1:8" ht="18" customHeight="1">
      <c r="A10" s="115" t="s">
        <v>228</v>
      </c>
      <c r="B10" s="41"/>
      <c r="C10" s="41"/>
      <c r="D10" s="41"/>
      <c r="E10" s="515">
        <v>30</v>
      </c>
      <c r="F10" s="816">
        <v>28</v>
      </c>
      <c r="G10" s="116">
        <f>IF(F3=0,0,F10/F3)</f>
        <v>5.2190121155638401E-3</v>
      </c>
      <c r="H10" s="117">
        <f>IF(F9=0,0,F10/F9)</f>
        <v>6.7356266538369019E-3</v>
      </c>
    </row>
    <row r="11" spans="1:8" ht="18" customHeight="1">
      <c r="A11" s="118" t="s">
        <v>229</v>
      </c>
      <c r="B11" s="41"/>
      <c r="C11" s="41"/>
      <c r="D11" s="41"/>
      <c r="E11" s="515">
        <v>0</v>
      </c>
      <c r="F11" s="816">
        <v>0</v>
      </c>
      <c r="G11" s="116">
        <f>IF(F3=0,0,F11/F3)</f>
        <v>0</v>
      </c>
      <c r="H11" s="117">
        <f>IF(F9=0,0,F11/F9)</f>
        <v>0</v>
      </c>
    </row>
    <row r="12" spans="1:8" ht="18" customHeight="1">
      <c r="A12" s="119" t="s">
        <v>230</v>
      </c>
      <c r="B12" s="41"/>
      <c r="C12" s="41"/>
      <c r="D12" s="41"/>
      <c r="E12" s="515">
        <v>2</v>
      </c>
      <c r="F12" s="816">
        <v>1</v>
      </c>
      <c r="G12" s="116">
        <f>IF(F3=0,0,F12/F3)</f>
        <v>1.8639328984156571E-4</v>
      </c>
      <c r="H12" s="117">
        <f>IF(F9=0,0,F12/F9)</f>
        <v>2.4055809477988935E-4</v>
      </c>
    </row>
    <row r="13" spans="1:8" ht="18" customHeight="1">
      <c r="A13" s="123" t="s">
        <v>231</v>
      </c>
      <c r="B13" s="109"/>
      <c r="C13" s="109"/>
      <c r="D13" s="109"/>
      <c r="E13" s="517">
        <v>4155</v>
      </c>
      <c r="F13" s="818">
        <v>4128</v>
      </c>
      <c r="G13" s="124">
        <f>IF(F3=0,0,F13/F3)</f>
        <v>0.76943150046598319</v>
      </c>
      <c r="H13" s="125">
        <f>IF(F9=0,0,F13/F9)</f>
        <v>0.99302381525138317</v>
      </c>
    </row>
    <row r="14" spans="1:8" ht="18" customHeight="1">
      <c r="A14" s="126" t="s">
        <v>233</v>
      </c>
      <c r="B14" s="127"/>
      <c r="C14" s="127"/>
      <c r="D14" s="127"/>
      <c r="E14" s="128"/>
      <c r="F14" s="819"/>
      <c r="G14" s="129"/>
      <c r="H14" s="130"/>
    </row>
    <row r="15" spans="1:8" ht="18" customHeight="1">
      <c r="A15" s="131" t="s">
        <v>234</v>
      </c>
      <c r="B15" s="132"/>
      <c r="C15" s="132"/>
      <c r="D15" s="132"/>
      <c r="E15" s="111">
        <v>0</v>
      </c>
      <c r="F15" s="820">
        <v>0</v>
      </c>
      <c r="G15" s="133">
        <f>IF(F3=0,0,F15/F3)</f>
        <v>0</v>
      </c>
      <c r="H15" s="134">
        <v>1</v>
      </c>
    </row>
    <row r="16" spans="1:8" ht="18" customHeight="1">
      <c r="A16" s="135"/>
      <c r="B16" s="70"/>
      <c r="C16" s="70"/>
      <c r="D16" s="70"/>
      <c r="E16" s="70"/>
      <c r="F16" s="136"/>
      <c r="G16" s="137"/>
      <c r="H16" s="137"/>
    </row>
    <row r="17" spans="1:8" s="7" customFormat="1" ht="18" customHeight="1">
      <c r="A17" s="165" t="s">
        <v>383</v>
      </c>
      <c r="B17" s="7" t="s">
        <v>411</v>
      </c>
    </row>
    <row r="18" spans="1:8" ht="20.25" customHeight="1">
      <c r="A18" s="802" t="s">
        <v>129</v>
      </c>
      <c r="B18" s="803"/>
      <c r="C18" s="803"/>
      <c r="D18" s="809"/>
      <c r="E18" s="804" t="s">
        <v>446</v>
      </c>
      <c r="F18" s="804" t="s">
        <v>475</v>
      </c>
      <c r="G18" s="805"/>
      <c r="H18" s="806" t="s">
        <v>196</v>
      </c>
    </row>
    <row r="19" spans="1:8" ht="20.25" customHeight="1">
      <c r="A19" s="825" t="s">
        <v>1</v>
      </c>
      <c r="B19" s="824"/>
      <c r="C19" s="824"/>
      <c r="D19" s="826"/>
      <c r="E19" s="813">
        <v>1319</v>
      </c>
      <c r="F19" s="810">
        <f>+F20+F26+F32</f>
        <v>1208</v>
      </c>
      <c r="G19" s="807">
        <v>1</v>
      </c>
      <c r="H19" s="808"/>
    </row>
    <row r="20" spans="1:8" ht="18" customHeight="1">
      <c r="A20" s="112" t="s">
        <v>235</v>
      </c>
      <c r="B20" s="70"/>
      <c r="C20" s="70"/>
      <c r="D20" s="70"/>
      <c r="E20" s="515">
        <v>467</v>
      </c>
      <c r="F20" s="815">
        <f>SUM(F21:F24)</f>
        <v>333</v>
      </c>
      <c r="G20" s="138">
        <f>IF(F19=0,0,F20/F19)</f>
        <v>0.27566225165562913</v>
      </c>
      <c r="H20" s="139">
        <v>1</v>
      </c>
    </row>
    <row r="21" spans="1:8" ht="18" customHeight="1">
      <c r="A21" s="119" t="s">
        <v>236</v>
      </c>
      <c r="B21" s="41" t="s">
        <v>159</v>
      </c>
      <c r="C21" s="41"/>
      <c r="D21" s="41"/>
      <c r="E21" s="515">
        <v>2</v>
      </c>
      <c r="F21" s="816">
        <v>0</v>
      </c>
      <c r="G21" s="117">
        <f>IF(F19=0,0,F21/F19)</f>
        <v>0</v>
      </c>
      <c r="H21" s="140">
        <f>IF(F20=0,0,F21/F20)</f>
        <v>0</v>
      </c>
    </row>
    <row r="22" spans="1:8" ht="18" customHeight="1">
      <c r="A22" s="119" t="s">
        <v>236</v>
      </c>
      <c r="B22" s="41" t="s">
        <v>160</v>
      </c>
      <c r="C22" s="41"/>
      <c r="D22" s="41"/>
      <c r="E22" s="515">
        <v>325</v>
      </c>
      <c r="F22" s="816">
        <v>229</v>
      </c>
      <c r="G22" s="117">
        <f>IF(F19=0,0,F22/F19)</f>
        <v>0.18956953642384106</v>
      </c>
      <c r="H22" s="140">
        <f>IF(F20=0,0,F22/F20)</f>
        <v>0.68768768768768773</v>
      </c>
    </row>
    <row r="23" spans="1:8" ht="18" customHeight="1">
      <c r="A23" s="119" t="s">
        <v>236</v>
      </c>
      <c r="B23" s="41" t="s">
        <v>161</v>
      </c>
      <c r="C23" s="41"/>
      <c r="D23" s="41"/>
      <c r="E23" s="515">
        <v>140</v>
      </c>
      <c r="F23" s="816">
        <v>104</v>
      </c>
      <c r="G23" s="117">
        <f>IF(F19=0,0,F23/F19)</f>
        <v>8.6092715231788075E-2</v>
      </c>
      <c r="H23" s="140">
        <f>IF(F20=0,0,F23/F20)</f>
        <v>0.31231231231231232</v>
      </c>
    </row>
    <row r="24" spans="1:8" ht="18" customHeight="1">
      <c r="A24" s="141" t="s">
        <v>236</v>
      </c>
      <c r="B24" s="142" t="s">
        <v>237</v>
      </c>
      <c r="C24" s="142"/>
      <c r="D24" s="143"/>
      <c r="E24" s="518">
        <v>0</v>
      </c>
      <c r="F24" s="821">
        <v>0</v>
      </c>
      <c r="G24" s="117">
        <f>IF(F19=0,0,F24/F19)</f>
        <v>0</v>
      </c>
      <c r="H24" s="144">
        <f>IF(F20=0,0,F24/F20)</f>
        <v>0</v>
      </c>
    </row>
    <row r="25" spans="1:8" ht="18" customHeight="1">
      <c r="A25" s="145" t="s">
        <v>238</v>
      </c>
      <c r="B25" s="70"/>
      <c r="C25" s="70"/>
      <c r="D25" s="70"/>
      <c r="E25" s="515"/>
      <c r="F25" s="816"/>
      <c r="G25" s="146"/>
      <c r="H25" s="147"/>
    </row>
    <row r="26" spans="1:8" ht="18" customHeight="1">
      <c r="A26" s="112" t="s">
        <v>239</v>
      </c>
      <c r="B26" s="70"/>
      <c r="C26" s="70"/>
      <c r="D26" s="70"/>
      <c r="E26" s="515">
        <v>852</v>
      </c>
      <c r="F26" s="815">
        <f>SUM(F27:F30)</f>
        <v>875</v>
      </c>
      <c r="G26" s="148">
        <f>IF(F19=0,0,F26/F19)</f>
        <v>0.72433774834437081</v>
      </c>
      <c r="H26" s="149">
        <v>1</v>
      </c>
    </row>
    <row r="27" spans="1:8" ht="18" customHeight="1">
      <c r="A27" s="119" t="s">
        <v>236</v>
      </c>
      <c r="B27" s="41" t="s">
        <v>159</v>
      </c>
      <c r="C27" s="41"/>
      <c r="D27" s="41"/>
      <c r="E27" s="515">
        <v>2</v>
      </c>
      <c r="F27" s="816">
        <v>3</v>
      </c>
      <c r="G27" s="117">
        <f>IF(F19=0,0,F27/F19)</f>
        <v>2.4834437086092716E-3</v>
      </c>
      <c r="H27" s="140">
        <f>IF(F26=0,0,F27/F26)</f>
        <v>3.4285714285714284E-3</v>
      </c>
    </row>
    <row r="28" spans="1:8" ht="18" customHeight="1">
      <c r="A28" s="119" t="s">
        <v>236</v>
      </c>
      <c r="B28" s="41" t="s">
        <v>160</v>
      </c>
      <c r="C28" s="41"/>
      <c r="D28" s="41"/>
      <c r="E28" s="515">
        <v>517</v>
      </c>
      <c r="F28" s="816">
        <v>539</v>
      </c>
      <c r="G28" s="117">
        <f>IF(F19=0,0,F28/F19)</f>
        <v>0.44619205298013243</v>
      </c>
      <c r="H28" s="140">
        <f>IF(F26=0,0,F28/F26)</f>
        <v>0.61599999999999999</v>
      </c>
    </row>
    <row r="29" spans="1:8" ht="18" customHeight="1">
      <c r="A29" s="119" t="s">
        <v>236</v>
      </c>
      <c r="B29" s="41" t="s">
        <v>161</v>
      </c>
      <c r="C29" s="41"/>
      <c r="D29" s="41"/>
      <c r="E29" s="515">
        <v>333</v>
      </c>
      <c r="F29" s="816">
        <v>333</v>
      </c>
      <c r="G29" s="117">
        <f>IF(F19=0,0,F29/F19)</f>
        <v>0.27566225165562913</v>
      </c>
      <c r="H29" s="140">
        <f>IF(F26=0,0,F29/F26)</f>
        <v>0.38057142857142856</v>
      </c>
    </row>
    <row r="30" spans="1:8" ht="18" customHeight="1">
      <c r="A30" s="141" t="s">
        <v>236</v>
      </c>
      <c r="B30" s="142" t="s">
        <v>237</v>
      </c>
      <c r="C30" s="142"/>
      <c r="D30" s="143"/>
      <c r="E30" s="518">
        <v>0</v>
      </c>
      <c r="F30" s="821">
        <v>0</v>
      </c>
      <c r="G30" s="125">
        <f>IF(F19=0,0,F30/F19)</f>
        <v>0</v>
      </c>
      <c r="H30" s="150">
        <f>IF(F26=0,0,F30/F26)</f>
        <v>0</v>
      </c>
    </row>
    <row r="31" spans="1:8" ht="18" customHeight="1">
      <c r="A31" s="126" t="s">
        <v>233</v>
      </c>
      <c r="B31" s="151"/>
      <c r="C31" s="152"/>
      <c r="D31" s="153"/>
      <c r="E31" s="516"/>
      <c r="F31" s="822"/>
      <c r="G31" s="154"/>
      <c r="H31" s="146"/>
    </row>
    <row r="32" spans="1:8" ht="18" customHeight="1">
      <c r="A32" s="155" t="s">
        <v>234</v>
      </c>
      <c r="B32" s="70"/>
      <c r="C32" s="70"/>
      <c r="D32" s="70"/>
      <c r="E32" s="515">
        <v>0</v>
      </c>
      <c r="F32" s="815">
        <f>SUM(F33:F36)</f>
        <v>0</v>
      </c>
      <c r="G32" s="148">
        <f>IF(F19=0,0,F32/F19)</f>
        <v>0</v>
      </c>
      <c r="H32" s="156">
        <v>1</v>
      </c>
    </row>
    <row r="33" spans="1:8" ht="18" customHeight="1">
      <c r="A33" s="119" t="s">
        <v>236</v>
      </c>
      <c r="B33" s="41" t="s">
        <v>159</v>
      </c>
      <c r="C33" s="41"/>
      <c r="D33" s="41"/>
      <c r="E33" s="515">
        <v>0</v>
      </c>
      <c r="F33" s="816">
        <v>0</v>
      </c>
      <c r="G33" s="117">
        <f>IF(F19=0,0,F33/F19)</f>
        <v>0</v>
      </c>
      <c r="H33" s="140">
        <f>IF(F32=0,0,F33/F32)</f>
        <v>0</v>
      </c>
    </row>
    <row r="34" spans="1:8" ht="18" customHeight="1">
      <c r="A34" s="119" t="s">
        <v>236</v>
      </c>
      <c r="B34" s="41" t="s">
        <v>160</v>
      </c>
      <c r="C34" s="41"/>
      <c r="D34" s="41"/>
      <c r="E34" s="515">
        <v>0</v>
      </c>
      <c r="F34" s="816">
        <v>0</v>
      </c>
      <c r="G34" s="117">
        <f>IF(F19=0,0,F34/F19)</f>
        <v>0</v>
      </c>
      <c r="H34" s="140">
        <f>IF(F32=0,0,F34/F32)</f>
        <v>0</v>
      </c>
    </row>
    <row r="35" spans="1:8" ht="18" customHeight="1">
      <c r="A35" s="119" t="s">
        <v>236</v>
      </c>
      <c r="B35" s="41" t="s">
        <v>161</v>
      </c>
      <c r="C35" s="41"/>
      <c r="D35" s="41"/>
      <c r="E35" s="515">
        <v>0</v>
      </c>
      <c r="F35" s="816">
        <v>0</v>
      </c>
      <c r="G35" s="117">
        <f>IF(F19=0,0,F35/F19)</f>
        <v>0</v>
      </c>
      <c r="H35" s="157">
        <f>IF(F32=0,0,F35/F32)</f>
        <v>0</v>
      </c>
    </row>
    <row r="36" spans="1:8" ht="18" customHeight="1">
      <c r="A36" s="141" t="s">
        <v>236</v>
      </c>
      <c r="B36" s="142" t="s">
        <v>237</v>
      </c>
      <c r="C36" s="142"/>
      <c r="D36" s="143"/>
      <c r="E36" s="518">
        <v>0</v>
      </c>
      <c r="F36" s="821">
        <v>0</v>
      </c>
      <c r="G36" s="158">
        <f>IF(F19=0,0,F36/F19)</f>
        <v>0</v>
      </c>
      <c r="H36" s="159">
        <f>IF(F32=0,0,F36/F32)</f>
        <v>0</v>
      </c>
    </row>
    <row r="37" spans="1:8" ht="18" customHeight="1">
      <c r="A37" s="160"/>
      <c r="B37" s="41"/>
      <c r="C37" s="41"/>
      <c r="D37" s="41"/>
      <c r="E37" s="41"/>
      <c r="F37" s="161"/>
      <c r="G37" s="162"/>
      <c r="H37" s="163"/>
    </row>
    <row r="38" spans="1:8" s="7" customFormat="1" ht="18" customHeight="1">
      <c r="A38" s="165" t="s">
        <v>384</v>
      </c>
      <c r="B38" s="165" t="s">
        <v>412</v>
      </c>
    </row>
    <row r="39" spans="1:8" ht="20.25" customHeight="1">
      <c r="A39" s="802" t="s">
        <v>129</v>
      </c>
      <c r="B39" s="803"/>
      <c r="C39" s="803"/>
      <c r="D39" s="803"/>
      <c r="E39" s="804" t="s">
        <v>446</v>
      </c>
      <c r="F39" s="804" t="s">
        <v>475</v>
      </c>
      <c r="G39" s="805"/>
      <c r="H39" s="806" t="s">
        <v>196</v>
      </c>
    </row>
    <row r="40" spans="1:8" ht="20.25" customHeight="1">
      <c r="A40" s="825" t="s">
        <v>1</v>
      </c>
      <c r="B40" s="824"/>
      <c r="C40" s="824"/>
      <c r="D40" s="824"/>
      <c r="E40" s="821">
        <v>4187</v>
      </c>
      <c r="F40" s="814">
        <f>+F41+F47</f>
        <v>4157</v>
      </c>
      <c r="G40" s="807">
        <v>1</v>
      </c>
      <c r="H40" s="808"/>
    </row>
    <row r="41" spans="1:8" ht="18" customHeight="1">
      <c r="A41" s="112" t="s">
        <v>235</v>
      </c>
      <c r="B41" s="70"/>
      <c r="C41" s="70"/>
      <c r="D41" s="70"/>
      <c r="E41" s="515">
        <v>30</v>
      </c>
      <c r="F41" s="815">
        <f>SUM(F42:F45)</f>
        <v>28</v>
      </c>
      <c r="G41" s="138">
        <f>IF(F40=0,0,F41/F40)</f>
        <v>6.7356266538369019E-3</v>
      </c>
      <c r="H41" s="139">
        <v>1</v>
      </c>
    </row>
    <row r="42" spans="1:8" ht="18" customHeight="1">
      <c r="A42" s="119" t="s">
        <v>236</v>
      </c>
      <c r="B42" s="41" t="s">
        <v>159</v>
      </c>
      <c r="C42" s="41"/>
      <c r="D42" s="41"/>
      <c r="E42" s="515">
        <v>0</v>
      </c>
      <c r="F42" s="816">
        <v>0</v>
      </c>
      <c r="G42" s="117">
        <f>IF(F40=0,0,F42/F40)</f>
        <v>0</v>
      </c>
      <c r="H42" s="140">
        <f>IF(F41=0,0,F42/F41)</f>
        <v>0</v>
      </c>
    </row>
    <row r="43" spans="1:8" ht="18" customHeight="1">
      <c r="A43" s="119" t="s">
        <v>236</v>
      </c>
      <c r="B43" s="41" t="s">
        <v>160</v>
      </c>
      <c r="C43" s="41"/>
      <c r="D43" s="41"/>
      <c r="E43" s="515">
        <v>19</v>
      </c>
      <c r="F43" s="816">
        <v>9</v>
      </c>
      <c r="G43" s="117">
        <f>IF(F40=0,0,F43/F40)</f>
        <v>2.1650228530190039E-3</v>
      </c>
      <c r="H43" s="140">
        <f>IF(F41=0,0,F43/F41)</f>
        <v>0.32142857142857145</v>
      </c>
    </row>
    <row r="44" spans="1:8" ht="18" customHeight="1">
      <c r="A44" s="119" t="s">
        <v>236</v>
      </c>
      <c r="B44" s="41" t="s">
        <v>161</v>
      </c>
      <c r="C44" s="41"/>
      <c r="D44" s="41"/>
      <c r="E44" s="515">
        <v>11</v>
      </c>
      <c r="F44" s="816">
        <v>19</v>
      </c>
      <c r="G44" s="117">
        <f>IF(F40=0,0,F44/F40)</f>
        <v>4.5706038008178976E-3</v>
      </c>
      <c r="H44" s="140">
        <f>IF(F41=0,0,F44/F41)</f>
        <v>0.6785714285714286</v>
      </c>
    </row>
    <row r="45" spans="1:8" ht="18" customHeight="1">
      <c r="A45" s="141" t="s">
        <v>236</v>
      </c>
      <c r="B45" s="142" t="s">
        <v>237</v>
      </c>
      <c r="C45" s="142"/>
      <c r="D45" s="142"/>
      <c r="E45" s="823">
        <v>0</v>
      </c>
      <c r="F45" s="821">
        <v>0</v>
      </c>
      <c r="G45" s="117">
        <f>IF(F40=0,0,F45/F40)</f>
        <v>0</v>
      </c>
      <c r="H45" s="144">
        <f>IF(F41=0,0,F45/F41)</f>
        <v>0</v>
      </c>
    </row>
    <row r="46" spans="1:8" ht="18" customHeight="1">
      <c r="A46" s="145" t="s">
        <v>238</v>
      </c>
      <c r="B46" s="70"/>
      <c r="C46" s="70"/>
      <c r="D46" s="70"/>
      <c r="E46" s="515"/>
      <c r="F46" s="816"/>
      <c r="G46" s="146"/>
      <c r="H46" s="147"/>
    </row>
    <row r="47" spans="1:8" ht="18" customHeight="1">
      <c r="A47" s="112" t="s">
        <v>239</v>
      </c>
      <c r="B47" s="70"/>
      <c r="C47" s="70"/>
      <c r="D47" s="70"/>
      <c r="E47" s="515">
        <v>4157</v>
      </c>
      <c r="F47" s="815">
        <f>SUM(F48:F51)</f>
        <v>4129</v>
      </c>
      <c r="G47" s="148">
        <f>IF(F40=0,0,F47/F40)</f>
        <v>0.99326437334616313</v>
      </c>
      <c r="H47" s="149">
        <v>1</v>
      </c>
    </row>
    <row r="48" spans="1:8" ht="18" customHeight="1">
      <c r="A48" s="119" t="s">
        <v>236</v>
      </c>
      <c r="B48" s="41" t="s">
        <v>159</v>
      </c>
      <c r="C48" s="41"/>
      <c r="D48" s="41"/>
      <c r="E48" s="515">
        <v>18</v>
      </c>
      <c r="F48" s="816">
        <v>25</v>
      </c>
      <c r="G48" s="117">
        <f>IF(F40=0,0,F48/F40)</f>
        <v>6.0139523694972335E-3</v>
      </c>
      <c r="H48" s="140">
        <f>IF(F47=0,0,F48/F47)</f>
        <v>6.0547348026156458E-3</v>
      </c>
    </row>
    <row r="49" spans="1:15" ht="18" customHeight="1">
      <c r="A49" s="119" t="s">
        <v>236</v>
      </c>
      <c r="B49" s="41" t="s">
        <v>160</v>
      </c>
      <c r="C49" s="41"/>
      <c r="D49" s="41"/>
      <c r="E49" s="515">
        <v>1808</v>
      </c>
      <c r="F49" s="816">
        <v>1829</v>
      </c>
      <c r="G49" s="117">
        <f>IF(F40=0,0,F49/F40)</f>
        <v>0.4399807553524176</v>
      </c>
      <c r="H49" s="140">
        <f>IF(F47=0,0,F49/F47)</f>
        <v>0.44296439815936062</v>
      </c>
    </row>
    <row r="50" spans="1:15" ht="18" customHeight="1">
      <c r="A50" s="119" t="s">
        <v>236</v>
      </c>
      <c r="B50" s="41" t="s">
        <v>161</v>
      </c>
      <c r="C50" s="41"/>
      <c r="D50" s="41"/>
      <c r="E50" s="515">
        <v>2331</v>
      </c>
      <c r="F50" s="816">
        <v>2275</v>
      </c>
      <c r="G50" s="117">
        <f>IF(F40=0,0,F50/F40)</f>
        <v>0.54726966562424828</v>
      </c>
      <c r="H50" s="140">
        <f>IF(F47=0,0,F50/F47)</f>
        <v>0.55098086703802374</v>
      </c>
    </row>
    <row r="51" spans="1:15" ht="18" customHeight="1">
      <c r="A51" s="141" t="s">
        <v>236</v>
      </c>
      <c r="B51" s="142" t="s">
        <v>237</v>
      </c>
      <c r="C51" s="142"/>
      <c r="D51" s="142"/>
      <c r="E51" s="823">
        <v>0</v>
      </c>
      <c r="F51" s="821">
        <v>0</v>
      </c>
      <c r="G51" s="125">
        <f>IF(F40=0,0,F51/F40)</f>
        <v>0</v>
      </c>
      <c r="H51" s="125">
        <f>IF(F47=0,0,F51/F47)</f>
        <v>0</v>
      </c>
    </row>
    <row r="53" spans="1:15" ht="14.25">
      <c r="A53" s="58" t="s">
        <v>401</v>
      </c>
    </row>
    <row r="61" spans="1:15">
      <c r="N61" s="3"/>
      <c r="O61" s="3"/>
    </row>
  </sheetData>
  <pageMargins left="0.74803149606299213" right="0.74803149606299213" top="0.7" bottom="0.77" header="0.51181102362204722" footer="0.51181102362204722"/>
  <pageSetup paperSize="9" scale="72" orientation="portrait" r:id="rId1"/>
  <headerFooter alignWithMargins="0">
    <oddHeader>&amp;C15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S43"/>
  <sheetViews>
    <sheetView topLeftCell="A16" zoomScaleNormal="100" workbookViewId="0">
      <selection activeCell="U4" sqref="U4"/>
    </sheetView>
  </sheetViews>
  <sheetFormatPr defaultColWidth="12.5703125" defaultRowHeight="12.75"/>
  <cols>
    <col min="1" max="1" width="7.42578125" style="1" customWidth="1"/>
    <col min="2" max="2" width="4.28515625" style="1" customWidth="1"/>
    <col min="3" max="3" width="2.140625" style="1" hidden="1" customWidth="1"/>
    <col min="4" max="4" width="7.42578125" style="1" customWidth="1"/>
    <col min="5" max="5" width="2.7109375" style="1" hidden="1" customWidth="1"/>
    <col min="6" max="6" width="7.42578125" style="1" customWidth="1"/>
    <col min="7" max="7" width="8.85546875" style="1" customWidth="1"/>
    <col min="8" max="9" width="11.85546875" style="1" customWidth="1"/>
    <col min="10" max="10" width="5.7109375" style="1" customWidth="1"/>
    <col min="11" max="11" width="8.7109375" style="1" customWidth="1"/>
    <col min="12" max="12" width="5.28515625" style="1" customWidth="1"/>
    <col min="13" max="13" width="5.7109375" style="1" customWidth="1"/>
    <col min="14" max="14" width="7.42578125" style="1" customWidth="1"/>
    <col min="15" max="15" width="7.140625" style="1" customWidth="1"/>
    <col min="16" max="16" width="5.140625" style="1" customWidth="1"/>
    <col min="17" max="17" width="6.42578125" style="1" customWidth="1"/>
    <col min="18" max="18" width="7.85546875" style="1" customWidth="1"/>
    <col min="19" max="19" width="6.7109375" style="1" customWidth="1"/>
    <col min="20" max="45" width="7.42578125" style="1" customWidth="1"/>
    <col min="46" max="16384" width="12.5703125" style="1"/>
  </cols>
  <sheetData>
    <row r="1" spans="1:19" s="7" customFormat="1" ht="21.95" customHeight="1">
      <c r="A1" s="7" t="s">
        <v>413</v>
      </c>
    </row>
    <row r="2" spans="1:19" ht="21.95" customHeight="1" thickBot="1">
      <c r="A2" s="29"/>
    </row>
    <row r="3" spans="1:19" ht="21.95" customHeight="1">
      <c r="A3" s="1296" t="s">
        <v>240</v>
      </c>
      <c r="B3" s="1297"/>
      <c r="C3" s="1297"/>
      <c r="D3" s="1297"/>
      <c r="E3" s="1297"/>
      <c r="F3" s="1297"/>
      <c r="G3" s="1298"/>
      <c r="H3" s="827"/>
      <c r="I3" s="828"/>
      <c r="J3" s="1287" t="s">
        <v>317</v>
      </c>
      <c r="K3" s="1288"/>
      <c r="L3" s="1288"/>
      <c r="M3" s="1288"/>
      <c r="N3" s="1288"/>
      <c r="O3" s="1288"/>
      <c r="P3" s="1288"/>
      <c r="Q3" s="1289"/>
      <c r="R3" s="1290" t="s">
        <v>476</v>
      </c>
      <c r="S3" s="1291"/>
    </row>
    <row r="4" spans="1:19" ht="21.95" customHeight="1">
      <c r="A4" s="1299"/>
      <c r="B4" s="1300"/>
      <c r="C4" s="1300"/>
      <c r="D4" s="1300"/>
      <c r="E4" s="1300"/>
      <c r="F4" s="1300"/>
      <c r="G4" s="1301"/>
      <c r="H4" s="1305" t="s">
        <v>445</v>
      </c>
      <c r="I4" s="1309" t="s">
        <v>456</v>
      </c>
      <c r="J4" s="829"/>
      <c r="K4" s="830" t="s">
        <v>241</v>
      </c>
      <c r="L4" s="830"/>
      <c r="M4" s="830"/>
      <c r="N4" s="829"/>
      <c r="O4" s="830" t="s">
        <v>242</v>
      </c>
      <c r="P4" s="830"/>
      <c r="Q4" s="830"/>
      <c r="R4" s="1292"/>
      <c r="S4" s="1293"/>
    </row>
    <row r="5" spans="1:19" ht="21.95" customHeight="1">
      <c r="A5" s="1299"/>
      <c r="B5" s="1300"/>
      <c r="C5" s="1300"/>
      <c r="D5" s="1300"/>
      <c r="E5" s="1300"/>
      <c r="F5" s="1300"/>
      <c r="G5" s="1301"/>
      <c r="H5" s="1305"/>
      <c r="I5" s="1309"/>
      <c r="J5" s="1281" t="s">
        <v>320</v>
      </c>
      <c r="K5" s="1282"/>
      <c r="L5" s="1277" t="s">
        <v>319</v>
      </c>
      <c r="M5" s="1278"/>
      <c r="N5" s="1281" t="s">
        <v>321</v>
      </c>
      <c r="O5" s="1282"/>
      <c r="P5" s="1277" t="s">
        <v>318</v>
      </c>
      <c r="Q5" s="1278"/>
      <c r="R5" s="1292"/>
      <c r="S5" s="1293"/>
    </row>
    <row r="6" spans="1:19" ht="21.95" customHeight="1">
      <c r="A6" s="1302"/>
      <c r="B6" s="1303"/>
      <c r="C6" s="1303"/>
      <c r="D6" s="1303"/>
      <c r="E6" s="1303"/>
      <c r="F6" s="1303"/>
      <c r="G6" s="1304"/>
      <c r="H6" s="831"/>
      <c r="I6" s="832"/>
      <c r="J6" s="1283"/>
      <c r="K6" s="1284"/>
      <c r="L6" s="833"/>
      <c r="M6" s="834"/>
      <c r="N6" s="1283"/>
      <c r="O6" s="1284"/>
      <c r="P6" s="833"/>
      <c r="Q6" s="835"/>
      <c r="R6" s="1294"/>
      <c r="S6" s="1295"/>
    </row>
    <row r="7" spans="1:19" ht="12.2" customHeight="1" thickBot="1">
      <c r="A7" s="1306">
        <v>1</v>
      </c>
      <c r="B7" s="1307"/>
      <c r="C7" s="1307"/>
      <c r="D7" s="1307"/>
      <c r="E7" s="1307"/>
      <c r="F7" s="1307"/>
      <c r="G7" s="1308"/>
      <c r="H7" s="836">
        <v>2</v>
      </c>
      <c r="I7" s="948">
        <v>3</v>
      </c>
      <c r="J7" s="1310">
        <v>4</v>
      </c>
      <c r="K7" s="1308"/>
      <c r="L7" s="1310">
        <v>5</v>
      </c>
      <c r="M7" s="1308"/>
      <c r="N7" s="1310">
        <v>6</v>
      </c>
      <c r="O7" s="1308"/>
      <c r="P7" s="1310">
        <v>7</v>
      </c>
      <c r="Q7" s="1308"/>
      <c r="R7" s="1285">
        <v>8</v>
      </c>
      <c r="S7" s="1286"/>
    </row>
    <row r="8" spans="1:19" s="396" customFormat="1" ht="24.95" customHeight="1">
      <c r="A8" s="837" t="s">
        <v>162</v>
      </c>
      <c r="B8" s="838"/>
      <c r="C8" s="838"/>
      <c r="D8" s="838"/>
      <c r="E8" s="838"/>
      <c r="F8" s="838"/>
      <c r="G8" s="838"/>
      <c r="H8" s="839">
        <v>5506</v>
      </c>
      <c r="I8" s="947">
        <f>+I9+I16+I26+I36</f>
        <v>5365</v>
      </c>
      <c r="J8" s="840"/>
      <c r="K8" s="841">
        <f>+K9+K16+K26+K36</f>
        <v>333</v>
      </c>
      <c r="L8" s="1279">
        <f>+M9+L16+L26+M36</f>
        <v>875</v>
      </c>
      <c r="M8" s="1280"/>
      <c r="N8" s="840"/>
      <c r="O8" s="841">
        <f>+O9+O16+O26+O36</f>
        <v>28</v>
      </c>
      <c r="P8" s="1279">
        <f>+Q9+P16+P26+Q36</f>
        <v>4129</v>
      </c>
      <c r="Q8" s="1280"/>
      <c r="R8" s="842"/>
      <c r="S8" s="843">
        <f>+S9+S16+S26+S36</f>
        <v>0</v>
      </c>
    </row>
    <row r="9" spans="1:19" s="29" customFormat="1" ht="24.95" customHeight="1">
      <c r="A9" s="844" t="s">
        <v>243</v>
      </c>
      <c r="B9" s="845"/>
      <c r="C9" s="845"/>
      <c r="D9" s="845"/>
      <c r="E9" s="845"/>
      <c r="F9" s="845"/>
      <c r="G9" s="845"/>
      <c r="H9" s="846">
        <v>22</v>
      </c>
      <c r="I9" s="849">
        <f>SUM(I10:I15)</f>
        <v>28</v>
      </c>
      <c r="J9" s="519"/>
      <c r="K9" s="520">
        <f>SUM(K10:K15)</f>
        <v>0</v>
      </c>
      <c r="L9" s="519"/>
      <c r="M9" s="520">
        <f>SUM(M10:M15)</f>
        <v>3</v>
      </c>
      <c r="N9" s="519"/>
      <c r="O9" s="520">
        <f>SUM(O10:O15)</f>
        <v>0</v>
      </c>
      <c r="P9" s="519"/>
      <c r="Q9" s="520">
        <f>SUM(Q10:Q15)</f>
        <v>25</v>
      </c>
      <c r="R9" s="847"/>
      <c r="S9" s="848">
        <f>SUM(S10:S15)</f>
        <v>0</v>
      </c>
    </row>
    <row r="10" spans="1:19" ht="24.95" customHeight="1">
      <c r="A10" s="850"/>
      <c r="B10" s="851"/>
      <c r="C10" s="173"/>
      <c r="D10" s="167" t="s">
        <v>244</v>
      </c>
      <c r="E10" s="168"/>
      <c r="F10" s="169" t="s">
        <v>245</v>
      </c>
      <c r="G10" s="170"/>
      <c r="H10" s="932">
        <v>12</v>
      </c>
      <c r="I10" s="872">
        <f>K10+M10+O10+Q10+S10</f>
        <v>17</v>
      </c>
      <c r="J10" s="521"/>
      <c r="K10" s="522">
        <v>0</v>
      </c>
      <c r="L10" s="521"/>
      <c r="M10" s="522">
        <v>0</v>
      </c>
      <c r="N10" s="521"/>
      <c r="O10" s="522">
        <v>0</v>
      </c>
      <c r="P10" s="521"/>
      <c r="Q10" s="522">
        <v>17</v>
      </c>
      <c r="R10" s="171"/>
      <c r="S10" s="172">
        <v>0</v>
      </c>
    </row>
    <row r="11" spans="1:19" ht="24.95" customHeight="1">
      <c r="A11" s="852"/>
      <c r="B11" s="853"/>
      <c r="C11" s="175"/>
      <c r="D11" s="170"/>
      <c r="E11" s="170"/>
      <c r="F11" s="169" t="s">
        <v>246</v>
      </c>
      <c r="G11" s="170"/>
      <c r="H11" s="933">
        <v>3</v>
      </c>
      <c r="I11" s="872">
        <f t="shared" ref="I11:I15" si="0">K11+M11+O11+Q11+S11</f>
        <v>3</v>
      </c>
      <c r="J11" s="521"/>
      <c r="K11" s="522">
        <v>0</v>
      </c>
      <c r="L11" s="521"/>
      <c r="M11" s="522">
        <v>0</v>
      </c>
      <c r="N11" s="521"/>
      <c r="O11" s="522">
        <v>0</v>
      </c>
      <c r="P11" s="521"/>
      <c r="Q11" s="522">
        <v>3</v>
      </c>
      <c r="R11" s="171"/>
      <c r="S11" s="172">
        <v>0</v>
      </c>
    </row>
    <row r="12" spans="1:19" ht="24.95" customHeight="1">
      <c r="A12" s="854" t="s">
        <v>159</v>
      </c>
      <c r="B12" s="853"/>
      <c r="C12" s="173"/>
      <c r="D12" s="167" t="s">
        <v>247</v>
      </c>
      <c r="E12" s="168"/>
      <c r="F12" s="169" t="s">
        <v>245</v>
      </c>
      <c r="G12" s="170"/>
      <c r="H12" s="932">
        <v>7</v>
      </c>
      <c r="I12" s="872">
        <f t="shared" si="0"/>
        <v>8</v>
      </c>
      <c r="J12" s="521"/>
      <c r="K12" s="522">
        <v>0</v>
      </c>
      <c r="L12" s="521"/>
      <c r="M12" s="522">
        <v>3</v>
      </c>
      <c r="N12" s="521"/>
      <c r="O12" s="522">
        <v>0</v>
      </c>
      <c r="P12" s="521"/>
      <c r="Q12" s="522">
        <v>5</v>
      </c>
      <c r="R12" s="171"/>
      <c r="S12" s="172">
        <v>0</v>
      </c>
    </row>
    <row r="13" spans="1:19" ht="24.95" customHeight="1">
      <c r="A13" s="852"/>
      <c r="B13" s="853"/>
      <c r="C13" s="175"/>
      <c r="D13" s="170"/>
      <c r="E13" s="170"/>
      <c r="F13" s="169" t="s">
        <v>246</v>
      </c>
      <c r="G13" s="170"/>
      <c r="H13" s="932">
        <v>0</v>
      </c>
      <c r="I13" s="872">
        <f t="shared" si="0"/>
        <v>0</v>
      </c>
      <c r="J13" s="521"/>
      <c r="K13" s="522">
        <v>0</v>
      </c>
      <c r="L13" s="521"/>
      <c r="M13" s="522">
        <v>0</v>
      </c>
      <c r="N13" s="521"/>
      <c r="O13" s="522">
        <v>0</v>
      </c>
      <c r="P13" s="521"/>
      <c r="Q13" s="522">
        <v>0</v>
      </c>
      <c r="R13" s="171"/>
      <c r="S13" s="172">
        <v>0</v>
      </c>
    </row>
    <row r="14" spans="1:19" ht="24.95" customHeight="1">
      <c r="A14" s="852"/>
      <c r="B14" s="853"/>
      <c r="C14" s="173"/>
      <c r="D14" s="167" t="s">
        <v>248</v>
      </c>
      <c r="E14" s="168"/>
      <c r="F14" s="169" t="s">
        <v>245</v>
      </c>
      <c r="G14" s="170"/>
      <c r="H14" s="932">
        <v>0</v>
      </c>
      <c r="I14" s="872">
        <f t="shared" si="0"/>
        <v>0</v>
      </c>
      <c r="J14" s="521"/>
      <c r="K14" s="522">
        <v>0</v>
      </c>
      <c r="L14" s="521"/>
      <c r="M14" s="522">
        <v>0</v>
      </c>
      <c r="N14" s="521"/>
      <c r="O14" s="522">
        <v>0</v>
      </c>
      <c r="P14" s="521"/>
      <c r="Q14" s="522">
        <v>0</v>
      </c>
      <c r="R14" s="171"/>
      <c r="S14" s="172">
        <v>0</v>
      </c>
    </row>
    <row r="15" spans="1:19" ht="24.95" customHeight="1">
      <c r="A15" s="855"/>
      <c r="B15" s="856"/>
      <c r="C15" s="173"/>
      <c r="D15" s="173"/>
      <c r="E15" s="173"/>
      <c r="F15" s="169" t="s">
        <v>246</v>
      </c>
      <c r="G15" s="170"/>
      <c r="H15" s="932">
        <v>0</v>
      </c>
      <c r="I15" s="872">
        <f t="shared" si="0"/>
        <v>0</v>
      </c>
      <c r="J15" s="521"/>
      <c r="K15" s="522">
        <v>0</v>
      </c>
      <c r="L15" s="521"/>
      <c r="M15" s="522">
        <v>0</v>
      </c>
      <c r="N15" s="521"/>
      <c r="O15" s="522">
        <v>0</v>
      </c>
      <c r="P15" s="521"/>
      <c r="Q15" s="522">
        <v>0</v>
      </c>
      <c r="R15" s="171"/>
      <c r="S15" s="172">
        <v>0</v>
      </c>
    </row>
    <row r="16" spans="1:19" s="29" customFormat="1" ht="24.95" customHeight="1">
      <c r="A16" s="844" t="s">
        <v>249</v>
      </c>
      <c r="B16" s="845"/>
      <c r="C16" s="845"/>
      <c r="D16" s="845"/>
      <c r="E16" s="845"/>
      <c r="F16" s="865"/>
      <c r="G16" s="865"/>
      <c r="H16" s="866">
        <v>2669</v>
      </c>
      <c r="I16" s="849">
        <f>SUM(I17:I25)</f>
        <v>2606</v>
      </c>
      <c r="J16" s="519"/>
      <c r="K16" s="520">
        <f>SUM(K17:K25)</f>
        <v>229</v>
      </c>
      <c r="L16" s="1275">
        <f>SUM(M17:M25)</f>
        <v>539</v>
      </c>
      <c r="M16" s="1276"/>
      <c r="N16" s="519"/>
      <c r="O16" s="520">
        <f>SUM(O17:O25)</f>
        <v>9</v>
      </c>
      <c r="P16" s="1275">
        <f>SUM(Q17:Q25)</f>
        <v>1829</v>
      </c>
      <c r="Q16" s="1276"/>
      <c r="R16" s="847"/>
      <c r="S16" s="848">
        <f>SUM(S17:S25)</f>
        <v>0</v>
      </c>
    </row>
    <row r="17" spans="1:19" ht="24.95" customHeight="1">
      <c r="A17" s="850"/>
      <c r="B17" s="851"/>
      <c r="C17" s="173"/>
      <c r="D17" s="168"/>
      <c r="E17" s="168"/>
      <c r="F17" s="169" t="s">
        <v>250</v>
      </c>
      <c r="G17" s="170"/>
      <c r="H17" s="932">
        <v>337</v>
      </c>
      <c r="I17" s="872">
        <f t="shared" ref="I17:I25" si="1">K17+M17+O17+Q17+S17</f>
        <v>335</v>
      </c>
      <c r="J17" s="521"/>
      <c r="K17" s="522">
        <v>0</v>
      </c>
      <c r="L17" s="521"/>
      <c r="M17" s="522">
        <v>20</v>
      </c>
      <c r="N17" s="521"/>
      <c r="O17" s="522">
        <v>0</v>
      </c>
      <c r="P17" s="521"/>
      <c r="Q17" s="522">
        <v>315</v>
      </c>
      <c r="R17" s="171"/>
      <c r="S17" s="172">
        <v>0</v>
      </c>
    </row>
    <row r="18" spans="1:19" ht="24.95" customHeight="1">
      <c r="A18" s="852"/>
      <c r="B18" s="853"/>
      <c r="C18" s="173"/>
      <c r="D18" s="167" t="s">
        <v>244</v>
      </c>
      <c r="E18" s="168"/>
      <c r="F18" s="169" t="s">
        <v>245</v>
      </c>
      <c r="G18" s="170"/>
      <c r="H18" s="932">
        <v>593</v>
      </c>
      <c r="I18" s="872">
        <f t="shared" si="1"/>
        <v>527</v>
      </c>
      <c r="J18" s="521"/>
      <c r="K18" s="522">
        <v>2</v>
      </c>
      <c r="L18" s="521"/>
      <c r="M18" s="522">
        <v>54</v>
      </c>
      <c r="N18" s="521"/>
      <c r="O18" s="522">
        <v>0</v>
      </c>
      <c r="P18" s="521"/>
      <c r="Q18" s="522">
        <v>471</v>
      </c>
      <c r="R18" s="171"/>
      <c r="S18" s="172">
        <v>0</v>
      </c>
    </row>
    <row r="19" spans="1:19" ht="24.95" customHeight="1">
      <c r="A19" s="852"/>
      <c r="B19" s="853"/>
      <c r="C19" s="175"/>
      <c r="D19" s="170"/>
      <c r="E19" s="170"/>
      <c r="F19" s="169" t="s">
        <v>246</v>
      </c>
      <c r="G19" s="170"/>
      <c r="H19" s="932">
        <v>83</v>
      </c>
      <c r="I19" s="872">
        <f t="shared" si="1"/>
        <v>99</v>
      </c>
      <c r="J19" s="521"/>
      <c r="K19" s="522">
        <v>0</v>
      </c>
      <c r="L19" s="521"/>
      <c r="M19" s="522">
        <v>7</v>
      </c>
      <c r="N19" s="521"/>
      <c r="O19" s="522">
        <v>0</v>
      </c>
      <c r="P19" s="521"/>
      <c r="Q19" s="522">
        <v>92</v>
      </c>
      <c r="R19" s="171"/>
      <c r="S19" s="172">
        <v>0</v>
      </c>
    </row>
    <row r="20" spans="1:19" ht="24.95" customHeight="1">
      <c r="A20" s="852"/>
      <c r="B20" s="853"/>
      <c r="C20" s="173"/>
      <c r="D20" s="168"/>
      <c r="E20" s="168"/>
      <c r="F20" s="169" t="s">
        <v>250</v>
      </c>
      <c r="G20" s="170"/>
      <c r="H20" s="932">
        <v>221</v>
      </c>
      <c r="I20" s="872">
        <f t="shared" si="1"/>
        <v>229</v>
      </c>
      <c r="J20" s="521"/>
      <c r="K20" s="522">
        <v>3</v>
      </c>
      <c r="L20" s="521"/>
      <c r="M20" s="522">
        <v>46</v>
      </c>
      <c r="N20" s="521"/>
      <c r="O20" s="522">
        <v>0</v>
      </c>
      <c r="P20" s="521"/>
      <c r="Q20" s="523">
        <v>180</v>
      </c>
      <c r="R20" s="171"/>
      <c r="S20" s="172">
        <v>0</v>
      </c>
    </row>
    <row r="21" spans="1:19" ht="24.95" customHeight="1">
      <c r="A21" s="854" t="s">
        <v>160</v>
      </c>
      <c r="B21" s="853"/>
      <c r="C21" s="173"/>
      <c r="D21" s="167" t="s">
        <v>247</v>
      </c>
      <c r="E21" s="168"/>
      <c r="F21" s="169" t="s">
        <v>245</v>
      </c>
      <c r="G21" s="170"/>
      <c r="H21" s="932">
        <v>1232</v>
      </c>
      <c r="I21" s="872">
        <f t="shared" si="1"/>
        <v>1174</v>
      </c>
      <c r="J21" s="521"/>
      <c r="K21" s="522">
        <v>175</v>
      </c>
      <c r="L21" s="521"/>
      <c r="M21" s="522">
        <v>347</v>
      </c>
      <c r="N21" s="521"/>
      <c r="O21" s="522">
        <v>8</v>
      </c>
      <c r="P21" s="524"/>
      <c r="Q21" s="525">
        <v>644</v>
      </c>
      <c r="R21" s="174"/>
      <c r="S21" s="172">
        <v>0</v>
      </c>
    </row>
    <row r="22" spans="1:19" ht="24.95" customHeight="1">
      <c r="A22" s="852"/>
      <c r="B22" s="853"/>
      <c r="C22" s="175"/>
      <c r="D22" s="170"/>
      <c r="E22" s="170"/>
      <c r="F22" s="169" t="s">
        <v>246</v>
      </c>
      <c r="G22" s="170"/>
      <c r="H22" s="932">
        <v>28</v>
      </c>
      <c r="I22" s="872">
        <f t="shared" si="1"/>
        <v>31</v>
      </c>
      <c r="J22" s="521"/>
      <c r="K22" s="522">
        <v>0</v>
      </c>
      <c r="L22" s="521"/>
      <c r="M22" s="522">
        <v>2</v>
      </c>
      <c r="N22" s="521"/>
      <c r="O22" s="522">
        <v>0</v>
      </c>
      <c r="P22" s="521"/>
      <c r="Q22" s="522">
        <v>29</v>
      </c>
      <c r="R22" s="171"/>
      <c r="S22" s="172">
        <v>0</v>
      </c>
    </row>
    <row r="23" spans="1:19" ht="24.95" customHeight="1">
      <c r="A23" s="852"/>
      <c r="B23" s="853"/>
      <c r="C23" s="173"/>
      <c r="D23" s="168"/>
      <c r="E23" s="168"/>
      <c r="F23" s="169" t="s">
        <v>250</v>
      </c>
      <c r="G23" s="170"/>
      <c r="H23" s="932">
        <v>11</v>
      </c>
      <c r="I23" s="872">
        <f t="shared" si="1"/>
        <v>9</v>
      </c>
      <c r="J23" s="521"/>
      <c r="K23" s="522">
        <v>0</v>
      </c>
      <c r="L23" s="521"/>
      <c r="M23" s="522">
        <v>3</v>
      </c>
      <c r="N23" s="521"/>
      <c r="O23" s="522">
        <v>0</v>
      </c>
      <c r="P23" s="521"/>
      <c r="Q23" s="522">
        <v>6</v>
      </c>
      <c r="R23" s="171"/>
      <c r="S23" s="172">
        <v>0</v>
      </c>
    </row>
    <row r="24" spans="1:19" ht="24.95" customHeight="1">
      <c r="A24" s="852"/>
      <c r="B24" s="853"/>
      <c r="C24" s="173"/>
      <c r="D24" s="167" t="s">
        <v>248</v>
      </c>
      <c r="E24" s="168"/>
      <c r="F24" s="169" t="s">
        <v>245</v>
      </c>
      <c r="G24" s="170"/>
      <c r="H24" s="932">
        <v>164</v>
      </c>
      <c r="I24" s="872">
        <f t="shared" si="1"/>
        <v>202</v>
      </c>
      <c r="J24" s="521"/>
      <c r="K24" s="522">
        <v>49</v>
      </c>
      <c r="L24" s="521"/>
      <c r="M24" s="522">
        <v>60</v>
      </c>
      <c r="N24" s="521"/>
      <c r="O24" s="522">
        <v>1</v>
      </c>
      <c r="P24" s="521"/>
      <c r="Q24" s="522">
        <v>92</v>
      </c>
      <c r="R24" s="171"/>
      <c r="S24" s="172">
        <v>0</v>
      </c>
    </row>
    <row r="25" spans="1:19" ht="24.95" customHeight="1">
      <c r="A25" s="857"/>
      <c r="B25" s="858"/>
      <c r="C25" s="173"/>
      <c r="D25" s="173"/>
      <c r="E25" s="173"/>
      <c r="F25" s="166" t="s">
        <v>246</v>
      </c>
      <c r="G25" s="173"/>
      <c r="H25" s="934">
        <v>0</v>
      </c>
      <c r="I25" s="872">
        <f t="shared" si="1"/>
        <v>0</v>
      </c>
      <c r="J25" s="526"/>
      <c r="K25" s="523">
        <v>0</v>
      </c>
      <c r="L25" s="526"/>
      <c r="M25" s="523">
        <v>0</v>
      </c>
      <c r="N25" s="526"/>
      <c r="O25" s="523">
        <v>0</v>
      </c>
      <c r="P25" s="526"/>
      <c r="Q25" s="523">
        <v>0</v>
      </c>
      <c r="R25" s="171"/>
      <c r="S25" s="172">
        <v>0</v>
      </c>
    </row>
    <row r="26" spans="1:19" s="29" customFormat="1" ht="24.95" customHeight="1">
      <c r="A26" s="859" t="s">
        <v>251</v>
      </c>
      <c r="B26" s="860"/>
      <c r="C26" s="860"/>
      <c r="D26" s="860"/>
      <c r="E26" s="860"/>
      <c r="F26" s="860"/>
      <c r="G26" s="860"/>
      <c r="H26" s="867">
        <v>2815</v>
      </c>
      <c r="I26" s="873">
        <f>SUM(I27:I35)</f>
        <v>2731</v>
      </c>
      <c r="J26" s="527"/>
      <c r="K26" s="528">
        <f>SUM(K27:K35)</f>
        <v>104</v>
      </c>
      <c r="L26" s="1275">
        <f>SUM(M27:M35)</f>
        <v>333</v>
      </c>
      <c r="M26" s="1276"/>
      <c r="N26" s="527"/>
      <c r="O26" s="528">
        <f>SUM(O27:O35)</f>
        <v>19</v>
      </c>
      <c r="P26" s="1275">
        <f>SUM(Q27:Q35)</f>
        <v>2275</v>
      </c>
      <c r="Q26" s="1276"/>
      <c r="R26" s="847"/>
      <c r="S26" s="848">
        <f>SUM(S27:S35)</f>
        <v>0</v>
      </c>
    </row>
    <row r="27" spans="1:19" ht="24.95" customHeight="1">
      <c r="A27" s="861"/>
      <c r="B27" s="862"/>
      <c r="C27" s="173"/>
      <c r="D27" s="168"/>
      <c r="E27" s="168"/>
      <c r="F27" s="169" t="s">
        <v>250</v>
      </c>
      <c r="G27" s="170"/>
      <c r="H27" s="932">
        <v>511</v>
      </c>
      <c r="I27" s="872">
        <f t="shared" ref="I27:I36" si="2">K27+M27+O27+Q27+S27</f>
        <v>513</v>
      </c>
      <c r="J27" s="521"/>
      <c r="K27" s="522">
        <v>0</v>
      </c>
      <c r="L27" s="521"/>
      <c r="M27" s="522">
        <v>22</v>
      </c>
      <c r="N27" s="521"/>
      <c r="O27" s="522">
        <v>0</v>
      </c>
      <c r="P27" s="521"/>
      <c r="Q27" s="522">
        <v>491</v>
      </c>
      <c r="R27" s="171"/>
      <c r="S27" s="172">
        <v>0</v>
      </c>
    </row>
    <row r="28" spans="1:19" ht="24.95" customHeight="1">
      <c r="A28" s="852"/>
      <c r="B28" s="853"/>
      <c r="C28" s="173"/>
      <c r="D28" s="167" t="s">
        <v>244</v>
      </c>
      <c r="E28" s="168"/>
      <c r="F28" s="169" t="s">
        <v>245</v>
      </c>
      <c r="G28" s="170"/>
      <c r="H28" s="932">
        <v>683</v>
      </c>
      <c r="I28" s="872">
        <f t="shared" si="2"/>
        <v>604</v>
      </c>
      <c r="J28" s="521"/>
      <c r="K28" s="522">
        <v>4</v>
      </c>
      <c r="L28" s="521"/>
      <c r="M28" s="522">
        <v>41</v>
      </c>
      <c r="N28" s="521"/>
      <c r="O28" s="522">
        <v>0</v>
      </c>
      <c r="P28" s="521"/>
      <c r="Q28" s="522">
        <v>559</v>
      </c>
      <c r="R28" s="171"/>
      <c r="S28" s="172">
        <v>0</v>
      </c>
    </row>
    <row r="29" spans="1:19" ht="24.95" customHeight="1">
      <c r="A29" s="852"/>
      <c r="B29" s="853"/>
      <c r="C29" s="175"/>
      <c r="D29" s="170"/>
      <c r="E29" s="170"/>
      <c r="F29" s="169" t="s">
        <v>246</v>
      </c>
      <c r="G29" s="170"/>
      <c r="H29" s="932">
        <v>82</v>
      </c>
      <c r="I29" s="872">
        <f t="shared" si="2"/>
        <v>86</v>
      </c>
      <c r="J29" s="521"/>
      <c r="K29" s="522">
        <v>0</v>
      </c>
      <c r="L29" s="521"/>
      <c r="M29" s="522">
        <v>2</v>
      </c>
      <c r="N29" s="521"/>
      <c r="O29" s="522">
        <v>0</v>
      </c>
      <c r="P29" s="521"/>
      <c r="Q29" s="522">
        <v>84</v>
      </c>
      <c r="R29" s="171"/>
      <c r="S29" s="172">
        <v>0</v>
      </c>
    </row>
    <row r="30" spans="1:19" ht="24.95" customHeight="1">
      <c r="A30" s="852"/>
      <c r="B30" s="853"/>
      <c r="C30" s="173"/>
      <c r="D30" s="168"/>
      <c r="E30" s="168"/>
      <c r="F30" s="169" t="s">
        <v>250</v>
      </c>
      <c r="G30" s="170"/>
      <c r="H30" s="932">
        <v>372</v>
      </c>
      <c r="I30" s="872">
        <f t="shared" si="2"/>
        <v>357</v>
      </c>
      <c r="J30" s="521"/>
      <c r="K30" s="522">
        <v>1</v>
      </c>
      <c r="L30" s="521"/>
      <c r="M30" s="522">
        <v>46</v>
      </c>
      <c r="N30" s="521"/>
      <c r="O30" s="522">
        <v>0</v>
      </c>
      <c r="P30" s="521"/>
      <c r="Q30" s="522">
        <v>310</v>
      </c>
      <c r="R30" s="171"/>
      <c r="S30" s="172">
        <v>0</v>
      </c>
    </row>
    <row r="31" spans="1:19" ht="24.95" customHeight="1">
      <c r="A31" s="854" t="s">
        <v>161</v>
      </c>
      <c r="B31" s="853"/>
      <c r="C31" s="173"/>
      <c r="D31" s="167" t="s">
        <v>247</v>
      </c>
      <c r="E31" s="168"/>
      <c r="F31" s="169" t="s">
        <v>245</v>
      </c>
      <c r="G31" s="170"/>
      <c r="H31" s="932">
        <v>1015</v>
      </c>
      <c r="I31" s="872">
        <f t="shared" si="2"/>
        <v>1032</v>
      </c>
      <c r="J31" s="521"/>
      <c r="K31" s="522">
        <v>81</v>
      </c>
      <c r="L31" s="521"/>
      <c r="M31" s="522">
        <v>201</v>
      </c>
      <c r="N31" s="521"/>
      <c r="O31" s="522">
        <v>13</v>
      </c>
      <c r="P31" s="521"/>
      <c r="Q31" s="522">
        <v>737</v>
      </c>
      <c r="R31" s="171"/>
      <c r="S31" s="172">
        <v>0</v>
      </c>
    </row>
    <row r="32" spans="1:19" ht="24.95" customHeight="1">
      <c r="A32" s="852"/>
      <c r="B32" s="853"/>
      <c r="C32" s="175"/>
      <c r="D32" s="170"/>
      <c r="E32" s="170"/>
      <c r="F32" s="169" t="s">
        <v>246</v>
      </c>
      <c r="G32" s="170"/>
      <c r="H32" s="932">
        <v>22</v>
      </c>
      <c r="I32" s="872">
        <f t="shared" si="2"/>
        <v>20</v>
      </c>
      <c r="J32" s="521"/>
      <c r="K32" s="522">
        <v>0</v>
      </c>
      <c r="L32" s="521"/>
      <c r="M32" s="522">
        <v>1</v>
      </c>
      <c r="N32" s="521"/>
      <c r="O32" s="522">
        <v>0</v>
      </c>
      <c r="P32" s="521"/>
      <c r="Q32" s="522">
        <v>19</v>
      </c>
      <c r="R32" s="171"/>
      <c r="S32" s="172">
        <v>0</v>
      </c>
    </row>
    <row r="33" spans="1:19" ht="24.95" customHeight="1">
      <c r="A33" s="852"/>
      <c r="B33" s="853"/>
      <c r="C33" s="173"/>
      <c r="D33" s="168"/>
      <c r="E33" s="168"/>
      <c r="F33" s="169" t="s">
        <v>250</v>
      </c>
      <c r="G33" s="170"/>
      <c r="H33" s="932">
        <v>8</v>
      </c>
      <c r="I33" s="872">
        <f t="shared" si="2"/>
        <v>13</v>
      </c>
      <c r="J33" s="521"/>
      <c r="K33" s="522">
        <v>4</v>
      </c>
      <c r="L33" s="521"/>
      <c r="M33" s="522">
        <v>1</v>
      </c>
      <c r="N33" s="521"/>
      <c r="O33" s="522">
        <v>0</v>
      </c>
      <c r="P33" s="521"/>
      <c r="Q33" s="522">
        <v>8</v>
      </c>
      <c r="R33" s="171"/>
      <c r="S33" s="172">
        <v>0</v>
      </c>
    </row>
    <row r="34" spans="1:19" ht="24.95" customHeight="1">
      <c r="A34" s="852"/>
      <c r="B34" s="853"/>
      <c r="C34" s="173"/>
      <c r="D34" s="167" t="s">
        <v>248</v>
      </c>
      <c r="E34" s="168"/>
      <c r="F34" s="169" t="s">
        <v>245</v>
      </c>
      <c r="G34" s="170"/>
      <c r="H34" s="932">
        <v>119</v>
      </c>
      <c r="I34" s="872">
        <f t="shared" si="2"/>
        <v>106</v>
      </c>
      <c r="J34" s="521"/>
      <c r="K34" s="522">
        <v>14</v>
      </c>
      <c r="L34" s="521"/>
      <c r="M34" s="522">
        <v>19</v>
      </c>
      <c r="N34" s="521"/>
      <c r="O34" s="522">
        <v>6</v>
      </c>
      <c r="P34" s="521"/>
      <c r="Q34" s="522">
        <v>67</v>
      </c>
      <c r="R34" s="171"/>
      <c r="S34" s="172">
        <v>0</v>
      </c>
    </row>
    <row r="35" spans="1:19" ht="24.95" customHeight="1">
      <c r="A35" s="857"/>
      <c r="B35" s="858"/>
      <c r="C35" s="175"/>
      <c r="D35" s="170"/>
      <c r="E35" s="170"/>
      <c r="F35" s="169" t="s">
        <v>246</v>
      </c>
      <c r="G35" s="170"/>
      <c r="H35" s="932">
        <v>3</v>
      </c>
      <c r="I35" s="872">
        <f t="shared" si="2"/>
        <v>0</v>
      </c>
      <c r="J35" s="521"/>
      <c r="K35" s="522">
        <v>0</v>
      </c>
      <c r="L35" s="521"/>
      <c r="M35" s="522">
        <v>0</v>
      </c>
      <c r="N35" s="521"/>
      <c r="O35" s="522">
        <v>0</v>
      </c>
      <c r="P35" s="521"/>
      <c r="Q35" s="522">
        <v>0</v>
      </c>
      <c r="R35" s="171"/>
      <c r="S35" s="172">
        <v>0</v>
      </c>
    </row>
    <row r="36" spans="1:19" s="29" customFormat="1" ht="24.95" customHeight="1" thickBot="1">
      <c r="A36" s="863" t="s">
        <v>237</v>
      </c>
      <c r="B36" s="864"/>
      <c r="C36" s="864"/>
      <c r="D36" s="864"/>
      <c r="E36" s="864"/>
      <c r="F36" s="864"/>
      <c r="G36" s="864"/>
      <c r="H36" s="868">
        <v>0</v>
      </c>
      <c r="I36" s="874">
        <f t="shared" si="2"/>
        <v>0</v>
      </c>
      <c r="J36" s="529"/>
      <c r="K36" s="869">
        <v>0</v>
      </c>
      <c r="L36" s="529"/>
      <c r="M36" s="869">
        <v>0</v>
      </c>
      <c r="N36" s="529"/>
      <c r="O36" s="869">
        <v>0</v>
      </c>
      <c r="P36" s="529"/>
      <c r="Q36" s="869">
        <v>0</v>
      </c>
      <c r="R36" s="870"/>
      <c r="S36" s="871">
        <v>0</v>
      </c>
    </row>
    <row r="38" spans="1:19" ht="14.25">
      <c r="A38" s="58" t="s">
        <v>401</v>
      </c>
      <c r="D38" s="58"/>
      <c r="G38" s="58"/>
      <c r="I38" s="58"/>
    </row>
    <row r="43" spans="1:19">
      <c r="J43" s="1" t="s">
        <v>226</v>
      </c>
    </row>
  </sheetData>
  <mergeCells count="21">
    <mergeCell ref="R7:S7"/>
    <mergeCell ref="J3:Q3"/>
    <mergeCell ref="R3:S6"/>
    <mergeCell ref="A3:G6"/>
    <mergeCell ref="H4:H5"/>
    <mergeCell ref="A7:G7"/>
    <mergeCell ref="I4:I5"/>
    <mergeCell ref="P5:Q5"/>
    <mergeCell ref="J5:K6"/>
    <mergeCell ref="J7:K7"/>
    <mergeCell ref="L7:M7"/>
    <mergeCell ref="N7:O7"/>
    <mergeCell ref="P7:Q7"/>
    <mergeCell ref="P26:Q26"/>
    <mergeCell ref="L5:M5"/>
    <mergeCell ref="L8:M8"/>
    <mergeCell ref="L16:M16"/>
    <mergeCell ref="L26:M26"/>
    <mergeCell ref="N5:O6"/>
    <mergeCell ref="P16:Q16"/>
    <mergeCell ref="P8:Q8"/>
  </mergeCells>
  <pageMargins left="0.43307086614173229" right="0.39370078740157483" top="0.9055118110236221" bottom="0.98425196850393704" header="0.51181102362204722" footer="0.51181102362204722"/>
  <pageSetup paperSize="9" scale="75" orientation="portrait" r:id="rId1"/>
  <headerFooter alignWithMargins="0">
    <oddHeader>&amp;C16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L34"/>
  <sheetViews>
    <sheetView topLeftCell="A14" zoomScaleNormal="100" workbookViewId="0">
      <selection activeCell="F24" sqref="F24"/>
    </sheetView>
  </sheetViews>
  <sheetFormatPr defaultColWidth="9.140625" defaultRowHeight="12.75"/>
  <cols>
    <col min="1" max="1" width="8.7109375" style="1" customWidth="1"/>
    <col min="2" max="4" width="10.7109375" style="1" customWidth="1"/>
    <col min="5" max="5" width="10.28515625" style="1" customWidth="1"/>
    <col min="6" max="6" width="10.85546875" style="1" customWidth="1"/>
    <col min="7" max="7" width="6.7109375" style="1" customWidth="1"/>
    <col min="8" max="8" width="6.140625" style="1" customWidth="1"/>
    <col min="9" max="9" width="9.85546875" style="1" customWidth="1"/>
    <col min="10" max="16384" width="9.140625" style="1"/>
  </cols>
  <sheetData>
    <row r="1" spans="1:12" ht="18" customHeight="1"/>
    <row r="2" spans="1:12" s="7" customFormat="1" ht="18" customHeight="1">
      <c r="A2" s="173" t="s">
        <v>386</v>
      </c>
      <c r="B2" s="7" t="s">
        <v>253</v>
      </c>
    </row>
    <row r="3" spans="1:12" s="7" customFormat="1" ht="18" customHeight="1">
      <c r="B3" s="7" t="s">
        <v>414</v>
      </c>
    </row>
    <row r="4" spans="1:12" ht="18" customHeight="1">
      <c r="A4" s="875" t="s">
        <v>129</v>
      </c>
      <c r="B4" s="876"/>
      <c r="C4" s="876"/>
      <c r="D4" s="876"/>
      <c r="E4" s="876"/>
      <c r="F4" s="1236" t="s">
        <v>447</v>
      </c>
      <c r="G4" s="1313"/>
      <c r="H4" s="1314" t="s">
        <v>477</v>
      </c>
      <c r="I4" s="1315"/>
    </row>
    <row r="5" spans="1:12" ht="18" customHeight="1">
      <c r="A5" s="877"/>
      <c r="B5" s="1311" t="s">
        <v>254</v>
      </c>
      <c r="C5" s="1312"/>
      <c r="D5" s="121"/>
      <c r="E5" s="121"/>
      <c r="F5" s="881"/>
      <c r="G5" s="882">
        <v>20</v>
      </c>
      <c r="H5" s="881"/>
      <c r="I5" s="883">
        <v>23</v>
      </c>
    </row>
    <row r="6" spans="1:12" ht="21.2" customHeight="1">
      <c r="A6" s="951" t="s">
        <v>255</v>
      </c>
      <c r="B6" s="1316" t="s">
        <v>256</v>
      </c>
      <c r="C6" s="1317"/>
      <c r="D6" s="176" t="s">
        <v>257</v>
      </c>
      <c r="E6" s="121"/>
      <c r="F6" s="881"/>
      <c r="G6" s="882">
        <v>11</v>
      </c>
      <c r="H6" s="881"/>
      <c r="I6" s="883">
        <v>13</v>
      </c>
    </row>
    <row r="7" spans="1:12" ht="21.95" customHeight="1">
      <c r="A7" s="878"/>
      <c r="B7" s="1318"/>
      <c r="C7" s="1319"/>
      <c r="D7" s="177" t="s">
        <v>252</v>
      </c>
      <c r="E7" s="178"/>
      <c r="F7" s="801"/>
      <c r="G7" s="884">
        <v>1</v>
      </c>
      <c r="H7" s="801"/>
      <c r="I7" s="885">
        <v>6</v>
      </c>
      <c r="K7" s="2"/>
      <c r="L7" s="2"/>
    </row>
    <row r="8" spans="1:12" ht="21.95" customHeight="1">
      <c r="A8" s="1320" t="s">
        <v>430</v>
      </c>
      <c r="B8" s="1321"/>
      <c r="C8" s="1321"/>
      <c r="D8" s="1321"/>
      <c r="E8" s="1322"/>
      <c r="F8" s="886"/>
      <c r="G8" s="887"/>
      <c r="H8" s="886"/>
      <c r="I8" s="888"/>
      <c r="K8" s="2"/>
      <c r="L8" s="2"/>
    </row>
    <row r="9" spans="1:12" ht="21.95" customHeight="1">
      <c r="A9" s="1323"/>
      <c r="B9" s="1324"/>
      <c r="C9" s="1324"/>
      <c r="D9" s="1324"/>
      <c r="E9" s="1325"/>
      <c r="F9" s="886"/>
      <c r="G9" s="887">
        <v>9726</v>
      </c>
      <c r="H9" s="886"/>
      <c r="I9" s="888">
        <v>9286</v>
      </c>
      <c r="K9" s="2"/>
      <c r="L9" s="2"/>
    </row>
    <row r="10" spans="1:12" ht="21.95" customHeight="1">
      <c r="A10" s="1326"/>
      <c r="B10" s="1327"/>
      <c r="C10" s="1327"/>
      <c r="D10" s="1327"/>
      <c r="E10" s="1328"/>
      <c r="F10" s="889"/>
      <c r="G10" s="890"/>
      <c r="H10" s="889"/>
      <c r="I10" s="891"/>
      <c r="K10" s="2"/>
      <c r="L10" s="179"/>
    </row>
    <row r="11" spans="1:12" ht="21.95" customHeight="1">
      <c r="K11" s="2"/>
      <c r="L11" s="2"/>
    </row>
    <row r="12" spans="1:12" ht="21.95" customHeight="1">
      <c r="A12" s="1" t="s">
        <v>258</v>
      </c>
      <c r="K12" s="2"/>
      <c r="L12" s="2"/>
    </row>
    <row r="13" spans="1:12" ht="13.7" customHeight="1">
      <c r="K13" s="2"/>
      <c r="L13" s="2"/>
    </row>
    <row r="14" spans="1:12" ht="13.7" customHeight="1">
      <c r="K14" s="2"/>
      <c r="L14" s="2"/>
    </row>
    <row r="15" spans="1:12" s="7" customFormat="1" ht="21.95" customHeight="1">
      <c r="A15" s="7" t="s">
        <v>385</v>
      </c>
      <c r="B15" s="7" t="s">
        <v>415</v>
      </c>
      <c r="K15" s="168"/>
      <c r="L15" s="168"/>
    </row>
    <row r="16" spans="1:12" ht="33" customHeight="1">
      <c r="A16" s="802" t="s">
        <v>129</v>
      </c>
      <c r="B16" s="803"/>
      <c r="C16" s="803"/>
      <c r="D16" s="803"/>
      <c r="E16" s="879" t="s">
        <v>448</v>
      </c>
      <c r="F16" s="880" t="s">
        <v>478</v>
      </c>
      <c r="K16" s="180"/>
      <c r="L16" s="2"/>
    </row>
    <row r="17" spans="1:12" ht="25.5" customHeight="1">
      <c r="A17" s="825" t="s">
        <v>1</v>
      </c>
      <c r="B17" s="824"/>
      <c r="C17" s="824"/>
      <c r="D17" s="824"/>
      <c r="E17" s="801">
        <f>SUM(E18:E20)</f>
        <v>32</v>
      </c>
      <c r="F17" s="945">
        <f>SUM(F18:F20)</f>
        <v>29</v>
      </c>
      <c r="K17" s="2"/>
      <c r="L17" s="2"/>
    </row>
    <row r="18" spans="1:12" ht="21.95" customHeight="1">
      <c r="A18" s="115" t="s">
        <v>393</v>
      </c>
      <c r="B18" s="41"/>
      <c r="C18" s="41"/>
      <c r="D18" s="41"/>
      <c r="E18" s="181">
        <v>1</v>
      </c>
      <c r="F18" s="182">
        <v>1</v>
      </c>
      <c r="K18" s="2"/>
      <c r="L18" s="2"/>
    </row>
    <row r="19" spans="1:12" ht="21.95" customHeight="1">
      <c r="A19" s="115" t="s">
        <v>259</v>
      </c>
      <c r="B19" s="41"/>
      <c r="C19" s="41"/>
      <c r="D19" s="41"/>
      <c r="E19" s="181">
        <v>2</v>
      </c>
      <c r="F19" s="182">
        <v>2</v>
      </c>
      <c r="K19" s="2"/>
      <c r="L19" s="2"/>
    </row>
    <row r="20" spans="1:12" ht="21.95" customHeight="1">
      <c r="A20" s="183" t="s">
        <v>260</v>
      </c>
      <c r="B20" s="142"/>
      <c r="C20" s="142"/>
      <c r="D20" s="142"/>
      <c r="E20" s="184">
        <v>29</v>
      </c>
      <c r="F20" s="185">
        <v>26</v>
      </c>
      <c r="K20" s="2"/>
      <c r="L20" s="2"/>
    </row>
    <row r="21" spans="1:12" ht="21.95" customHeight="1">
      <c r="A21" s="29"/>
      <c r="B21" s="29"/>
      <c r="C21" s="29"/>
      <c r="D21" s="29"/>
      <c r="E21" s="29"/>
      <c r="K21" s="2"/>
      <c r="L21" s="2"/>
    </row>
    <row r="22" spans="1:12" s="7" customFormat="1" ht="21.95" customHeight="1">
      <c r="A22" s="7" t="s">
        <v>387</v>
      </c>
      <c r="B22" s="7" t="s">
        <v>416</v>
      </c>
      <c r="K22" s="168"/>
      <c r="L22" s="168"/>
    </row>
    <row r="23" spans="1:12" ht="39.200000000000003" customHeight="1">
      <c r="A23" s="802" t="s">
        <v>129</v>
      </c>
      <c r="B23" s="803"/>
      <c r="C23" s="803"/>
      <c r="D23" s="803"/>
      <c r="E23" s="879" t="s">
        <v>448</v>
      </c>
      <c r="F23" s="880" t="s">
        <v>478</v>
      </c>
      <c r="K23" s="2"/>
    </row>
    <row r="24" spans="1:12" ht="20.25" customHeight="1">
      <c r="A24" s="825" t="s">
        <v>1</v>
      </c>
      <c r="B24" s="824"/>
      <c r="C24" s="824"/>
      <c r="D24" s="824"/>
      <c r="E24" s="801">
        <f>SUM(E25:E31)</f>
        <v>32</v>
      </c>
      <c r="F24" s="945">
        <f>SUM(F25:F31)</f>
        <v>29</v>
      </c>
      <c r="K24" s="2"/>
    </row>
    <row r="25" spans="1:12" ht="18" customHeight="1">
      <c r="A25" s="115" t="s">
        <v>261</v>
      </c>
      <c r="B25" s="41"/>
      <c r="C25" s="41"/>
      <c r="D25" s="41"/>
      <c r="E25" s="181">
        <v>3</v>
      </c>
      <c r="F25" s="182">
        <v>1</v>
      </c>
      <c r="K25" s="2"/>
    </row>
    <row r="26" spans="1:12" ht="18" customHeight="1">
      <c r="A26" s="119" t="s">
        <v>262</v>
      </c>
      <c r="B26" s="41"/>
      <c r="C26" s="41"/>
      <c r="D26" s="41"/>
      <c r="E26" s="181">
        <v>0</v>
      </c>
      <c r="F26" s="182">
        <v>0</v>
      </c>
    </row>
    <row r="27" spans="1:12" ht="18" customHeight="1">
      <c r="A27" s="115" t="s">
        <v>263</v>
      </c>
      <c r="B27" s="41"/>
      <c r="C27" s="41"/>
      <c r="D27" s="41"/>
      <c r="E27" s="181"/>
      <c r="F27" s="182"/>
    </row>
    <row r="28" spans="1:12" ht="24" customHeight="1">
      <c r="A28" s="115" t="s">
        <v>264</v>
      </c>
      <c r="B28" s="41"/>
      <c r="C28" s="41"/>
      <c r="D28" s="41"/>
      <c r="E28" s="181">
        <v>0</v>
      </c>
      <c r="F28" s="182">
        <v>1</v>
      </c>
    </row>
    <row r="29" spans="1:12" ht="24" customHeight="1">
      <c r="A29" s="115" t="s">
        <v>265</v>
      </c>
      <c r="B29" s="41"/>
      <c r="C29" s="41"/>
      <c r="D29" s="41"/>
      <c r="E29" s="181"/>
      <c r="F29" s="182"/>
    </row>
    <row r="30" spans="1:12" ht="24" customHeight="1">
      <c r="A30" s="115" t="s">
        <v>266</v>
      </c>
      <c r="B30" s="41"/>
      <c r="C30" s="41"/>
      <c r="D30" s="41"/>
      <c r="E30" s="181">
        <v>1</v>
      </c>
      <c r="F30" s="182">
        <v>1</v>
      </c>
    </row>
    <row r="31" spans="1:12" ht="24" customHeight="1">
      <c r="A31" s="141" t="s">
        <v>267</v>
      </c>
      <c r="B31" s="142"/>
      <c r="C31" s="142"/>
      <c r="D31" s="142"/>
      <c r="E31" s="184">
        <v>28</v>
      </c>
      <c r="F31" s="185">
        <v>26</v>
      </c>
    </row>
    <row r="32" spans="1:12" ht="24" customHeight="1">
      <c r="A32" s="160"/>
      <c r="B32" s="41"/>
      <c r="C32" s="41"/>
      <c r="D32" s="41"/>
      <c r="E32" s="40"/>
      <c r="F32" s="1" t="s">
        <v>216</v>
      </c>
    </row>
    <row r="33" spans="1:5" ht="24" customHeight="1">
      <c r="A33" s="58" t="s">
        <v>401</v>
      </c>
    </row>
    <row r="34" spans="1:5" ht="24" customHeight="1">
      <c r="D34" s="186"/>
      <c r="E34" s="186"/>
    </row>
  </sheetData>
  <mergeCells count="5">
    <mergeCell ref="B5:C5"/>
    <mergeCell ref="F4:G4"/>
    <mergeCell ref="H4:I4"/>
    <mergeCell ref="B6:C7"/>
    <mergeCell ref="A8:E10"/>
  </mergeCells>
  <pageMargins left="0.74803149606299213" right="0.74803149606299213" top="0.6692913385826772" bottom="0.51181102362204722" header="0.51181102362204722" footer="0.51181102362204722"/>
  <pageSetup paperSize="9" orientation="portrait" r:id="rId1"/>
  <headerFooter alignWithMargins="0">
    <oddHeader>&amp;C17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0"/>
  <sheetViews>
    <sheetView workbookViewId="0">
      <selection sqref="A1:I1"/>
    </sheetView>
  </sheetViews>
  <sheetFormatPr defaultColWidth="9.140625" defaultRowHeight="15"/>
  <cols>
    <col min="1" max="1" width="7.140625" style="29" customWidth="1"/>
    <col min="2" max="2" width="7.42578125" style="29" customWidth="1"/>
    <col min="3" max="7" width="9.140625" style="29"/>
    <col min="8" max="8" width="11.85546875" style="29" customWidth="1"/>
    <col min="9" max="9" width="15.5703125" style="29" customWidth="1"/>
    <col min="10" max="16384" width="9.140625" style="29"/>
  </cols>
  <sheetData>
    <row r="1" spans="1:11">
      <c r="A1" s="964" t="s">
        <v>327</v>
      </c>
      <c r="B1" s="964"/>
      <c r="C1" s="964"/>
      <c r="D1" s="964"/>
      <c r="E1" s="964"/>
      <c r="F1" s="964"/>
      <c r="G1" s="964"/>
      <c r="H1" s="964"/>
      <c r="I1" s="964"/>
      <c r="J1" s="239"/>
      <c r="K1" s="239"/>
    </row>
    <row r="2" spans="1:11">
      <c r="A2" s="240" t="s">
        <v>328</v>
      </c>
      <c r="B2" s="241">
        <v>1</v>
      </c>
      <c r="C2" s="242" t="s">
        <v>329</v>
      </c>
      <c r="D2" s="242"/>
      <c r="E2" s="242"/>
      <c r="F2" s="242"/>
      <c r="G2" s="242"/>
      <c r="H2" s="242"/>
      <c r="I2" s="242">
        <v>1</v>
      </c>
      <c r="J2" s="239"/>
      <c r="K2" s="239"/>
    </row>
    <row r="3" spans="1:11">
      <c r="A3" s="240" t="s">
        <v>328</v>
      </c>
      <c r="B3" s="241">
        <v>2</v>
      </c>
      <c r="C3" s="243" t="s">
        <v>330</v>
      </c>
      <c r="D3" s="243"/>
      <c r="E3" s="243"/>
      <c r="F3" s="242"/>
      <c r="G3" s="242"/>
      <c r="H3" s="242"/>
      <c r="I3" s="242">
        <v>2</v>
      </c>
      <c r="J3" s="239"/>
      <c r="K3" s="239"/>
    </row>
    <row r="4" spans="1:11">
      <c r="A4" s="240" t="s">
        <v>328</v>
      </c>
      <c r="B4" s="241">
        <v>3</v>
      </c>
      <c r="C4" s="242" t="s">
        <v>331</v>
      </c>
      <c r="D4" s="242"/>
      <c r="E4" s="242"/>
      <c r="F4" s="242"/>
      <c r="G4" s="242"/>
      <c r="H4" s="242"/>
      <c r="I4" s="242">
        <v>4</v>
      </c>
      <c r="J4" s="239"/>
      <c r="K4" s="239"/>
    </row>
    <row r="5" spans="1:11">
      <c r="A5" s="240" t="s">
        <v>328</v>
      </c>
      <c r="B5" s="241" t="s">
        <v>332</v>
      </c>
      <c r="C5" s="243" t="s">
        <v>333</v>
      </c>
      <c r="D5" s="243"/>
      <c r="E5" s="243"/>
      <c r="F5" s="243"/>
      <c r="G5" s="243"/>
      <c r="H5" s="243"/>
      <c r="I5" s="242">
        <v>4</v>
      </c>
      <c r="J5" s="239"/>
      <c r="K5" s="239"/>
    </row>
    <row r="6" spans="1:11">
      <c r="A6" s="240" t="s">
        <v>328</v>
      </c>
      <c r="B6" s="241" t="s">
        <v>334</v>
      </c>
      <c r="C6" s="243" t="s">
        <v>335</v>
      </c>
      <c r="D6" s="243"/>
      <c r="E6" s="243"/>
      <c r="F6" s="243"/>
      <c r="G6" s="243"/>
      <c r="H6" s="242"/>
      <c r="I6" s="242">
        <v>4</v>
      </c>
      <c r="J6" s="239"/>
      <c r="K6" s="239"/>
    </row>
    <row r="7" spans="1:11">
      <c r="A7" s="240" t="s">
        <v>328</v>
      </c>
      <c r="B7" s="241">
        <v>4</v>
      </c>
      <c r="C7" s="243" t="s">
        <v>336</v>
      </c>
      <c r="D7" s="243"/>
      <c r="E7" s="242"/>
      <c r="F7" s="242"/>
      <c r="G7" s="242"/>
      <c r="H7" s="242"/>
      <c r="I7" s="242">
        <v>5</v>
      </c>
      <c r="J7" s="239"/>
      <c r="K7" s="239"/>
    </row>
    <row r="8" spans="1:11">
      <c r="A8" s="240" t="s">
        <v>328</v>
      </c>
      <c r="B8" s="241">
        <v>5</v>
      </c>
      <c r="C8" s="243" t="s">
        <v>337</v>
      </c>
      <c r="D8" s="243"/>
      <c r="E8" s="243"/>
      <c r="F8" s="243"/>
      <c r="G8" s="243"/>
      <c r="H8" s="242"/>
      <c r="I8" s="242">
        <v>6</v>
      </c>
      <c r="J8" s="239"/>
      <c r="K8" s="239"/>
    </row>
    <row r="9" spans="1:11">
      <c r="A9" s="240" t="s">
        <v>328</v>
      </c>
      <c r="B9" s="241">
        <v>6</v>
      </c>
      <c r="C9" s="243" t="s">
        <v>338</v>
      </c>
      <c r="D9" s="242"/>
      <c r="E9" s="242"/>
      <c r="F9" s="242"/>
      <c r="G9" s="242"/>
      <c r="H9" s="242"/>
      <c r="I9" s="242">
        <v>7</v>
      </c>
      <c r="J9" s="239"/>
      <c r="K9" s="239"/>
    </row>
    <row r="10" spans="1:11">
      <c r="A10" s="240"/>
      <c r="B10" s="241"/>
      <c r="C10" s="242" t="s">
        <v>339</v>
      </c>
      <c r="D10" s="242"/>
      <c r="E10" s="242"/>
      <c r="F10" s="242"/>
      <c r="G10" s="242"/>
      <c r="H10" s="242"/>
      <c r="I10" s="242"/>
      <c r="J10" s="239"/>
      <c r="K10" s="239"/>
    </row>
    <row r="11" spans="1:11">
      <c r="A11" s="240" t="s">
        <v>328</v>
      </c>
      <c r="B11" s="241">
        <v>7</v>
      </c>
      <c r="C11" s="243" t="s">
        <v>338</v>
      </c>
      <c r="D11" s="242"/>
      <c r="E11" s="242"/>
      <c r="F11" s="242"/>
      <c r="G11" s="242"/>
      <c r="H11" s="242"/>
      <c r="I11" s="242">
        <v>8</v>
      </c>
      <c r="J11" s="239"/>
      <c r="K11" s="239"/>
    </row>
    <row r="12" spans="1:11">
      <c r="A12" s="240"/>
      <c r="B12" s="241"/>
      <c r="C12" s="243" t="s">
        <v>340</v>
      </c>
      <c r="D12" s="242"/>
      <c r="E12" s="242"/>
      <c r="F12" s="242"/>
      <c r="G12" s="242"/>
      <c r="H12" s="242"/>
      <c r="I12" s="242"/>
      <c r="J12" s="239"/>
      <c r="K12" s="239"/>
    </row>
    <row r="13" spans="1:11">
      <c r="A13" s="240" t="s">
        <v>328</v>
      </c>
      <c r="B13" s="241">
        <v>8</v>
      </c>
      <c r="C13" s="243" t="s">
        <v>338</v>
      </c>
      <c r="D13" s="243"/>
      <c r="E13" s="243"/>
      <c r="F13" s="243"/>
      <c r="G13" s="243"/>
      <c r="H13" s="243"/>
      <c r="I13" s="243">
        <v>9</v>
      </c>
      <c r="J13" s="244"/>
      <c r="K13" s="244"/>
    </row>
    <row r="14" spans="1:11">
      <c r="A14" s="240"/>
      <c r="B14" s="241"/>
      <c r="C14" s="243" t="s">
        <v>341</v>
      </c>
      <c r="D14" s="243"/>
      <c r="E14" s="243"/>
      <c r="F14" s="243"/>
      <c r="G14" s="243"/>
      <c r="H14" s="243"/>
      <c r="I14" s="243"/>
      <c r="J14" s="244"/>
      <c r="K14" s="244"/>
    </row>
    <row r="15" spans="1:11">
      <c r="A15" s="240" t="s">
        <v>328</v>
      </c>
      <c r="B15" s="241" t="s">
        <v>342</v>
      </c>
      <c r="C15" s="243" t="s">
        <v>338</v>
      </c>
      <c r="D15" s="243"/>
      <c r="E15" s="243"/>
      <c r="F15" s="243"/>
      <c r="G15" s="243"/>
      <c r="H15" s="243"/>
      <c r="I15" s="243">
        <v>9</v>
      </c>
      <c r="J15" s="244"/>
      <c r="K15" s="244"/>
    </row>
    <row r="16" spans="1:11">
      <c r="A16" s="240"/>
      <c r="B16" s="241"/>
      <c r="C16" s="243" t="s">
        <v>343</v>
      </c>
      <c r="D16" s="243"/>
      <c r="E16" s="243"/>
      <c r="F16" s="243"/>
      <c r="G16" s="243"/>
      <c r="H16" s="243"/>
      <c r="I16" s="243"/>
      <c r="J16" s="244"/>
      <c r="K16" s="244"/>
    </row>
    <row r="17" spans="1:11">
      <c r="A17" s="240" t="s">
        <v>328</v>
      </c>
      <c r="B17" s="241" t="s">
        <v>344</v>
      </c>
      <c r="C17" s="243" t="s">
        <v>338</v>
      </c>
      <c r="D17" s="243"/>
      <c r="E17" s="243"/>
      <c r="F17" s="243"/>
      <c r="G17" s="243"/>
      <c r="H17" s="243"/>
      <c r="I17" s="243">
        <v>9</v>
      </c>
      <c r="J17" s="244"/>
      <c r="K17" s="244"/>
    </row>
    <row r="18" spans="1:11">
      <c r="A18" s="240"/>
      <c r="B18" s="241"/>
      <c r="C18" s="243" t="s">
        <v>345</v>
      </c>
      <c r="D18" s="243"/>
      <c r="E18" s="243"/>
      <c r="F18" s="243"/>
      <c r="G18" s="243"/>
      <c r="H18" s="243"/>
      <c r="I18" s="243"/>
      <c r="J18" s="244"/>
      <c r="K18" s="244"/>
    </row>
    <row r="19" spans="1:11">
      <c r="A19" s="240" t="s">
        <v>328</v>
      </c>
      <c r="B19" s="241">
        <v>9</v>
      </c>
      <c r="C19" s="243" t="s">
        <v>346</v>
      </c>
      <c r="D19" s="242"/>
      <c r="E19" s="242"/>
      <c r="F19" s="242"/>
      <c r="G19" s="242"/>
      <c r="H19" s="242"/>
      <c r="I19" s="242">
        <v>10</v>
      </c>
      <c r="J19" s="239"/>
      <c r="K19" s="239"/>
    </row>
    <row r="20" spans="1:11">
      <c r="A20" s="240"/>
      <c r="B20" s="241"/>
      <c r="C20" s="243" t="s">
        <v>347</v>
      </c>
      <c r="D20" s="242"/>
      <c r="E20" s="242"/>
      <c r="F20" s="242"/>
      <c r="G20" s="242"/>
      <c r="H20" s="242"/>
      <c r="I20" s="242"/>
      <c r="J20" s="239"/>
      <c r="K20" s="239"/>
    </row>
    <row r="21" spans="1:11">
      <c r="A21" s="240" t="s">
        <v>328</v>
      </c>
      <c r="B21" s="241">
        <v>10</v>
      </c>
      <c r="C21" s="242" t="s">
        <v>348</v>
      </c>
      <c r="D21" s="242"/>
      <c r="E21" s="242"/>
      <c r="F21" s="242"/>
      <c r="G21" s="242"/>
      <c r="H21" s="242"/>
      <c r="I21" s="242">
        <v>11</v>
      </c>
      <c r="J21" s="239"/>
      <c r="K21" s="239"/>
    </row>
    <row r="22" spans="1:11">
      <c r="A22" s="240"/>
      <c r="B22" s="241"/>
      <c r="C22" s="242" t="s">
        <v>349</v>
      </c>
      <c r="D22" s="242"/>
      <c r="E22" s="242"/>
      <c r="F22" s="242"/>
      <c r="G22" s="242"/>
      <c r="H22" s="242"/>
      <c r="I22" s="242"/>
      <c r="J22" s="239"/>
      <c r="K22" s="239"/>
    </row>
    <row r="23" spans="1:11">
      <c r="A23" s="240" t="s">
        <v>328</v>
      </c>
      <c r="B23" s="241">
        <v>11</v>
      </c>
      <c r="C23" s="242" t="s">
        <v>348</v>
      </c>
      <c r="D23" s="242"/>
      <c r="E23" s="242"/>
      <c r="F23" s="242"/>
      <c r="G23" s="242"/>
      <c r="H23" s="242"/>
      <c r="I23" s="242">
        <v>12</v>
      </c>
      <c r="J23" s="239"/>
      <c r="K23" s="239"/>
    </row>
    <row r="24" spans="1:11">
      <c r="A24" s="240"/>
      <c r="B24" s="241"/>
      <c r="C24" s="242" t="s">
        <v>350</v>
      </c>
      <c r="D24" s="242"/>
      <c r="E24" s="242"/>
      <c r="F24" s="242"/>
      <c r="G24" s="242"/>
      <c r="H24" s="242"/>
      <c r="I24" s="242"/>
      <c r="J24" s="239"/>
      <c r="K24" s="239"/>
    </row>
    <row r="25" spans="1:11">
      <c r="A25" s="240" t="s">
        <v>328</v>
      </c>
      <c r="B25" s="241">
        <v>12</v>
      </c>
      <c r="C25" s="242" t="s">
        <v>351</v>
      </c>
      <c r="D25" s="242"/>
      <c r="E25" s="242"/>
      <c r="F25" s="242"/>
      <c r="G25" s="242"/>
      <c r="H25" s="242"/>
      <c r="I25" s="242">
        <v>12</v>
      </c>
      <c r="J25" s="239"/>
      <c r="K25" s="239"/>
    </row>
    <row r="26" spans="1:11">
      <c r="A26" s="240"/>
      <c r="B26" s="241"/>
      <c r="C26" s="242" t="s">
        <v>352</v>
      </c>
      <c r="D26" s="242"/>
      <c r="E26" s="242"/>
      <c r="F26" s="242"/>
      <c r="G26" s="242"/>
      <c r="H26" s="242"/>
      <c r="I26" s="242"/>
      <c r="J26" s="239"/>
      <c r="K26" s="239"/>
    </row>
    <row r="27" spans="1:11">
      <c r="A27" s="240" t="s">
        <v>328</v>
      </c>
      <c r="B27" s="241">
        <v>13</v>
      </c>
      <c r="C27" s="242" t="s">
        <v>353</v>
      </c>
      <c r="D27" s="242"/>
      <c r="E27" s="242"/>
      <c r="F27" s="242"/>
      <c r="G27" s="242"/>
      <c r="H27" s="242"/>
      <c r="I27" s="242">
        <v>13</v>
      </c>
      <c r="J27" s="239"/>
      <c r="K27" s="239"/>
    </row>
    <row r="28" spans="1:11">
      <c r="A28" s="240"/>
      <c r="B28" s="241"/>
      <c r="C28" s="242" t="s">
        <v>354</v>
      </c>
      <c r="D28" s="242"/>
      <c r="E28" s="242"/>
      <c r="F28" s="242"/>
      <c r="G28" s="242"/>
      <c r="H28" s="242"/>
      <c r="I28" s="242"/>
      <c r="J28" s="239"/>
      <c r="K28" s="239"/>
    </row>
    <row r="29" spans="1:11">
      <c r="A29" s="240" t="s">
        <v>328</v>
      </c>
      <c r="B29" s="241">
        <v>14</v>
      </c>
      <c r="C29" s="242" t="s">
        <v>355</v>
      </c>
      <c r="D29" s="242"/>
      <c r="E29" s="242"/>
      <c r="F29" s="242"/>
      <c r="G29" s="242"/>
      <c r="H29" s="242"/>
      <c r="I29" s="242">
        <v>14</v>
      </c>
      <c r="J29" s="239"/>
      <c r="K29" s="239"/>
    </row>
    <row r="30" spans="1:11">
      <c r="A30" s="240" t="s">
        <v>328</v>
      </c>
      <c r="B30" s="241">
        <v>15</v>
      </c>
      <c r="C30" s="242" t="s">
        <v>356</v>
      </c>
      <c r="D30" s="242"/>
      <c r="E30" s="242"/>
      <c r="F30" s="242"/>
      <c r="G30" s="242"/>
      <c r="H30" s="242"/>
      <c r="I30" s="242">
        <v>14</v>
      </c>
      <c r="J30" s="239"/>
      <c r="K30" s="239"/>
    </row>
    <row r="31" spans="1:11">
      <c r="A31" s="240"/>
      <c r="B31" s="241"/>
      <c r="C31" s="242" t="s">
        <v>357</v>
      </c>
      <c r="D31" s="242"/>
      <c r="E31" s="242"/>
      <c r="F31" s="242"/>
      <c r="G31" s="242"/>
      <c r="H31" s="242"/>
      <c r="I31" s="242"/>
      <c r="J31" s="239"/>
      <c r="K31" s="239"/>
    </row>
    <row r="32" spans="1:11">
      <c r="A32" s="240"/>
      <c r="B32" s="241"/>
      <c r="C32" s="242" t="s">
        <v>358</v>
      </c>
      <c r="D32" s="242"/>
      <c r="E32" s="242"/>
      <c r="F32" s="242"/>
      <c r="G32" s="242"/>
      <c r="H32" s="242"/>
      <c r="I32" s="242"/>
      <c r="J32" s="239"/>
      <c r="K32" s="239"/>
    </row>
    <row r="33" spans="1:9">
      <c r="A33" s="240" t="s">
        <v>328</v>
      </c>
      <c r="B33" s="241">
        <v>16</v>
      </c>
      <c r="C33" s="242" t="s">
        <v>359</v>
      </c>
      <c r="D33" s="242"/>
      <c r="E33" s="242"/>
      <c r="F33" s="242"/>
      <c r="G33" s="242"/>
      <c r="H33" s="242"/>
      <c r="I33" s="242">
        <v>15</v>
      </c>
    </row>
    <row r="34" spans="1:9">
      <c r="A34" s="240" t="s">
        <v>328</v>
      </c>
      <c r="B34" s="241">
        <v>17</v>
      </c>
      <c r="C34" s="242" t="s">
        <v>360</v>
      </c>
      <c r="D34" s="242"/>
      <c r="E34" s="242"/>
      <c r="F34" s="242"/>
      <c r="G34" s="242"/>
      <c r="H34" s="242"/>
      <c r="I34" s="242">
        <v>15</v>
      </c>
    </row>
    <row r="35" spans="1:9">
      <c r="A35" s="240" t="s">
        <v>328</v>
      </c>
      <c r="B35" s="241">
        <v>18</v>
      </c>
      <c r="C35" s="242" t="s">
        <v>361</v>
      </c>
      <c r="D35" s="242"/>
      <c r="E35" s="242"/>
      <c r="F35" s="242"/>
      <c r="G35" s="242"/>
      <c r="H35" s="242"/>
      <c r="I35" s="242">
        <v>15</v>
      </c>
    </row>
    <row r="36" spans="1:9">
      <c r="A36" s="240" t="s">
        <v>328</v>
      </c>
      <c r="B36" s="241">
        <v>19</v>
      </c>
      <c r="C36" s="242" t="s">
        <v>362</v>
      </c>
      <c r="D36" s="242"/>
      <c r="E36" s="242"/>
      <c r="F36" s="242"/>
      <c r="G36" s="242"/>
      <c r="H36" s="242"/>
      <c r="I36" s="242">
        <v>16</v>
      </c>
    </row>
    <row r="37" spans="1:9">
      <c r="A37" s="240"/>
      <c r="B37" s="241"/>
      <c r="C37" s="242" t="s">
        <v>363</v>
      </c>
      <c r="D37" s="242"/>
      <c r="E37" s="242"/>
      <c r="F37" s="242"/>
      <c r="G37" s="242"/>
      <c r="H37" s="242"/>
      <c r="I37" s="245"/>
    </row>
    <row r="38" spans="1:9">
      <c r="A38" s="240" t="s">
        <v>328</v>
      </c>
      <c r="B38" s="241">
        <v>20</v>
      </c>
      <c r="C38" s="242" t="s">
        <v>364</v>
      </c>
      <c r="D38" s="242"/>
      <c r="E38" s="242"/>
      <c r="F38" s="242"/>
      <c r="G38" s="242"/>
      <c r="H38" s="242"/>
      <c r="I38" s="242">
        <v>17</v>
      </c>
    </row>
    <row r="39" spans="1:9">
      <c r="A39" s="240"/>
      <c r="B39" s="241"/>
      <c r="C39" s="242" t="s">
        <v>365</v>
      </c>
      <c r="D39" s="242"/>
      <c r="E39" s="242"/>
      <c r="F39" s="242"/>
      <c r="G39" s="242"/>
      <c r="H39" s="242"/>
      <c r="I39" s="242"/>
    </row>
    <row r="40" spans="1:9">
      <c r="A40" s="240"/>
      <c r="B40" s="241"/>
      <c r="C40" s="242" t="s">
        <v>366</v>
      </c>
      <c r="D40" s="242"/>
      <c r="E40" s="242"/>
      <c r="F40" s="242"/>
      <c r="G40" s="242"/>
      <c r="H40" s="242"/>
      <c r="I40" s="242"/>
    </row>
    <row r="41" spans="1:9">
      <c r="A41" s="240" t="s">
        <v>328</v>
      </c>
      <c r="B41" s="241">
        <v>21</v>
      </c>
      <c r="C41" s="242" t="s">
        <v>367</v>
      </c>
      <c r="D41" s="242"/>
      <c r="E41" s="242"/>
      <c r="F41" s="242"/>
      <c r="G41" s="242"/>
      <c r="H41" s="242"/>
      <c r="I41" s="242">
        <v>17</v>
      </c>
    </row>
    <row r="42" spans="1:9">
      <c r="A42" s="240" t="s">
        <v>328</v>
      </c>
      <c r="B42" s="241">
        <v>22</v>
      </c>
      <c r="C42" s="242" t="s">
        <v>368</v>
      </c>
      <c r="D42" s="242"/>
      <c r="E42" s="242"/>
      <c r="F42" s="242"/>
      <c r="G42" s="242"/>
      <c r="H42" s="242"/>
      <c r="I42" s="242">
        <v>17</v>
      </c>
    </row>
    <row r="43" spans="1:9">
      <c r="A43" s="240" t="s">
        <v>328</v>
      </c>
      <c r="B43" s="241">
        <v>23</v>
      </c>
      <c r="C43" s="242" t="s">
        <v>369</v>
      </c>
      <c r="D43" s="242"/>
      <c r="E43" s="242"/>
      <c r="F43" s="242"/>
      <c r="G43" s="242"/>
      <c r="H43" s="242"/>
      <c r="I43" s="242">
        <v>18</v>
      </c>
    </row>
    <row r="44" spans="1:9">
      <c r="A44" s="240" t="s">
        <v>328</v>
      </c>
      <c r="B44" s="241">
        <v>24</v>
      </c>
      <c r="C44" s="242" t="s">
        <v>370</v>
      </c>
      <c r="D44" s="242"/>
      <c r="E44" s="242"/>
      <c r="F44" s="242"/>
      <c r="G44" s="242"/>
      <c r="H44" s="242"/>
      <c r="I44" s="242">
        <v>18</v>
      </c>
    </row>
    <row r="45" spans="1:9">
      <c r="A45" s="240" t="s">
        <v>328</v>
      </c>
      <c r="B45" s="241">
        <v>25</v>
      </c>
      <c r="C45" s="242" t="s">
        <v>371</v>
      </c>
      <c r="D45" s="242"/>
      <c r="E45" s="242"/>
      <c r="F45" s="242"/>
      <c r="G45" s="242"/>
      <c r="H45" s="242"/>
      <c r="I45" s="242">
        <v>18</v>
      </c>
    </row>
    <row r="46" spans="1:9">
      <c r="A46" s="240"/>
      <c r="B46" s="241"/>
      <c r="C46" s="242" t="s">
        <v>372</v>
      </c>
      <c r="D46" s="242"/>
      <c r="E46" s="242"/>
      <c r="F46" s="242"/>
      <c r="G46" s="242"/>
      <c r="H46" s="242"/>
      <c r="I46" s="242"/>
    </row>
    <row r="47" spans="1:9">
      <c r="A47" s="240" t="s">
        <v>328</v>
      </c>
      <c r="B47" s="241">
        <v>26</v>
      </c>
      <c r="C47" s="242" t="s">
        <v>373</v>
      </c>
      <c r="D47" s="242"/>
      <c r="E47" s="242"/>
      <c r="F47" s="242"/>
      <c r="G47" s="242"/>
      <c r="H47" s="242"/>
      <c r="I47" s="242">
        <v>19</v>
      </c>
    </row>
    <row r="48" spans="1:9">
      <c r="A48" s="240" t="s">
        <v>328</v>
      </c>
      <c r="B48" s="241">
        <v>27</v>
      </c>
      <c r="C48" s="242" t="s">
        <v>374</v>
      </c>
      <c r="D48" s="242"/>
      <c r="E48" s="242"/>
      <c r="F48" s="242"/>
      <c r="G48" s="242"/>
      <c r="H48" s="242"/>
      <c r="I48" s="242">
        <v>19</v>
      </c>
    </row>
    <row r="49" spans="1:10">
      <c r="A49" s="240"/>
      <c r="B49" s="241"/>
      <c r="C49" s="240"/>
      <c r="D49" s="240"/>
      <c r="E49" s="240"/>
      <c r="F49" s="240"/>
      <c r="G49" s="240"/>
      <c r="H49" s="240"/>
      <c r="I49" s="240"/>
    </row>
    <row r="50" spans="1:10">
      <c r="A50" s="240"/>
      <c r="B50" s="241"/>
      <c r="C50" s="240"/>
      <c r="D50" s="240"/>
      <c r="E50" s="240"/>
      <c r="F50" s="240"/>
      <c r="G50" s="240"/>
      <c r="H50" s="240"/>
      <c r="I50" s="240"/>
    </row>
    <row r="51" spans="1:10">
      <c r="A51" s="240"/>
      <c r="B51" s="241"/>
      <c r="C51" s="240"/>
      <c r="D51" s="240"/>
      <c r="E51" s="240"/>
      <c r="F51" s="240"/>
      <c r="G51" s="240"/>
      <c r="H51" s="240"/>
      <c r="I51" s="240"/>
    </row>
    <row r="52" spans="1:10">
      <c r="A52" s="240"/>
      <c r="B52" s="241"/>
      <c r="C52" s="240"/>
      <c r="D52" s="240"/>
      <c r="E52" s="240"/>
      <c r="F52" s="240"/>
      <c r="G52" s="240"/>
      <c r="H52" s="240"/>
      <c r="I52" s="240"/>
    </row>
    <row r="53" spans="1:10" ht="15.75" customHeight="1">
      <c r="A53" s="240"/>
      <c r="B53" s="241"/>
      <c r="C53" s="240"/>
      <c r="D53" s="240"/>
      <c r="E53" s="240"/>
      <c r="F53" s="240"/>
      <c r="G53" s="240"/>
      <c r="H53" s="240"/>
      <c r="I53" s="240"/>
    </row>
    <row r="54" spans="1:10">
      <c r="A54" s="240"/>
      <c r="B54" s="241"/>
      <c r="C54" s="240"/>
      <c r="D54" s="240"/>
      <c r="E54" s="240"/>
      <c r="F54" s="240"/>
      <c r="G54" s="240"/>
      <c r="H54" s="240"/>
      <c r="I54" s="240"/>
      <c r="J54" s="239"/>
    </row>
    <row r="55" spans="1:10">
      <c r="A55" s="240"/>
      <c r="B55" s="241"/>
      <c r="C55" s="240"/>
      <c r="D55" s="240"/>
      <c r="E55" s="240"/>
      <c r="F55" s="240"/>
      <c r="G55" s="240"/>
      <c r="H55" s="240"/>
      <c r="I55" s="240"/>
      <c r="J55" s="239"/>
    </row>
    <row r="56" spans="1:10">
      <c r="A56" s="240"/>
      <c r="B56" s="241"/>
      <c r="C56" s="240"/>
      <c r="D56" s="240"/>
      <c r="E56" s="240"/>
      <c r="F56" s="240"/>
      <c r="G56" s="240"/>
      <c r="H56" s="240"/>
      <c r="I56" s="240"/>
      <c r="J56" s="239"/>
    </row>
    <row r="57" spans="1:10">
      <c r="A57" s="240"/>
      <c r="B57" s="241"/>
      <c r="C57" s="240"/>
      <c r="D57" s="240"/>
      <c r="E57" s="240"/>
      <c r="F57" s="240"/>
      <c r="G57" s="240"/>
      <c r="H57" s="240"/>
      <c r="I57" s="240"/>
      <c r="J57" s="239"/>
    </row>
    <row r="58" spans="1:10">
      <c r="A58" s="240"/>
      <c r="B58" s="241"/>
      <c r="C58" s="240"/>
      <c r="D58" s="240"/>
      <c r="E58" s="240"/>
      <c r="F58" s="240"/>
      <c r="G58" s="240"/>
      <c r="H58" s="240"/>
      <c r="I58" s="240"/>
      <c r="J58" s="239"/>
    </row>
    <row r="59" spans="1:10">
      <c r="A59" s="240"/>
      <c r="B59" s="241"/>
      <c r="C59" s="240"/>
      <c r="D59" s="240"/>
      <c r="E59" s="240"/>
      <c r="F59" s="240"/>
      <c r="G59" s="240"/>
      <c r="H59" s="240"/>
      <c r="I59" s="240"/>
      <c r="J59" s="239"/>
    </row>
    <row r="60" spans="1:10">
      <c r="A60" s="240"/>
      <c r="B60" s="241"/>
      <c r="C60" s="240"/>
      <c r="D60" s="240"/>
      <c r="E60" s="240"/>
      <c r="F60" s="240"/>
      <c r="G60" s="240"/>
      <c r="H60" s="240"/>
      <c r="I60" s="240"/>
      <c r="J60" s="239"/>
    </row>
    <row r="61" spans="1:10">
      <c r="A61" s="240"/>
      <c r="B61" s="241"/>
      <c r="C61" s="240"/>
      <c r="D61" s="240"/>
      <c r="E61" s="240"/>
      <c r="F61" s="240"/>
      <c r="G61" s="240"/>
      <c r="H61" s="240"/>
      <c r="I61" s="240"/>
      <c r="J61" s="239"/>
    </row>
    <row r="62" spans="1:10">
      <c r="A62" s="240"/>
      <c r="B62" s="241"/>
      <c r="C62" s="240"/>
      <c r="D62" s="240"/>
      <c r="E62" s="240"/>
      <c r="F62" s="240"/>
      <c r="G62" s="240"/>
      <c r="H62" s="240"/>
      <c r="I62" s="240"/>
      <c r="J62" s="239"/>
    </row>
    <row r="63" spans="1:10">
      <c r="A63" s="240"/>
      <c r="B63" s="241"/>
      <c r="C63" s="240"/>
      <c r="D63" s="240"/>
      <c r="E63" s="240"/>
      <c r="F63" s="240"/>
      <c r="G63" s="240"/>
      <c r="H63" s="240"/>
      <c r="I63" s="240"/>
      <c r="J63" s="239"/>
    </row>
    <row r="64" spans="1:10">
      <c r="A64" s="240"/>
      <c r="B64" s="241"/>
      <c r="C64" s="240"/>
      <c r="D64" s="240"/>
      <c r="E64" s="240"/>
      <c r="F64" s="240"/>
      <c r="G64" s="240"/>
      <c r="H64" s="240"/>
      <c r="I64" s="240"/>
      <c r="J64" s="240"/>
    </row>
    <row r="65" spans="1:10">
      <c r="A65" s="240"/>
      <c r="B65" s="241"/>
      <c r="C65" s="240"/>
      <c r="D65" s="240"/>
      <c r="E65" s="240"/>
      <c r="F65" s="240"/>
      <c r="G65" s="240"/>
      <c r="H65" s="240"/>
      <c r="I65" s="240"/>
      <c r="J65" s="240"/>
    </row>
    <row r="66" spans="1:10">
      <c r="A66" s="240"/>
      <c r="B66" s="241"/>
      <c r="C66" s="240"/>
      <c r="D66" s="240"/>
      <c r="E66" s="240"/>
      <c r="F66" s="240"/>
      <c r="G66" s="240"/>
      <c r="H66" s="240"/>
      <c r="I66" s="240"/>
      <c r="J66" s="240"/>
    </row>
    <row r="67" spans="1:10">
      <c r="A67" s="240"/>
      <c r="B67" s="241"/>
      <c r="C67" s="240"/>
      <c r="D67" s="240"/>
      <c r="E67" s="240"/>
      <c r="F67" s="240"/>
      <c r="G67" s="240"/>
      <c r="H67" s="240"/>
      <c r="I67" s="240"/>
      <c r="J67" s="240"/>
    </row>
    <row r="68" spans="1:10">
      <c r="A68" s="240"/>
      <c r="B68" s="241"/>
      <c r="C68" s="240"/>
      <c r="D68" s="240"/>
      <c r="E68" s="240"/>
      <c r="F68" s="240"/>
      <c r="G68" s="240"/>
      <c r="H68" s="240"/>
      <c r="I68" s="240"/>
      <c r="J68" s="240"/>
    </row>
    <row r="69" spans="1:10">
      <c r="A69" s="240"/>
      <c r="B69" s="241"/>
      <c r="C69" s="240"/>
      <c r="D69" s="240"/>
      <c r="E69" s="240"/>
      <c r="F69" s="240"/>
      <c r="G69" s="240"/>
      <c r="H69" s="240"/>
      <c r="I69" s="240"/>
      <c r="J69" s="240"/>
    </row>
    <row r="70" spans="1:10">
      <c r="A70" s="240"/>
      <c r="B70" s="241"/>
      <c r="C70" s="240"/>
      <c r="D70" s="240"/>
      <c r="E70" s="240"/>
      <c r="F70" s="240"/>
      <c r="G70" s="240"/>
      <c r="H70" s="240"/>
      <c r="I70" s="240"/>
      <c r="J70" s="240"/>
    </row>
    <row r="71" spans="1:10">
      <c r="A71" s="240"/>
      <c r="B71" s="241"/>
      <c r="C71" s="240"/>
      <c r="D71" s="240"/>
      <c r="E71" s="240"/>
      <c r="F71" s="240"/>
      <c r="G71" s="240"/>
      <c r="H71" s="240"/>
      <c r="I71" s="240"/>
      <c r="J71" s="240"/>
    </row>
    <row r="72" spans="1:10">
      <c r="A72" s="240"/>
      <c r="B72" s="241"/>
      <c r="C72" s="240"/>
      <c r="D72" s="240"/>
      <c r="E72" s="240"/>
      <c r="F72" s="240"/>
      <c r="G72" s="240"/>
      <c r="H72" s="240"/>
      <c r="I72" s="240"/>
      <c r="J72" s="240"/>
    </row>
    <row r="73" spans="1:10">
      <c r="A73" s="240"/>
      <c r="B73" s="241"/>
      <c r="C73" s="240"/>
      <c r="D73" s="240"/>
      <c r="E73" s="240"/>
      <c r="F73" s="240"/>
      <c r="G73" s="240"/>
      <c r="H73" s="240"/>
      <c r="I73" s="240"/>
      <c r="J73" s="240"/>
    </row>
    <row r="74" spans="1:10">
      <c r="A74" s="240"/>
      <c r="B74" s="241"/>
      <c r="C74" s="240"/>
      <c r="D74" s="240"/>
      <c r="E74" s="240"/>
      <c r="F74" s="240"/>
      <c r="G74" s="240"/>
      <c r="H74" s="240"/>
      <c r="I74" s="240"/>
      <c r="J74" s="240"/>
    </row>
    <row r="75" spans="1:10">
      <c r="A75" s="240"/>
      <c r="B75" s="241"/>
      <c r="C75" s="240"/>
      <c r="D75" s="240"/>
      <c r="E75" s="240"/>
      <c r="F75" s="240"/>
      <c r="G75" s="240"/>
      <c r="H75" s="240"/>
      <c r="I75" s="240"/>
      <c r="J75" s="240"/>
    </row>
    <row r="76" spans="1:10">
      <c r="A76" s="240"/>
      <c r="B76" s="241"/>
      <c r="C76" s="240"/>
      <c r="D76" s="240"/>
      <c r="E76" s="240"/>
      <c r="F76" s="240"/>
      <c r="G76" s="240"/>
      <c r="H76" s="240"/>
      <c r="I76" s="240"/>
      <c r="J76" s="240"/>
    </row>
    <row r="77" spans="1:10">
      <c r="A77" s="240"/>
      <c r="B77" s="241"/>
      <c r="C77" s="240"/>
      <c r="D77" s="240"/>
      <c r="E77" s="240"/>
      <c r="F77" s="240"/>
      <c r="G77" s="240"/>
      <c r="H77" s="240"/>
      <c r="I77" s="240"/>
      <c r="J77" s="240"/>
    </row>
    <row r="78" spans="1:10">
      <c r="A78" s="240"/>
      <c r="B78" s="241"/>
      <c r="C78" s="240"/>
      <c r="D78" s="240"/>
      <c r="E78" s="240"/>
      <c r="F78" s="240"/>
      <c r="G78" s="240"/>
      <c r="H78" s="240"/>
      <c r="I78" s="240"/>
      <c r="J78" s="240"/>
    </row>
    <row r="79" spans="1:10">
      <c r="A79" s="240"/>
      <c r="B79" s="241"/>
      <c r="C79" s="240"/>
      <c r="D79" s="240"/>
      <c r="E79" s="240"/>
      <c r="F79" s="240"/>
      <c r="G79" s="240"/>
      <c r="H79" s="240"/>
      <c r="I79" s="240"/>
      <c r="J79" s="240"/>
    </row>
    <row r="80" spans="1:10">
      <c r="A80" s="240"/>
      <c r="B80" s="241"/>
      <c r="C80" s="240"/>
      <c r="D80" s="240"/>
      <c r="E80" s="240"/>
      <c r="F80" s="240"/>
      <c r="G80" s="240"/>
      <c r="H80" s="240"/>
      <c r="I80" s="240"/>
      <c r="J80" s="239"/>
    </row>
    <row r="81" spans="1:10">
      <c r="A81" s="240"/>
      <c r="B81" s="241"/>
      <c r="C81" s="240"/>
      <c r="D81" s="240"/>
      <c r="E81" s="240"/>
      <c r="F81" s="240"/>
      <c r="G81" s="240"/>
      <c r="H81" s="240"/>
      <c r="I81" s="240"/>
      <c r="J81" s="239"/>
    </row>
    <row r="82" spans="1:10">
      <c r="A82" s="240"/>
      <c r="B82" s="241"/>
      <c r="C82" s="240"/>
      <c r="D82" s="240"/>
      <c r="E82" s="240"/>
      <c r="F82" s="240"/>
      <c r="G82" s="240"/>
      <c r="H82" s="240"/>
      <c r="I82" s="240"/>
      <c r="J82" s="239"/>
    </row>
    <row r="83" spans="1:10">
      <c r="A83" s="240"/>
      <c r="B83" s="241"/>
      <c r="C83" s="240"/>
      <c r="D83" s="240"/>
      <c r="E83" s="240"/>
      <c r="F83" s="240"/>
      <c r="G83" s="240"/>
      <c r="H83" s="240"/>
      <c r="I83" s="240"/>
      <c r="J83" s="239"/>
    </row>
    <row r="84" spans="1:10">
      <c r="A84" s="240"/>
      <c r="B84" s="241"/>
      <c r="C84" s="240"/>
      <c r="D84" s="240"/>
      <c r="E84" s="240"/>
      <c r="F84" s="240"/>
      <c r="G84" s="240"/>
      <c r="H84" s="240"/>
      <c r="I84" s="240"/>
      <c r="J84" s="239"/>
    </row>
    <row r="85" spans="1:10">
      <c r="A85" s="239"/>
      <c r="B85" s="239"/>
      <c r="C85" s="239"/>
      <c r="D85" s="239"/>
      <c r="E85" s="239"/>
      <c r="F85" s="239"/>
      <c r="G85" s="239"/>
      <c r="H85" s="239"/>
      <c r="I85" s="239"/>
      <c r="J85" s="239"/>
    </row>
    <row r="86" spans="1:10">
      <c r="A86" s="239"/>
      <c r="B86" s="239"/>
      <c r="C86" s="239"/>
      <c r="D86" s="239"/>
      <c r="E86" s="239"/>
      <c r="F86" s="239"/>
      <c r="G86" s="239"/>
      <c r="H86" s="239"/>
      <c r="I86" s="239"/>
    </row>
    <row r="105" ht="15" customHeight="1"/>
    <row r="129" spans="11:14">
      <c r="K129" s="239"/>
      <c r="L129" s="239"/>
      <c r="M129" s="239"/>
      <c r="N129" s="239"/>
    </row>
    <row r="130" spans="11:14">
      <c r="K130" s="239"/>
      <c r="L130" s="239"/>
      <c r="M130" s="239"/>
      <c r="N130" s="239"/>
    </row>
    <row r="131" spans="11:14">
      <c r="K131" s="239"/>
      <c r="L131" s="239"/>
      <c r="M131" s="239"/>
      <c r="N131" s="239"/>
    </row>
    <row r="132" spans="11:14">
      <c r="K132" s="239"/>
      <c r="L132" s="239"/>
      <c r="M132" s="239"/>
      <c r="N132" s="239"/>
    </row>
    <row r="133" spans="11:14">
      <c r="K133" s="239"/>
      <c r="L133" s="239"/>
      <c r="M133" s="239"/>
      <c r="N133" s="239"/>
    </row>
    <row r="134" spans="11:14">
      <c r="K134" s="239"/>
      <c r="L134" s="239"/>
      <c r="M134" s="239"/>
      <c r="N134" s="239"/>
    </row>
    <row r="135" spans="11:14">
      <c r="K135" s="239"/>
      <c r="L135" s="239"/>
      <c r="M135" s="239"/>
      <c r="N135" s="239"/>
    </row>
    <row r="136" spans="11:14">
      <c r="K136" s="239"/>
      <c r="L136" s="239"/>
      <c r="M136" s="239"/>
      <c r="N136" s="239"/>
    </row>
    <row r="137" spans="11:14">
      <c r="K137" s="239"/>
      <c r="L137" s="239"/>
      <c r="M137" s="239"/>
      <c r="N137" s="239"/>
    </row>
    <row r="138" spans="11:14">
      <c r="K138" s="239"/>
      <c r="L138" s="239"/>
      <c r="M138" s="239"/>
      <c r="N138" s="239"/>
    </row>
    <row r="139" spans="11:14">
      <c r="K139" s="240"/>
      <c r="L139" s="239"/>
      <c r="M139" s="239"/>
      <c r="N139" s="240"/>
    </row>
    <row r="140" spans="11:14">
      <c r="K140" s="240"/>
      <c r="L140" s="239"/>
      <c r="M140" s="239"/>
      <c r="N140" s="240"/>
    </row>
    <row r="141" spans="11:14">
      <c r="K141" s="240"/>
      <c r="L141" s="239"/>
      <c r="M141" s="239"/>
      <c r="N141" s="240"/>
    </row>
    <row r="142" spans="11:14">
      <c r="K142" s="240"/>
      <c r="L142" s="239"/>
      <c r="M142" s="239"/>
      <c r="N142" s="240"/>
    </row>
    <row r="143" spans="11:14">
      <c r="K143" s="240"/>
      <c r="L143" s="239"/>
      <c r="M143" s="239"/>
      <c r="N143" s="240"/>
    </row>
    <row r="144" spans="11:14">
      <c r="K144" s="240"/>
      <c r="L144" s="239"/>
      <c r="M144" s="239"/>
      <c r="N144" s="240"/>
    </row>
    <row r="145" spans="11:14">
      <c r="K145" s="240"/>
      <c r="L145" s="239"/>
      <c r="M145" s="239"/>
      <c r="N145" s="240"/>
    </row>
    <row r="146" spans="11:14">
      <c r="K146" s="240"/>
      <c r="L146" s="239"/>
      <c r="M146" s="239"/>
      <c r="N146" s="240"/>
    </row>
    <row r="147" spans="11:14">
      <c r="K147" s="240"/>
      <c r="L147" s="239"/>
      <c r="M147" s="239"/>
      <c r="N147" s="240"/>
    </row>
    <row r="148" spans="11:14">
      <c r="K148" s="240"/>
      <c r="L148" s="239"/>
      <c r="M148" s="239"/>
      <c r="N148" s="240"/>
    </row>
    <row r="149" spans="11:14">
      <c r="K149" s="240"/>
      <c r="L149" s="239"/>
      <c r="M149" s="239"/>
      <c r="N149" s="240"/>
    </row>
    <row r="150" spans="11:14">
      <c r="K150" s="240"/>
      <c r="L150" s="239"/>
      <c r="M150" s="239"/>
      <c r="N150" s="240"/>
    </row>
    <row r="151" spans="11:14">
      <c r="K151" s="240"/>
      <c r="L151" s="239"/>
      <c r="M151" s="239"/>
      <c r="N151" s="240"/>
    </row>
    <row r="152" spans="11:14">
      <c r="K152" s="240"/>
      <c r="L152" s="239"/>
      <c r="M152" s="239"/>
      <c r="N152" s="240"/>
    </row>
    <row r="153" spans="11:14">
      <c r="K153" s="240"/>
      <c r="L153" s="239"/>
      <c r="M153" s="239"/>
      <c r="N153" s="240"/>
    </row>
    <row r="154" spans="11:14">
      <c r="K154" s="240"/>
      <c r="L154" s="239"/>
      <c r="M154" s="240"/>
      <c r="N154" s="240"/>
    </row>
    <row r="155" spans="11:14">
      <c r="K155" s="239"/>
      <c r="L155" s="239"/>
      <c r="M155" s="239"/>
      <c r="N155" s="239"/>
    </row>
    <row r="156" spans="11:14">
      <c r="K156" s="239"/>
      <c r="L156" s="239"/>
      <c r="M156" s="239"/>
      <c r="N156" s="239"/>
    </row>
    <row r="157" spans="11:14">
      <c r="K157" s="239"/>
      <c r="L157" s="239"/>
      <c r="M157" s="239"/>
      <c r="N157" s="239"/>
    </row>
    <row r="158" spans="11:14">
      <c r="K158" s="239"/>
      <c r="L158" s="239"/>
      <c r="M158" s="239"/>
      <c r="N158" s="239"/>
    </row>
    <row r="159" spans="11:14">
      <c r="K159" s="239"/>
      <c r="L159" s="239"/>
      <c r="M159" s="239"/>
      <c r="N159" s="239"/>
    </row>
    <row r="160" spans="11:14">
      <c r="K160" s="239"/>
      <c r="L160" s="239"/>
      <c r="M160" s="239"/>
      <c r="N160" s="239"/>
    </row>
  </sheetData>
  <mergeCells count="1">
    <mergeCell ref="A1:I1"/>
  </mergeCells>
  <hyperlinks>
    <hyperlink ref="C2:H2" location="'strona 1'!A1" display="Podstawa prawna aktualnie wykonywanych orzeczeń" xr:uid="{00000000-0004-0000-0100-000000000000}"/>
    <hyperlink ref="C3:H3" location="'strona 2'!A1" display="Aktualnie wykonywane orzeczenia wg rodzajów przestępstw" xr:uid="{00000000-0004-0000-0100-000001000000}"/>
    <hyperlink ref="C4:H4" location="'strona  4'!A1" display="Zasadnicza kara pozbawienia wolności wg wymiaru kary" xr:uid="{00000000-0004-0000-0100-000002000000}"/>
    <hyperlink ref="C5:H5" location="'strona  4'!A1" display="Zastępcza kara pozbawienia wolności wg wymiaru kary" xr:uid="{00000000-0004-0000-0100-000003000000}"/>
    <hyperlink ref="C6:H6" location="'strona  4'!A1" display=" Inne środki izolacyjne  wg wymiaru kary " xr:uid="{00000000-0004-0000-0100-000004000000}"/>
    <hyperlink ref="C7:H7" location="'strona  5'!A1" display="Orzeczenia wg rodzaju kary" xr:uid="{00000000-0004-0000-0100-000005000000}"/>
    <hyperlink ref="C8:H8" location="'strona  6'!A1" display="Przyczyny zakończenia wykonywanych orzeczeń " xr:uid="{00000000-0004-0000-0100-000006000000}"/>
    <hyperlink ref="C9:H9" location="'strona  7'!A1" display="Wyroki z wyznaczonym przez sąd terminem stawienia się do " xr:uid="{00000000-0004-0000-0100-000007000000}"/>
    <hyperlink ref="C9:H10" location="'strona  7'!A1" display="Wyroki z wyznaczonym przez sąd terminem stawienia się do " xr:uid="{00000000-0004-0000-0100-000008000000}"/>
    <hyperlink ref="C11:H12" location="'strona  8'!A1" display="Wyroki z wyznaczonym przez sąd terminem stawienia się do " xr:uid="{00000000-0004-0000-0100-000009000000}"/>
    <hyperlink ref="C13:I14" location="'strona  9'!A1" display="Wyroki z wyznaczonym przez sąd terminem stawienia się do " xr:uid="{00000000-0004-0000-0100-00000A000000}"/>
    <hyperlink ref="C15:I16" location="'strona  9'!A1" display="Wyroki z wyznaczonym przez sąd terminem stawienia się do " xr:uid="{00000000-0004-0000-0100-00000B000000}"/>
    <hyperlink ref="C17:H18" location="'strona  9'!A1" display="Wyroki z wyznaczonym przez sąd terminem stawienia się do " xr:uid="{00000000-0004-0000-0100-00000C000000}"/>
    <hyperlink ref="C19:H20" location="'strona 10'!A1" display="Orzeczenia z wyznaczonym przez sąd terminem stawienia się do " xr:uid="{00000000-0004-0000-0100-00000D000000}"/>
    <hyperlink ref="C21:H22" location="'strona  11'!A1" display="Skazani zakwalifikowani do oddziałów terapeutycznych" xr:uid="{00000000-0004-0000-0100-00000E000000}"/>
    <hyperlink ref="C23:H24" location="'strona 12'!A1" display="Skazani zakwalifikowani do oddziałów terapeutycznych" xr:uid="{00000000-0004-0000-0100-00000F000000}"/>
    <hyperlink ref="C25:H26" location="'strona 12'!A1" display="Skazani przebywający poza oddziałami terapeutycznymi" xr:uid="{00000000-0004-0000-0100-000010000000}"/>
    <hyperlink ref="C27:I28" location="'strona 13'!A1" display="Skazani zakwalifikowani do systemu terapeutycznego" xr:uid="{00000000-0004-0000-0100-000011000000}"/>
    <hyperlink ref="C29:I29" location="'strona 14'!A1" display="Liczba udzielonych przepustek i zezwoleń" xr:uid="{00000000-0004-0000-0100-000012000000}"/>
    <hyperlink ref="C30:I30" location="strona15!A1" display="Liczba udzielonych  zezwoleń na opuszczenie zakładu " xr:uid="{00000000-0004-0000-0100-000013000000}"/>
    <hyperlink ref="C30:I32" location="'strona 14'!A1" display="Liczba udzielonych  zezwoleń na opuszczenie zakładu " xr:uid="{00000000-0004-0000-0100-000014000000}"/>
    <hyperlink ref="C33:I33" location="'strona 15'!A1" display="Warunkowe zwolnienia" xr:uid="{00000000-0004-0000-0100-000015000000}"/>
    <hyperlink ref="C34:I34" location="'strona 15'!A1" display="Warunkowe zwolnienia - wnioski rozpatrzone pozytywnie" xr:uid="{00000000-0004-0000-0100-000016000000}"/>
    <hyperlink ref="C35:I35" location="'strona 15'!A1" display="Warunkowe zwolnienia - wnioski rozpatrzone negatywnie" xr:uid="{00000000-0004-0000-0100-000017000000}"/>
    <hyperlink ref="C41:I41" location="'strona 17'!A1" display="Samoagresje " xr:uid="{00000000-0004-0000-0100-000018000000}"/>
    <hyperlink ref="C42:I42" location="'strona 17'!A1" display="Przyczyny samoagresji" xr:uid="{00000000-0004-0000-0100-000019000000}"/>
    <hyperlink ref="C43:I43" location="'strona 18'!A1" display="Wykonanie kary umieszczenia w celi izolacyjnej" xr:uid="{00000000-0004-0000-0100-00001A000000}"/>
    <hyperlink ref="C44:I44" location="'strona 18'!A1" display="Zastosowanie art. 46§1 KK" xr:uid="{00000000-0004-0000-0100-00001B000000}"/>
    <hyperlink ref="C45:I46" location="'strona 18'!A1" display="Liczba osób wobec których wykonano badania " xr:uid="{00000000-0004-0000-0100-00001C000000}"/>
    <hyperlink ref="C47:I47" location="'strona 19'!A1" display="Wykonanie budżetu więziennictwa" xr:uid="{00000000-0004-0000-0100-00001D000000}"/>
    <hyperlink ref="C48:I48" location="'strona 19'!A1" display="Koszty funkcjonowania więziennictwa" xr:uid="{00000000-0004-0000-0100-00001E000000}"/>
    <hyperlink ref="C2:I2" location="'strona 1'!A1" display="Podstawa prawna aktualnie wykonywanych orzeczeń" xr:uid="{00000000-0004-0000-0100-00001F000000}"/>
    <hyperlink ref="C3:I3" location="'strona 2'!A1" display="Aktualnie wykonywane orzeczenia wg rodzajów przestępstw" xr:uid="{00000000-0004-0000-0100-000020000000}"/>
    <hyperlink ref="C4:I4" location="'strona  4'!A1" display="Zasadnicza kara pozbawienia wolności wg wymiaru kary" xr:uid="{00000000-0004-0000-0100-000021000000}"/>
    <hyperlink ref="C5:I5" location="'strona  4'!A1" display="Zastępcza kara pozbawienia wolności wg wymiaru kary" xr:uid="{00000000-0004-0000-0100-000022000000}"/>
    <hyperlink ref="C6:I6" location="'strona  4'!A1" display=" Inne środki izolacyjne  wg wymiaru kary " xr:uid="{00000000-0004-0000-0100-000023000000}"/>
    <hyperlink ref="C25:I26" location="'strona 12'!A1" display="Skazani przebywający poza oddziałami terapeutycznymi" xr:uid="{00000000-0004-0000-0100-000024000000}"/>
    <hyperlink ref="C23:I24" location="'strona 12'!A1" display="Skazani zakwalifikowani do oddziałów terapeutycznych" xr:uid="{00000000-0004-0000-0100-000025000000}"/>
    <hyperlink ref="C21:I22" location="'strona  11'!A1" display="Skazani zakwalifikowani do oddziałów terapeutycznych" xr:uid="{00000000-0004-0000-0100-000026000000}"/>
    <hyperlink ref="C19:I20" location="'strona 10'!A1" display="Orzeczenia z wyznaczonym przez sąd terminem stawienia się do " xr:uid="{00000000-0004-0000-0100-000027000000}"/>
    <hyperlink ref="C17:I18" location="'strona  9'!A1" display="Wyroki z wyznaczonym przez sąd terminem stawienia się do " xr:uid="{00000000-0004-0000-0100-000028000000}"/>
    <hyperlink ref="C11:I12" location="'strona  8'!A1" display="Wyroki z wyznaczonym przez sąd terminem stawienia się do " xr:uid="{00000000-0004-0000-0100-000029000000}"/>
    <hyperlink ref="C9:I10" location="'strona  7'!A1" display="Wyroki z wyznaczonym przez sąd terminem stawienia się do " xr:uid="{00000000-0004-0000-0100-00002A000000}"/>
    <hyperlink ref="C8:I8" location="'strona  6'!A1" display="Przyczyny zakończenia wykonywanych orzeczeń " xr:uid="{00000000-0004-0000-0100-00002B000000}"/>
    <hyperlink ref="C7:I7" location="'strona  5'!A1" display="Orzeczenia wg rodzaju kary" xr:uid="{00000000-0004-0000-0100-00002C000000}"/>
    <hyperlink ref="I33" location="'strona 15'!A1" display="'strona 15'!A1" xr:uid="{00000000-0004-0000-0100-00002D000000}"/>
    <hyperlink ref="I34" location="'strona 15'!A1" display="'strona 15'!A1" xr:uid="{00000000-0004-0000-0100-00002E000000}"/>
    <hyperlink ref="I35" location="'strona 15'!A1" display="'strona 15'!A1" xr:uid="{00000000-0004-0000-0100-00002F000000}"/>
    <hyperlink ref="I36" location="'strona 16'!A1" display="'strona 16'!A1" xr:uid="{00000000-0004-0000-0100-000030000000}"/>
    <hyperlink ref="I38" location="'strona 17'!A1" display="'strona 17'!A1" xr:uid="{00000000-0004-0000-0100-000031000000}"/>
    <hyperlink ref="I41" location="'strona 17'!A1" display="'strona 17'!A1" xr:uid="{00000000-0004-0000-0100-000032000000}"/>
    <hyperlink ref="I42" location="'strona 17'!A1" display="'strona 17'!A1" xr:uid="{00000000-0004-0000-0100-000033000000}"/>
    <hyperlink ref="I43" location="'strona 18'!A1" display="'strona 18'!A1" xr:uid="{00000000-0004-0000-0100-000034000000}"/>
    <hyperlink ref="I44" location="'strona 18'!A1" display="'strona 18'!A1" xr:uid="{00000000-0004-0000-0100-000035000000}"/>
    <hyperlink ref="I45" location="'strona 18'!A1" display="'strona 18'!A1" xr:uid="{00000000-0004-0000-0100-000036000000}"/>
    <hyperlink ref="I47" location="'strona 19'!A1" display="'strona 19'!A1" xr:uid="{00000000-0004-0000-0100-000037000000}"/>
    <hyperlink ref="I48" location="'strona 19'!A1" display="'strona 19'!A1" xr:uid="{00000000-0004-0000-0100-000038000000}"/>
    <hyperlink ref="C36:I37" location="'strona 16'!A1" display="Pozytywnie i negatywnie rozpatrzone wnioski o warunkowe" xr:uid="{00000000-0004-0000-0100-000039000000}"/>
    <hyperlink ref="C38:I40" location="'strona 17'!A1" display="Zażalenia złożone przez dyrektorów jednostek penitencjarnych" xr:uid="{00000000-0004-0000-0100-00003A000000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G36"/>
  <sheetViews>
    <sheetView zoomScaleNormal="100" workbookViewId="0">
      <selection activeCell="I23" sqref="I23"/>
    </sheetView>
  </sheetViews>
  <sheetFormatPr defaultColWidth="9.140625" defaultRowHeight="12.75"/>
  <cols>
    <col min="1" max="1" width="9" style="1" customWidth="1"/>
    <col min="2" max="2" width="9.140625" style="1"/>
    <col min="3" max="3" width="17.5703125" style="1" customWidth="1"/>
    <col min="4" max="4" width="14.28515625" style="1" customWidth="1"/>
    <col min="5" max="6" width="13.5703125" style="1" customWidth="1"/>
    <col min="7" max="7" width="15.85546875" style="1" customWidth="1"/>
    <col min="8" max="16384" width="9.140625" style="1"/>
  </cols>
  <sheetData>
    <row r="1" spans="1:6" s="7" customFormat="1" ht="20.100000000000001" customHeight="1">
      <c r="A1" s="7" t="s">
        <v>388</v>
      </c>
      <c r="B1" s="165" t="s">
        <v>417</v>
      </c>
    </row>
    <row r="2" spans="1:6" ht="31.7" customHeight="1">
      <c r="A2" s="802" t="s">
        <v>129</v>
      </c>
      <c r="B2" s="892"/>
      <c r="C2" s="892"/>
      <c r="D2" s="893"/>
      <c r="E2" s="894" t="s">
        <v>449</v>
      </c>
      <c r="F2" s="895" t="s">
        <v>479</v>
      </c>
    </row>
    <row r="3" spans="1:6" ht="23.1" customHeight="1">
      <c r="A3" s="187" t="s">
        <v>1</v>
      </c>
      <c r="B3" s="188"/>
      <c r="C3" s="188"/>
      <c r="D3" s="189"/>
      <c r="E3" s="190">
        <f>SUM(E4:E8)</f>
        <v>765</v>
      </c>
      <c r="F3" s="191">
        <f>SUM(F4:F8)</f>
        <v>827</v>
      </c>
    </row>
    <row r="4" spans="1:6" ht="23.1" customHeight="1">
      <c r="A4" s="192" t="s">
        <v>236</v>
      </c>
      <c r="B4" s="41" t="s">
        <v>159</v>
      </c>
      <c r="C4" s="41"/>
      <c r="D4" s="193"/>
      <c r="E4" s="194">
        <v>21</v>
      </c>
      <c r="F4" s="195">
        <v>25</v>
      </c>
    </row>
    <row r="5" spans="1:6" ht="23.1" customHeight="1">
      <c r="A5" s="192" t="s">
        <v>236</v>
      </c>
      <c r="B5" s="41" t="s">
        <v>160</v>
      </c>
      <c r="C5" s="41"/>
      <c r="D5" s="193"/>
      <c r="E5" s="196">
        <v>216</v>
      </c>
      <c r="F5" s="197">
        <v>223</v>
      </c>
    </row>
    <row r="6" spans="1:6" ht="23.1" customHeight="1">
      <c r="A6" s="192" t="s">
        <v>236</v>
      </c>
      <c r="B6" s="41" t="s">
        <v>161</v>
      </c>
      <c r="C6" s="41"/>
      <c r="D6" s="193"/>
      <c r="E6" s="198">
        <v>427</v>
      </c>
      <c r="F6" s="199">
        <v>469</v>
      </c>
    </row>
    <row r="7" spans="1:6" ht="23.1" customHeight="1">
      <c r="A7" s="192" t="s">
        <v>236</v>
      </c>
      <c r="B7" s="41" t="s">
        <v>237</v>
      </c>
      <c r="C7" s="41"/>
      <c r="D7" s="193"/>
      <c r="E7" s="196">
        <v>0</v>
      </c>
      <c r="F7" s="197">
        <v>0</v>
      </c>
    </row>
    <row r="8" spans="1:6" ht="23.1" customHeight="1">
      <c r="A8" s="200" t="s">
        <v>268</v>
      </c>
      <c r="B8" s="201"/>
      <c r="C8" s="201"/>
      <c r="D8" s="202"/>
      <c r="E8" s="203">
        <v>101</v>
      </c>
      <c r="F8" s="204">
        <v>110</v>
      </c>
    </row>
    <row r="9" spans="1:6" ht="20.100000000000001" customHeight="1"/>
    <row r="10" spans="1:6" ht="20.100000000000001" customHeight="1"/>
    <row r="11" spans="1:6" ht="20.100000000000001" customHeight="1"/>
    <row r="12" spans="1:6" s="7" customFormat="1" ht="20.100000000000001" customHeight="1">
      <c r="A12" s="7" t="s">
        <v>452</v>
      </c>
    </row>
    <row r="13" spans="1:6" ht="34.5" customHeight="1">
      <c r="A13" s="719" t="s">
        <v>129</v>
      </c>
      <c r="B13" s="720"/>
      <c r="C13" s="720"/>
      <c r="D13" s="720"/>
      <c r="E13" s="894" t="s">
        <v>450</v>
      </c>
      <c r="F13" s="895" t="s">
        <v>480</v>
      </c>
    </row>
    <row r="14" spans="1:6" ht="20.100000000000001" customHeight="1">
      <c r="A14" s="911"/>
      <c r="B14" s="912"/>
      <c r="C14" s="913"/>
      <c r="D14" s="913"/>
      <c r="E14" s="914"/>
      <c r="F14" s="915"/>
    </row>
    <row r="15" spans="1:6" ht="20.100000000000001" customHeight="1">
      <c r="A15" s="916" t="s">
        <v>301</v>
      </c>
      <c r="B15" s="917"/>
      <c r="C15" s="918"/>
      <c r="D15" s="918"/>
      <c r="E15" s="919">
        <v>16740</v>
      </c>
      <c r="F15" s="920">
        <v>16975</v>
      </c>
    </row>
    <row r="16" spans="1:6" ht="14.25" customHeight="1"/>
    <row r="17" spans="1:7" ht="10.5" customHeight="1"/>
    <row r="18" spans="1:7" ht="10.5" customHeight="1"/>
    <row r="19" spans="1:7" ht="10.5" customHeight="1"/>
    <row r="20" spans="1:7" ht="10.5" customHeight="1"/>
    <row r="21" spans="1:7" ht="10.5" customHeight="1"/>
    <row r="22" spans="1:7" s="7" customFormat="1" ht="20.100000000000001" customHeight="1">
      <c r="A22" s="7" t="s">
        <v>389</v>
      </c>
      <c r="B22" s="7" t="s">
        <v>418</v>
      </c>
    </row>
    <row r="23" spans="1:7" ht="20.100000000000001" customHeight="1">
      <c r="A23" s="717" t="s">
        <v>129</v>
      </c>
      <c r="B23" s="720"/>
      <c r="C23" s="720"/>
      <c r="D23" s="1335" t="s">
        <v>269</v>
      </c>
      <c r="E23" s="1337"/>
      <c r="F23" s="1337"/>
      <c r="G23" s="1253"/>
    </row>
    <row r="24" spans="1:7" ht="20.100000000000001" customHeight="1">
      <c r="A24" s="896"/>
      <c r="B24" s="897"/>
      <c r="C24" s="897"/>
      <c r="D24" s="1336" t="s">
        <v>270</v>
      </c>
      <c r="E24" s="1253"/>
      <c r="F24" s="1335" t="s">
        <v>271</v>
      </c>
      <c r="G24" s="1253"/>
    </row>
    <row r="25" spans="1:7" ht="20.100000000000001" customHeight="1">
      <c r="A25" s="896"/>
      <c r="B25" s="897"/>
      <c r="C25" s="897"/>
      <c r="D25" s="898" t="s">
        <v>1</v>
      </c>
      <c r="E25" s="899" t="s">
        <v>272</v>
      </c>
      <c r="F25" s="898" t="s">
        <v>1</v>
      </c>
      <c r="G25" s="899" t="s">
        <v>272</v>
      </c>
    </row>
    <row r="26" spans="1:7" ht="20.100000000000001" customHeight="1">
      <c r="A26" s="896"/>
      <c r="B26" s="897"/>
      <c r="C26" s="897"/>
      <c r="D26" s="900"/>
      <c r="E26" s="901" t="s">
        <v>273</v>
      </c>
      <c r="F26" s="900"/>
      <c r="G26" s="901" t="s">
        <v>273</v>
      </c>
    </row>
    <row r="27" spans="1:7" ht="20.100000000000001" customHeight="1" thickBot="1">
      <c r="A27" s="896"/>
      <c r="B27" s="897"/>
      <c r="C27" s="897"/>
      <c r="D27" s="900"/>
      <c r="E27" s="902" t="s">
        <v>274</v>
      </c>
      <c r="F27" s="900"/>
      <c r="G27" s="901" t="s">
        <v>274</v>
      </c>
    </row>
    <row r="28" spans="1:7" ht="20.100000000000001" customHeight="1" thickBot="1">
      <c r="A28" s="903"/>
      <c r="B28" s="904"/>
      <c r="C28" s="905"/>
      <c r="D28" s="906">
        <f>SUM(D29:D34)</f>
        <v>286</v>
      </c>
      <c r="E28" s="906">
        <f>SUM(E29:E34)</f>
        <v>25</v>
      </c>
      <c r="F28" s="906">
        <f>SUM(F29:F34)</f>
        <v>1</v>
      </c>
      <c r="G28" s="910">
        <f>SUM(G29:G34)</f>
        <v>0</v>
      </c>
    </row>
    <row r="29" spans="1:7" ht="20.100000000000001" customHeight="1">
      <c r="A29" s="1329" t="s">
        <v>275</v>
      </c>
      <c r="B29" s="1330"/>
      <c r="C29" s="1331"/>
      <c r="D29" s="907"/>
      <c r="E29" s="205"/>
      <c r="F29" s="907"/>
      <c r="G29" s="205"/>
    </row>
    <row r="30" spans="1:7" ht="20.100000000000001" customHeight="1">
      <c r="A30" s="1332"/>
      <c r="B30" s="1333"/>
      <c r="C30" s="1334"/>
      <c r="D30" s="907">
        <v>50</v>
      </c>
      <c r="E30" s="205">
        <v>0</v>
      </c>
      <c r="F30" s="907">
        <v>0</v>
      </c>
      <c r="G30" s="205">
        <v>0</v>
      </c>
    </row>
    <row r="31" spans="1:7" ht="20.100000000000001" customHeight="1">
      <c r="A31" s="206" t="s">
        <v>276</v>
      </c>
      <c r="B31" s="207"/>
      <c r="C31" s="207"/>
      <c r="D31" s="908"/>
      <c r="E31" s="208"/>
      <c r="F31" s="908"/>
      <c r="G31" s="208"/>
    </row>
    <row r="32" spans="1:7" ht="20.100000000000001" customHeight="1">
      <c r="A32" s="209" t="s">
        <v>277</v>
      </c>
      <c r="B32" s="22"/>
      <c r="C32" s="22"/>
      <c r="D32" s="907">
        <v>1</v>
      </c>
      <c r="E32" s="205">
        <v>0</v>
      </c>
      <c r="F32" s="907">
        <v>0</v>
      </c>
      <c r="G32" s="205">
        <v>0</v>
      </c>
    </row>
    <row r="33" spans="1:7" ht="20.100000000000001" customHeight="1">
      <c r="A33" s="206"/>
      <c r="B33" s="207"/>
      <c r="C33" s="207"/>
      <c r="D33" s="908"/>
      <c r="E33" s="208"/>
      <c r="F33" s="908"/>
      <c r="G33" s="208"/>
    </row>
    <row r="34" spans="1:7" ht="20.100000000000001" customHeight="1">
      <c r="A34" s="210" t="s">
        <v>278</v>
      </c>
      <c r="B34" s="211"/>
      <c r="C34" s="211"/>
      <c r="D34" s="909">
        <v>235</v>
      </c>
      <c r="E34" s="212">
        <v>25</v>
      </c>
      <c r="F34" s="909">
        <v>1</v>
      </c>
      <c r="G34" s="212">
        <v>0</v>
      </c>
    </row>
    <row r="36" spans="1:7" ht="14.25">
      <c r="A36" s="58" t="s">
        <v>401</v>
      </c>
    </row>
  </sheetData>
  <mergeCells count="4">
    <mergeCell ref="A29:C30"/>
    <mergeCell ref="F24:G24"/>
    <mergeCell ref="D24:E24"/>
    <mergeCell ref="D23:G23"/>
  </mergeCells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>
    <oddHeader>&amp;C18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N50"/>
  <sheetViews>
    <sheetView topLeftCell="A25" zoomScale="145" zoomScaleNormal="145" workbookViewId="0">
      <selection activeCell="B35" sqref="B35"/>
    </sheetView>
  </sheetViews>
  <sheetFormatPr defaultColWidth="9.140625" defaultRowHeight="12.75"/>
  <cols>
    <col min="1" max="1" width="8.85546875" style="1" customWidth="1"/>
    <col min="2" max="2" width="36.7109375" style="1" customWidth="1"/>
    <col min="3" max="6" width="10.42578125" style="1" customWidth="1"/>
    <col min="7" max="16384" width="9.140625" style="1"/>
  </cols>
  <sheetData>
    <row r="1" spans="1:14" s="7" customFormat="1" ht="18">
      <c r="A1" s="168" t="s">
        <v>390</v>
      </c>
      <c r="B1" s="168" t="s">
        <v>420</v>
      </c>
    </row>
    <row r="2" spans="1:14" ht="15">
      <c r="A2" s="29"/>
      <c r="B2" s="29"/>
    </row>
    <row r="3" spans="1:14" ht="17.100000000000001" customHeight="1">
      <c r="A3" s="921" t="s">
        <v>129</v>
      </c>
      <c r="B3" s="922"/>
      <c r="C3" s="923" t="s">
        <v>279</v>
      </c>
      <c r="D3" s="923" t="s">
        <v>280</v>
      </c>
      <c r="E3" s="923" t="s">
        <v>196</v>
      </c>
      <c r="F3" s="923" t="s">
        <v>196</v>
      </c>
    </row>
    <row r="4" spans="1:14" ht="17.100000000000001" customHeight="1">
      <c r="A4" s="924"/>
      <c r="B4" s="897"/>
      <c r="C4" s="901" t="s">
        <v>281</v>
      </c>
      <c r="D4" s="901" t="s">
        <v>481</v>
      </c>
      <c r="E4" s="901" t="s">
        <v>282</v>
      </c>
      <c r="F4" s="901" t="s">
        <v>282</v>
      </c>
    </row>
    <row r="5" spans="1:14" ht="17.100000000000001" customHeight="1">
      <c r="A5" s="924"/>
      <c r="B5" s="897"/>
      <c r="C5" s="901" t="s">
        <v>443</v>
      </c>
      <c r="D5" s="901" t="s">
        <v>444</v>
      </c>
      <c r="E5" s="901" t="s">
        <v>283</v>
      </c>
      <c r="F5" s="901" t="s">
        <v>284</v>
      </c>
    </row>
    <row r="6" spans="1:14" ht="17.100000000000001" customHeight="1">
      <c r="A6" s="924"/>
      <c r="B6" s="897"/>
      <c r="C6" s="925"/>
      <c r="D6" s="925"/>
      <c r="E6" s="901" t="s">
        <v>285</v>
      </c>
      <c r="F6" s="901" t="s">
        <v>286</v>
      </c>
      <c r="G6" s="930"/>
      <c r="N6" s="931"/>
    </row>
    <row r="7" spans="1:14" ht="17.100000000000001" customHeight="1" thickBot="1">
      <c r="A7" s="924"/>
      <c r="B7" s="897"/>
      <c r="C7" s="901" t="s">
        <v>287</v>
      </c>
      <c r="D7" s="901" t="s">
        <v>287</v>
      </c>
      <c r="E7" s="925"/>
      <c r="F7" s="901" t="s">
        <v>288</v>
      </c>
    </row>
    <row r="8" spans="1:14" ht="18" customHeight="1" thickBot="1">
      <c r="A8" s="926" t="s">
        <v>289</v>
      </c>
      <c r="B8" s="927"/>
      <c r="C8" s="928">
        <f>SUM(C9:C10)</f>
        <v>8175</v>
      </c>
      <c r="D8" s="928">
        <f>SUM(D9:D10)</f>
        <v>13576</v>
      </c>
      <c r="E8" s="929">
        <f>D8*100/C8</f>
        <v>166.06727828746176</v>
      </c>
      <c r="F8" s="929">
        <f>D8*100/(C8*9/12)/1</f>
        <v>221.42303771661571</v>
      </c>
      <c r="H8" s="930"/>
    </row>
    <row r="9" spans="1:14" ht="18" customHeight="1">
      <c r="A9" s="1342" t="s">
        <v>290</v>
      </c>
      <c r="B9" s="213" t="s">
        <v>291</v>
      </c>
      <c r="C9" s="214">
        <v>7725</v>
      </c>
      <c r="D9" s="214">
        <v>10534</v>
      </c>
      <c r="E9" s="215">
        <v>136.36000000000001</v>
      </c>
      <c r="F9" s="216">
        <v>181.82</v>
      </c>
    </row>
    <row r="10" spans="1:14" ht="18" customHeight="1" thickBot="1">
      <c r="A10" s="1343"/>
      <c r="B10" s="217" t="s">
        <v>292</v>
      </c>
      <c r="C10" s="218">
        <v>450</v>
      </c>
      <c r="D10" s="219">
        <v>3042</v>
      </c>
      <c r="E10" s="220">
        <v>676</v>
      </c>
      <c r="F10" s="221">
        <v>901.33</v>
      </c>
    </row>
    <row r="11" spans="1:14" ht="18" customHeight="1" thickBot="1">
      <c r="A11" s="926" t="s">
        <v>293</v>
      </c>
      <c r="B11" s="927"/>
      <c r="C11" s="928">
        <f>SUM(C12:C14)</f>
        <v>6024176</v>
      </c>
      <c r="D11" s="928">
        <f>SUM(D12:D14)</f>
        <v>4336449</v>
      </c>
      <c r="E11" s="929">
        <f>D11*100/C11</f>
        <v>71.984102058107197</v>
      </c>
      <c r="F11" s="929">
        <f>D11*100/(C11*9/12)/1</f>
        <v>95.978802744142939</v>
      </c>
    </row>
    <row r="12" spans="1:14" ht="18" customHeight="1">
      <c r="A12" s="1344" t="s">
        <v>290</v>
      </c>
      <c r="B12" s="110" t="s">
        <v>294</v>
      </c>
      <c r="C12" s="222">
        <v>3933246</v>
      </c>
      <c r="D12" s="214">
        <v>2775101</v>
      </c>
      <c r="E12" s="223">
        <v>70.55</v>
      </c>
      <c r="F12" s="216">
        <v>94.07</v>
      </c>
    </row>
    <row r="13" spans="1:14" ht="18" customHeight="1">
      <c r="A13" s="1344"/>
      <c r="B13" s="217" t="s">
        <v>295</v>
      </c>
      <c r="C13" s="218">
        <v>2067179</v>
      </c>
      <c r="D13" s="219">
        <v>1544805</v>
      </c>
      <c r="E13" s="224">
        <v>74.73</v>
      </c>
      <c r="F13" s="225">
        <v>99.64</v>
      </c>
    </row>
    <row r="14" spans="1:14" ht="18" customHeight="1">
      <c r="A14" s="1344"/>
      <c r="B14" s="226" t="s">
        <v>296</v>
      </c>
      <c r="C14" s="227">
        <v>23751</v>
      </c>
      <c r="D14" s="228">
        <v>16543</v>
      </c>
      <c r="E14" s="224">
        <v>69.650000000000006</v>
      </c>
      <c r="F14" s="225">
        <v>92.87</v>
      </c>
    </row>
    <row r="15" spans="1:14">
      <c r="A15" s="229"/>
      <c r="B15" s="229"/>
      <c r="F15" s="21"/>
    </row>
    <row r="16" spans="1:14" s="7" customFormat="1" ht="17.100000000000001" customHeight="1">
      <c r="A16" s="168" t="s">
        <v>391</v>
      </c>
      <c r="B16" s="168" t="s">
        <v>421</v>
      </c>
      <c r="C16" s="168"/>
    </row>
    <row r="17" spans="1:7" ht="17.100000000000001" customHeight="1">
      <c r="A17" s="29"/>
      <c r="B17" s="29"/>
    </row>
    <row r="18" spans="1:7" ht="17.100000000000001" customHeight="1">
      <c r="A18" s="921" t="s">
        <v>129</v>
      </c>
      <c r="B18" s="922"/>
      <c r="C18" s="923" t="s">
        <v>279</v>
      </c>
      <c r="D18" s="923" t="s">
        <v>280</v>
      </c>
      <c r="E18" s="923" t="s">
        <v>196</v>
      </c>
      <c r="F18" s="923" t="s">
        <v>196</v>
      </c>
    </row>
    <row r="19" spans="1:7" ht="17.100000000000001" customHeight="1">
      <c r="A19" s="924"/>
      <c r="B19" s="897"/>
      <c r="C19" s="901" t="s">
        <v>281</v>
      </c>
      <c r="D19" s="901" t="s">
        <v>481</v>
      </c>
      <c r="E19" s="901" t="s">
        <v>282</v>
      </c>
      <c r="F19" s="901" t="s">
        <v>282</v>
      </c>
    </row>
    <row r="20" spans="1:7" ht="17.100000000000001" customHeight="1">
      <c r="A20" s="924"/>
      <c r="B20" s="897"/>
      <c r="C20" s="901" t="s">
        <v>443</v>
      </c>
      <c r="D20" s="901" t="s">
        <v>444</v>
      </c>
      <c r="E20" s="901" t="s">
        <v>283</v>
      </c>
      <c r="F20" s="901" t="s">
        <v>284</v>
      </c>
    </row>
    <row r="21" spans="1:7" ht="17.100000000000001" customHeight="1">
      <c r="A21" s="924"/>
      <c r="B21" s="897"/>
      <c r="C21" s="925"/>
      <c r="D21" s="925"/>
      <c r="E21" s="901" t="s">
        <v>285</v>
      </c>
      <c r="F21" s="901" t="s">
        <v>286</v>
      </c>
    </row>
    <row r="22" spans="1:7" ht="17.100000000000001" customHeight="1" thickBot="1">
      <c r="A22" s="924"/>
      <c r="B22" s="897"/>
      <c r="C22" s="901" t="s">
        <v>287</v>
      </c>
      <c r="D22" s="901" t="s">
        <v>287</v>
      </c>
      <c r="E22" s="925"/>
      <c r="F22" s="901" t="s">
        <v>288</v>
      </c>
    </row>
    <row r="23" spans="1:7" ht="18" customHeight="1" thickBot="1">
      <c r="A23" s="926" t="s">
        <v>293</v>
      </c>
      <c r="B23" s="927"/>
      <c r="C23" s="928">
        <f>SUM(C24:C28)</f>
        <v>3933246</v>
      </c>
      <c r="D23" s="928">
        <f>SUM(D24:D28)</f>
        <v>2775101</v>
      </c>
      <c r="E23" s="929">
        <f>D23*100/C23</f>
        <v>70.554981814002986</v>
      </c>
      <c r="F23" s="929">
        <f>D23*100/(C23*9/12)/1</f>
        <v>94.073309085337314</v>
      </c>
    </row>
    <row r="24" spans="1:7" ht="18" customHeight="1">
      <c r="A24" s="1343" t="s">
        <v>290</v>
      </c>
      <c r="B24" s="110" t="s">
        <v>451</v>
      </c>
      <c r="C24" s="230">
        <v>139315</v>
      </c>
      <c r="D24" s="214">
        <v>118430</v>
      </c>
      <c r="E24" s="215">
        <v>85.01</v>
      </c>
      <c r="F24" s="950">
        <v>113.35</v>
      </c>
    </row>
    <row r="25" spans="1:7" ht="18" customHeight="1">
      <c r="A25" s="1343"/>
      <c r="B25" s="226" t="s">
        <v>297</v>
      </c>
      <c r="C25" s="227">
        <v>2523691</v>
      </c>
      <c r="D25" s="228">
        <v>1827553</v>
      </c>
      <c r="E25" s="224">
        <v>72.42</v>
      </c>
      <c r="F25" s="231">
        <v>96.55</v>
      </c>
    </row>
    <row r="26" spans="1:7" ht="18" customHeight="1">
      <c r="A26" s="1343"/>
      <c r="B26" s="217" t="s">
        <v>298</v>
      </c>
      <c r="C26" s="218">
        <v>623935</v>
      </c>
      <c r="D26" s="219">
        <v>435510</v>
      </c>
      <c r="E26" s="224">
        <v>69.8</v>
      </c>
      <c r="F26" s="231">
        <v>93.07</v>
      </c>
    </row>
    <row r="27" spans="1:7" ht="18" customHeight="1">
      <c r="A27" s="1343"/>
      <c r="B27" s="217" t="s">
        <v>299</v>
      </c>
      <c r="C27" s="218">
        <v>385552</v>
      </c>
      <c r="D27" s="219">
        <v>324134</v>
      </c>
      <c r="E27" s="224">
        <v>84.07</v>
      </c>
      <c r="F27" s="231">
        <v>112.09</v>
      </c>
    </row>
    <row r="28" spans="1:7" ht="18" customHeight="1">
      <c r="A28" s="1345"/>
      <c r="B28" s="226" t="s">
        <v>300</v>
      </c>
      <c r="C28" s="227">
        <v>260753</v>
      </c>
      <c r="D28" s="228">
        <v>69474</v>
      </c>
      <c r="E28" s="224">
        <v>26.64</v>
      </c>
      <c r="F28" s="231">
        <v>35.520000000000003</v>
      </c>
      <c r="G28" s="1" t="s">
        <v>440</v>
      </c>
    </row>
    <row r="32" spans="1:7" ht="14.25">
      <c r="A32" s="58" t="s">
        <v>419</v>
      </c>
      <c r="B32" s="186"/>
    </row>
    <row r="33" spans="1:7" ht="14.25">
      <c r="A33" s="58"/>
      <c r="B33" s="186"/>
    </row>
    <row r="34" spans="1:7" ht="14.25">
      <c r="A34" s="58"/>
      <c r="B34" s="186"/>
    </row>
    <row r="35" spans="1:7" ht="14.25">
      <c r="A35" s="58"/>
      <c r="B35" s="186"/>
    </row>
    <row r="36" spans="1:7" ht="14.25">
      <c r="A36" s="58"/>
      <c r="B36" s="186"/>
    </row>
    <row r="37" spans="1:7" ht="15.75">
      <c r="D37" s="29"/>
      <c r="E37" s="232"/>
      <c r="F37" s="232"/>
      <c r="G37" s="233"/>
    </row>
    <row r="38" spans="1:7" ht="15.75">
      <c r="C38" s="1338"/>
      <c r="D38" s="1339"/>
      <c r="E38" s="1339"/>
      <c r="F38" s="1339"/>
      <c r="G38" s="233"/>
    </row>
    <row r="39" spans="1:7" ht="15.75">
      <c r="C39" s="1338"/>
      <c r="D39" s="1339"/>
      <c r="E39" s="1339"/>
      <c r="F39" s="1339"/>
      <c r="G39" s="233"/>
    </row>
    <row r="40" spans="1:7" ht="15.75">
      <c r="C40" s="1338"/>
      <c r="D40" s="1339"/>
      <c r="E40" s="1339"/>
      <c r="F40" s="1339"/>
      <c r="G40" s="233"/>
    </row>
    <row r="41" spans="1:7" ht="15.75">
      <c r="C41" s="1340"/>
      <c r="D41" s="1341"/>
      <c r="E41" s="1341"/>
      <c r="F41" s="1341"/>
      <c r="G41" s="233"/>
    </row>
    <row r="42" spans="1:7" ht="15.75">
      <c r="C42" s="1338"/>
      <c r="D42" s="1339"/>
      <c r="E42" s="1339"/>
      <c r="F42" s="1339"/>
      <c r="G42" s="233"/>
    </row>
    <row r="43" spans="1:7" ht="15.75">
      <c r="D43" s="233"/>
      <c r="E43" s="937"/>
      <c r="F43" s="233"/>
      <c r="G43" s="233"/>
    </row>
    <row r="44" spans="1:7" ht="15.75">
      <c r="D44" s="233"/>
      <c r="E44" s="937"/>
      <c r="F44" s="233"/>
      <c r="G44" s="233"/>
    </row>
    <row r="45" spans="1:7" ht="15.75">
      <c r="D45" s="233"/>
      <c r="E45" s="233"/>
      <c r="F45" s="233"/>
      <c r="G45" s="233"/>
    </row>
    <row r="46" spans="1:7" ht="15.75">
      <c r="A46" s="1" t="s">
        <v>441</v>
      </c>
      <c r="D46" s="232"/>
      <c r="E46" s="232"/>
      <c r="F46" s="233"/>
      <c r="G46" s="233"/>
    </row>
    <row r="47" spans="1:7">
      <c r="A47" s="1" t="s">
        <v>442</v>
      </c>
    </row>
    <row r="48" spans="1:7" ht="13.7" customHeight="1"/>
    <row r="50" spans="1:1">
      <c r="A50" s="1" t="s">
        <v>482</v>
      </c>
    </row>
  </sheetData>
  <mergeCells count="8">
    <mergeCell ref="C42:F42"/>
    <mergeCell ref="C41:F41"/>
    <mergeCell ref="A9:A10"/>
    <mergeCell ref="A12:A14"/>
    <mergeCell ref="A24:A28"/>
    <mergeCell ref="C40:F40"/>
    <mergeCell ref="C39:F39"/>
    <mergeCell ref="C38:F38"/>
  </mergeCells>
  <pageMargins left="0.74803149606299213" right="0.74803149606299213" top="0.87" bottom="0.98425196850393704" header="0.51181102362204722" footer="0.51181102362204722"/>
  <pageSetup paperSize="9" scale="90" orientation="portrait" r:id="rId1"/>
  <headerFooter alignWithMargins="0">
    <oddHeader>&amp;C19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4"/>
  <sheetViews>
    <sheetView topLeftCell="A2" zoomScaleNormal="100" workbookViewId="0">
      <selection activeCell="M2" sqref="M2"/>
    </sheetView>
  </sheetViews>
  <sheetFormatPr defaultColWidth="9.140625" defaultRowHeight="15"/>
  <cols>
    <col min="1" max="1" width="4.7109375" style="8" customWidth="1"/>
    <col min="2" max="2" width="33" style="8" customWidth="1"/>
    <col min="3" max="4" width="11.42578125" style="8" customWidth="1"/>
    <col min="5" max="10" width="10.7109375" style="8" customWidth="1"/>
    <col min="11" max="11" width="11.42578125" style="8" customWidth="1"/>
    <col min="12" max="14" width="9.140625" style="8"/>
    <col min="15" max="15" width="12" style="8" bestFit="1" customWidth="1"/>
    <col min="16" max="16384" width="9.140625" style="8"/>
  </cols>
  <sheetData>
    <row r="1" spans="1:12" ht="15.75" customHeight="1">
      <c r="A1" s="24" t="s">
        <v>455</v>
      </c>
    </row>
    <row r="3" spans="1:12" ht="21.75" customHeight="1">
      <c r="A3" s="970" t="s">
        <v>0</v>
      </c>
      <c r="B3" s="971"/>
      <c r="C3" s="534"/>
      <c r="D3" s="534"/>
      <c r="E3" s="972" t="s">
        <v>315</v>
      </c>
      <c r="F3" s="972"/>
      <c r="G3" s="972"/>
      <c r="H3" s="972"/>
      <c r="I3" s="972"/>
      <c r="J3" s="972"/>
    </row>
    <row r="4" spans="1:12" ht="21.75" customHeight="1">
      <c r="A4" s="971"/>
      <c r="B4" s="971"/>
      <c r="C4" s="983" t="s">
        <v>445</v>
      </c>
      <c r="D4" s="981" t="s">
        <v>456</v>
      </c>
      <c r="E4" s="973" t="s">
        <v>2</v>
      </c>
      <c r="F4" s="974"/>
      <c r="G4" s="974"/>
      <c r="H4" s="975" t="s">
        <v>3</v>
      </c>
      <c r="I4" s="976"/>
      <c r="J4" s="976"/>
    </row>
    <row r="5" spans="1:12" ht="21.75" customHeight="1">
      <c r="A5" s="971"/>
      <c r="B5" s="971"/>
      <c r="C5" s="984"/>
      <c r="D5" s="982"/>
      <c r="E5" s="535" t="s">
        <v>4</v>
      </c>
      <c r="F5" s="536" t="s">
        <v>5</v>
      </c>
      <c r="G5" s="536" t="s">
        <v>6</v>
      </c>
      <c r="H5" s="537" t="s">
        <v>4</v>
      </c>
      <c r="I5" s="536" t="s">
        <v>5</v>
      </c>
      <c r="J5" s="536" t="s">
        <v>6</v>
      </c>
    </row>
    <row r="6" spans="1:12" ht="21.75" customHeight="1">
      <c r="A6" s="985">
        <v>1</v>
      </c>
      <c r="B6" s="986"/>
      <c r="C6" s="538">
        <v>2</v>
      </c>
      <c r="D6" s="539">
        <v>3</v>
      </c>
      <c r="E6" s="540">
        <v>4</v>
      </c>
      <c r="F6" s="540">
        <v>5</v>
      </c>
      <c r="G6" s="540">
        <v>6</v>
      </c>
      <c r="H6" s="540">
        <v>7</v>
      </c>
      <c r="I6" s="540">
        <v>8</v>
      </c>
      <c r="J6" s="541">
        <v>9</v>
      </c>
    </row>
    <row r="7" spans="1:12" s="20" customFormat="1" ht="21.75" customHeight="1" thickBot="1">
      <c r="A7" s="9" t="s">
        <v>1</v>
      </c>
      <c r="B7" s="10"/>
      <c r="C7" s="403">
        <v>74151</v>
      </c>
      <c r="D7" s="619">
        <f t="shared" ref="D7:J7" si="0">SUM(D8,D20,D31)</f>
        <v>73454</v>
      </c>
      <c r="E7" s="404">
        <f t="shared" si="0"/>
        <v>72455</v>
      </c>
      <c r="F7" s="404">
        <f t="shared" si="0"/>
        <v>3434</v>
      </c>
      <c r="G7" s="404">
        <f t="shared" si="0"/>
        <v>69021</v>
      </c>
      <c r="H7" s="404">
        <f t="shared" si="0"/>
        <v>999</v>
      </c>
      <c r="I7" s="404">
        <f t="shared" si="0"/>
        <v>44</v>
      </c>
      <c r="J7" s="404">
        <f t="shared" si="0"/>
        <v>955</v>
      </c>
    </row>
    <row r="8" spans="1:12" s="12" customFormat="1" ht="24" customHeight="1" thickTop="1">
      <c r="A8" s="977" t="s">
        <v>7</v>
      </c>
      <c r="B8" s="613" t="s">
        <v>4</v>
      </c>
      <c r="C8" s="614">
        <v>64001</v>
      </c>
      <c r="D8" s="620">
        <f t="shared" ref="D8:J8" si="1">SUM(D9:D19)</f>
        <v>63261</v>
      </c>
      <c r="E8" s="615">
        <f t="shared" si="1"/>
        <v>62730</v>
      </c>
      <c r="F8" s="615">
        <f t="shared" si="1"/>
        <v>2903</v>
      </c>
      <c r="G8" s="615">
        <f t="shared" si="1"/>
        <v>59827</v>
      </c>
      <c r="H8" s="615">
        <f t="shared" si="1"/>
        <v>531</v>
      </c>
      <c r="I8" s="615">
        <f t="shared" si="1"/>
        <v>19</v>
      </c>
      <c r="J8" s="615">
        <f t="shared" si="1"/>
        <v>512</v>
      </c>
    </row>
    <row r="9" spans="1:12" s="12" customFormat="1" ht="24.75" customHeight="1">
      <c r="A9" s="978"/>
      <c r="B9" s="246" t="s">
        <v>8</v>
      </c>
      <c r="C9" s="405">
        <v>59970</v>
      </c>
      <c r="D9" s="621">
        <f t="shared" ref="D9:D19" si="2">SUM(E9,H9)</f>
        <v>59230</v>
      </c>
      <c r="E9" s="406">
        <f t="shared" ref="E9:E19" si="3">F9+G9</f>
        <v>58758</v>
      </c>
      <c r="F9" s="406">
        <v>2755</v>
      </c>
      <c r="G9" s="406">
        <v>56003</v>
      </c>
      <c r="H9" s="406">
        <f t="shared" ref="H9:H19" si="4">I9+J9</f>
        <v>472</v>
      </c>
      <c r="I9" s="406">
        <v>16</v>
      </c>
      <c r="J9" s="406">
        <v>456</v>
      </c>
    </row>
    <row r="10" spans="1:12" s="12" customFormat="1" ht="24.75" customHeight="1">
      <c r="A10" s="978"/>
      <c r="B10" s="246" t="s">
        <v>9</v>
      </c>
      <c r="C10" s="405">
        <v>140</v>
      </c>
      <c r="D10" s="621">
        <f t="shared" si="2"/>
        <v>136</v>
      </c>
      <c r="E10" s="406">
        <f t="shared" si="3"/>
        <v>136</v>
      </c>
      <c r="F10" s="406">
        <v>3</v>
      </c>
      <c r="G10" s="406">
        <v>133</v>
      </c>
      <c r="H10" s="406">
        <f t="shared" si="4"/>
        <v>0</v>
      </c>
      <c r="I10" s="406">
        <v>0</v>
      </c>
      <c r="J10" s="406">
        <v>0</v>
      </c>
    </row>
    <row r="11" spans="1:12" s="12" customFormat="1" ht="24.75" customHeight="1">
      <c r="A11" s="978"/>
      <c r="B11" s="246" t="s">
        <v>10</v>
      </c>
      <c r="C11" s="405">
        <v>695</v>
      </c>
      <c r="D11" s="621">
        <f t="shared" si="2"/>
        <v>709</v>
      </c>
      <c r="E11" s="406">
        <f t="shared" si="3"/>
        <v>692</v>
      </c>
      <c r="F11" s="406">
        <v>47</v>
      </c>
      <c r="G11" s="406">
        <v>645</v>
      </c>
      <c r="H11" s="406">
        <f t="shared" si="4"/>
        <v>17</v>
      </c>
      <c r="I11" s="406">
        <v>0</v>
      </c>
      <c r="J11" s="406">
        <v>17</v>
      </c>
      <c r="L11" s="13"/>
    </row>
    <row r="12" spans="1:12" s="12" customFormat="1" ht="24.75" customHeight="1">
      <c r="A12" s="978"/>
      <c r="B12" s="246" t="s">
        <v>11</v>
      </c>
      <c r="C12" s="405">
        <v>141</v>
      </c>
      <c r="D12" s="621">
        <f t="shared" si="2"/>
        <v>136</v>
      </c>
      <c r="E12" s="406">
        <f t="shared" si="3"/>
        <v>136</v>
      </c>
      <c r="F12" s="406">
        <v>4</v>
      </c>
      <c r="G12" s="406">
        <v>132</v>
      </c>
      <c r="H12" s="406">
        <f t="shared" si="4"/>
        <v>0</v>
      </c>
      <c r="I12" s="406">
        <v>0</v>
      </c>
      <c r="J12" s="406">
        <v>0</v>
      </c>
    </row>
    <row r="13" spans="1:12" s="12" customFormat="1" ht="24.75" customHeight="1">
      <c r="A13" s="978"/>
      <c r="B13" s="246" t="s">
        <v>404</v>
      </c>
      <c r="C13" s="405">
        <v>2876</v>
      </c>
      <c r="D13" s="621">
        <f t="shared" si="2"/>
        <v>2886</v>
      </c>
      <c r="E13" s="406">
        <f t="shared" si="3"/>
        <v>2845</v>
      </c>
      <c r="F13" s="406">
        <v>87</v>
      </c>
      <c r="G13" s="406">
        <v>2758</v>
      </c>
      <c r="H13" s="406">
        <f>I13+J13</f>
        <v>41</v>
      </c>
      <c r="I13" s="406">
        <v>3</v>
      </c>
      <c r="J13" s="406">
        <v>38</v>
      </c>
    </row>
    <row r="14" spans="1:12" s="12" customFormat="1" ht="24.75" customHeight="1">
      <c r="A14" s="978"/>
      <c r="B14" s="246" t="s">
        <v>405</v>
      </c>
      <c r="C14" s="405">
        <v>16</v>
      </c>
      <c r="D14" s="621">
        <f t="shared" si="2"/>
        <v>13</v>
      </c>
      <c r="E14" s="406">
        <f t="shared" si="3"/>
        <v>13</v>
      </c>
      <c r="F14" s="406">
        <v>0</v>
      </c>
      <c r="G14" s="406">
        <v>13</v>
      </c>
      <c r="H14" s="406">
        <f t="shared" si="4"/>
        <v>0</v>
      </c>
      <c r="I14" s="406">
        <v>0</v>
      </c>
      <c r="J14" s="406">
        <v>0</v>
      </c>
    </row>
    <row r="15" spans="1:12" s="12" customFormat="1" ht="24.75" customHeight="1">
      <c r="A15" s="979"/>
      <c r="B15" s="246" t="s">
        <v>406</v>
      </c>
      <c r="C15" s="405">
        <v>42</v>
      </c>
      <c r="D15" s="621">
        <f t="shared" si="2"/>
        <v>52</v>
      </c>
      <c r="E15" s="406">
        <f t="shared" si="3"/>
        <v>52</v>
      </c>
      <c r="F15" s="406">
        <v>4</v>
      </c>
      <c r="G15" s="406">
        <v>48</v>
      </c>
      <c r="H15" s="406">
        <f t="shared" si="4"/>
        <v>0</v>
      </c>
      <c r="I15" s="406">
        <v>0</v>
      </c>
      <c r="J15" s="406">
        <v>0</v>
      </c>
    </row>
    <row r="16" spans="1:12" s="12" customFormat="1" ht="24.75" customHeight="1">
      <c r="A16" s="979"/>
      <c r="B16" s="246" t="s">
        <v>12</v>
      </c>
      <c r="C16" s="405">
        <v>4</v>
      </c>
      <c r="D16" s="621">
        <f t="shared" si="2"/>
        <v>2</v>
      </c>
      <c r="E16" s="406">
        <f t="shared" si="3"/>
        <v>2</v>
      </c>
      <c r="F16" s="406">
        <v>0</v>
      </c>
      <c r="G16" s="406">
        <v>2</v>
      </c>
      <c r="H16" s="406">
        <f t="shared" si="4"/>
        <v>0</v>
      </c>
      <c r="I16" s="406">
        <v>0</v>
      </c>
      <c r="J16" s="406">
        <v>0</v>
      </c>
    </row>
    <row r="17" spans="1:10" s="12" customFormat="1" ht="24.75" customHeight="1">
      <c r="A17" s="979"/>
      <c r="B17" s="246" t="s">
        <v>13</v>
      </c>
      <c r="C17" s="405">
        <v>1</v>
      </c>
      <c r="D17" s="621">
        <f t="shared" si="2"/>
        <v>1</v>
      </c>
      <c r="E17" s="406">
        <f t="shared" si="3"/>
        <v>1</v>
      </c>
      <c r="F17" s="406">
        <v>0</v>
      </c>
      <c r="G17" s="406">
        <v>1</v>
      </c>
      <c r="H17" s="406">
        <f t="shared" si="4"/>
        <v>0</v>
      </c>
      <c r="I17" s="406">
        <v>0</v>
      </c>
      <c r="J17" s="406">
        <v>0</v>
      </c>
    </row>
    <row r="18" spans="1:10" s="12" customFormat="1" ht="24.75" customHeight="1">
      <c r="A18" s="979"/>
      <c r="B18" s="246" t="s">
        <v>14</v>
      </c>
      <c r="C18" s="405">
        <v>60</v>
      </c>
      <c r="D18" s="621">
        <f t="shared" si="2"/>
        <v>57</v>
      </c>
      <c r="E18" s="406">
        <f t="shared" si="3"/>
        <v>57</v>
      </c>
      <c r="F18" s="406">
        <v>2</v>
      </c>
      <c r="G18" s="406">
        <v>55</v>
      </c>
      <c r="H18" s="406">
        <f t="shared" si="4"/>
        <v>0</v>
      </c>
      <c r="I18" s="406">
        <v>0</v>
      </c>
      <c r="J18" s="406">
        <v>0</v>
      </c>
    </row>
    <row r="19" spans="1:10" s="12" customFormat="1" ht="24.75" customHeight="1" thickBot="1">
      <c r="A19" s="980"/>
      <c r="B19" s="247" t="s">
        <v>15</v>
      </c>
      <c r="C19" s="407">
        <v>56</v>
      </c>
      <c r="D19" s="622">
        <f t="shared" si="2"/>
        <v>39</v>
      </c>
      <c r="E19" s="408">
        <f t="shared" si="3"/>
        <v>38</v>
      </c>
      <c r="F19" s="408">
        <v>1</v>
      </c>
      <c r="G19" s="408">
        <v>37</v>
      </c>
      <c r="H19" s="408">
        <f t="shared" si="4"/>
        <v>1</v>
      </c>
      <c r="I19" s="408">
        <v>0</v>
      </c>
      <c r="J19" s="408">
        <v>1</v>
      </c>
    </row>
    <row r="20" spans="1:10" s="12" customFormat="1" ht="24.75" customHeight="1" thickTop="1">
      <c r="A20" s="965" t="s">
        <v>16</v>
      </c>
      <c r="B20" s="613" t="s">
        <v>4</v>
      </c>
      <c r="C20" s="614">
        <v>1344</v>
      </c>
      <c r="D20" s="620">
        <f t="shared" ref="D20:J20" si="5">SUM(D21:D30)</f>
        <v>1243</v>
      </c>
      <c r="E20" s="615">
        <f t="shared" si="5"/>
        <v>1201</v>
      </c>
      <c r="F20" s="615">
        <f t="shared" si="5"/>
        <v>56</v>
      </c>
      <c r="G20" s="615">
        <f t="shared" si="5"/>
        <v>1145</v>
      </c>
      <c r="H20" s="615">
        <f t="shared" si="5"/>
        <v>42</v>
      </c>
      <c r="I20" s="615">
        <f t="shared" si="5"/>
        <v>2</v>
      </c>
      <c r="J20" s="615">
        <f t="shared" si="5"/>
        <v>40</v>
      </c>
    </row>
    <row r="21" spans="1:10" s="12" customFormat="1" ht="24.75" customHeight="1">
      <c r="A21" s="966"/>
      <c r="B21" s="246" t="s">
        <v>8</v>
      </c>
      <c r="C21" s="409">
        <v>1261</v>
      </c>
      <c r="D21" s="623">
        <f t="shared" ref="D21:D30" si="6">SUM(E21,H21)</f>
        <v>1165</v>
      </c>
      <c r="E21" s="410">
        <f t="shared" ref="E21:E30" si="7">F21+G21</f>
        <v>1127</v>
      </c>
      <c r="F21" s="410">
        <v>55</v>
      </c>
      <c r="G21" s="410">
        <v>1072</v>
      </c>
      <c r="H21" s="410">
        <f t="shared" ref="H21:H30" si="8">I21+J21</f>
        <v>38</v>
      </c>
      <c r="I21" s="411">
        <v>2</v>
      </c>
      <c r="J21" s="411">
        <v>36</v>
      </c>
    </row>
    <row r="22" spans="1:10" s="12" customFormat="1" ht="24.75" customHeight="1">
      <c r="A22" s="966"/>
      <c r="B22" s="246" t="s">
        <v>9</v>
      </c>
      <c r="C22" s="409">
        <v>0</v>
      </c>
      <c r="D22" s="623">
        <f t="shared" si="6"/>
        <v>0</v>
      </c>
      <c r="E22" s="410">
        <f t="shared" si="7"/>
        <v>0</v>
      </c>
      <c r="F22" s="410">
        <v>0</v>
      </c>
      <c r="G22" s="410">
        <v>0</v>
      </c>
      <c r="H22" s="410">
        <f t="shared" si="8"/>
        <v>0</v>
      </c>
      <c r="I22" s="411">
        <v>0</v>
      </c>
      <c r="J22" s="411">
        <v>0</v>
      </c>
    </row>
    <row r="23" spans="1:10" s="12" customFormat="1" ht="24.75" customHeight="1">
      <c r="A23" s="966"/>
      <c r="B23" s="246" t="s">
        <v>11</v>
      </c>
      <c r="C23" s="409">
        <v>0</v>
      </c>
      <c r="D23" s="623">
        <f t="shared" si="6"/>
        <v>0</v>
      </c>
      <c r="E23" s="410">
        <f t="shared" si="7"/>
        <v>0</v>
      </c>
      <c r="F23" s="410">
        <v>0</v>
      </c>
      <c r="G23" s="410">
        <v>0</v>
      </c>
      <c r="H23" s="410">
        <f>I23+J23</f>
        <v>0</v>
      </c>
      <c r="I23" s="411">
        <v>0</v>
      </c>
      <c r="J23" s="411">
        <v>0</v>
      </c>
    </row>
    <row r="24" spans="1:10" s="12" customFormat="1" ht="24.75" customHeight="1">
      <c r="A24" s="966"/>
      <c r="B24" s="246" t="s">
        <v>404</v>
      </c>
      <c r="C24" s="409">
        <v>81</v>
      </c>
      <c r="D24" s="623">
        <f t="shared" si="6"/>
        <v>77</v>
      </c>
      <c r="E24" s="410">
        <f t="shared" si="7"/>
        <v>73</v>
      </c>
      <c r="F24" s="410">
        <v>1</v>
      </c>
      <c r="G24" s="410">
        <v>72</v>
      </c>
      <c r="H24" s="410">
        <f t="shared" si="8"/>
        <v>4</v>
      </c>
      <c r="I24" s="411">
        <v>0</v>
      </c>
      <c r="J24" s="411">
        <v>4</v>
      </c>
    </row>
    <row r="25" spans="1:10" ht="24.75" customHeight="1">
      <c r="A25" s="967"/>
      <c r="B25" s="246" t="s">
        <v>405</v>
      </c>
      <c r="C25" s="409">
        <v>1</v>
      </c>
      <c r="D25" s="623">
        <f t="shared" si="6"/>
        <v>1</v>
      </c>
      <c r="E25" s="410">
        <f t="shared" si="7"/>
        <v>1</v>
      </c>
      <c r="F25" s="411">
        <v>0</v>
      </c>
      <c r="G25" s="411">
        <v>1</v>
      </c>
      <c r="H25" s="410">
        <f t="shared" si="8"/>
        <v>0</v>
      </c>
      <c r="I25" s="411">
        <v>0</v>
      </c>
      <c r="J25" s="411">
        <v>0</v>
      </c>
    </row>
    <row r="26" spans="1:10" ht="24.75" customHeight="1">
      <c r="A26" s="967"/>
      <c r="B26" s="246" t="s">
        <v>406</v>
      </c>
      <c r="C26" s="409">
        <v>0</v>
      </c>
      <c r="D26" s="623">
        <f t="shared" si="6"/>
        <v>0</v>
      </c>
      <c r="E26" s="410">
        <f t="shared" si="7"/>
        <v>0</v>
      </c>
      <c r="F26" s="411">
        <v>0</v>
      </c>
      <c r="G26" s="411">
        <v>0</v>
      </c>
      <c r="H26" s="410">
        <f t="shared" si="8"/>
        <v>0</v>
      </c>
      <c r="I26" s="411">
        <v>0</v>
      </c>
      <c r="J26" s="411">
        <v>0</v>
      </c>
    </row>
    <row r="27" spans="1:10" ht="24.75" customHeight="1">
      <c r="A27" s="967"/>
      <c r="B27" s="246" t="s">
        <v>12</v>
      </c>
      <c r="C27" s="409">
        <v>0</v>
      </c>
      <c r="D27" s="623">
        <f t="shared" si="6"/>
        <v>0</v>
      </c>
      <c r="E27" s="410">
        <f t="shared" si="7"/>
        <v>0</v>
      </c>
      <c r="F27" s="411">
        <v>0</v>
      </c>
      <c r="G27" s="411">
        <v>0</v>
      </c>
      <c r="H27" s="410">
        <f t="shared" si="8"/>
        <v>0</v>
      </c>
      <c r="I27" s="411">
        <v>0</v>
      </c>
      <c r="J27" s="411">
        <v>0</v>
      </c>
    </row>
    <row r="28" spans="1:10" ht="24.75" customHeight="1">
      <c r="A28" s="967"/>
      <c r="B28" s="246" t="s">
        <v>13</v>
      </c>
      <c r="C28" s="409">
        <v>0</v>
      </c>
      <c r="D28" s="623">
        <f t="shared" si="6"/>
        <v>0</v>
      </c>
      <c r="E28" s="410">
        <f t="shared" si="7"/>
        <v>0</v>
      </c>
      <c r="F28" s="411">
        <v>0</v>
      </c>
      <c r="G28" s="411">
        <v>0</v>
      </c>
      <c r="H28" s="410">
        <f t="shared" si="8"/>
        <v>0</v>
      </c>
      <c r="I28" s="411">
        <v>0</v>
      </c>
      <c r="J28" s="411">
        <v>0</v>
      </c>
    </row>
    <row r="29" spans="1:10" ht="24.75" customHeight="1">
      <c r="A29" s="967"/>
      <c r="B29" s="246" t="s">
        <v>14</v>
      </c>
      <c r="C29" s="409">
        <v>1</v>
      </c>
      <c r="D29" s="623">
        <f t="shared" si="6"/>
        <v>0</v>
      </c>
      <c r="E29" s="410">
        <f t="shared" si="7"/>
        <v>0</v>
      </c>
      <c r="F29" s="411">
        <v>0</v>
      </c>
      <c r="G29" s="411">
        <v>0</v>
      </c>
      <c r="H29" s="410">
        <f t="shared" si="8"/>
        <v>0</v>
      </c>
      <c r="I29" s="411">
        <v>0</v>
      </c>
      <c r="J29" s="411">
        <v>0</v>
      </c>
    </row>
    <row r="30" spans="1:10" ht="24.75" customHeight="1" thickBot="1">
      <c r="A30" s="968"/>
      <c r="B30" s="247" t="s">
        <v>15</v>
      </c>
      <c r="C30" s="407">
        <v>0</v>
      </c>
      <c r="D30" s="622">
        <f t="shared" si="6"/>
        <v>0</v>
      </c>
      <c r="E30" s="408">
        <f t="shared" si="7"/>
        <v>0</v>
      </c>
      <c r="F30" s="408">
        <v>0</v>
      </c>
      <c r="G30" s="408">
        <v>0</v>
      </c>
      <c r="H30" s="408">
        <f t="shared" si="8"/>
        <v>0</v>
      </c>
      <c r="I30" s="408">
        <v>0</v>
      </c>
      <c r="J30" s="408">
        <v>0</v>
      </c>
    </row>
    <row r="31" spans="1:10" ht="24.75" customHeight="1" thickTop="1">
      <c r="A31" s="969" t="s">
        <v>17</v>
      </c>
      <c r="B31" s="616" t="s">
        <v>4</v>
      </c>
      <c r="C31" s="617">
        <v>8806</v>
      </c>
      <c r="D31" s="624">
        <f t="shared" ref="D31:J31" si="9">SUM(D32:D41)</f>
        <v>8950</v>
      </c>
      <c r="E31" s="618">
        <f t="shared" si="9"/>
        <v>8524</v>
      </c>
      <c r="F31" s="618">
        <f t="shared" si="9"/>
        <v>475</v>
      </c>
      <c r="G31" s="618">
        <f t="shared" si="9"/>
        <v>8049</v>
      </c>
      <c r="H31" s="618">
        <f t="shared" si="9"/>
        <v>426</v>
      </c>
      <c r="I31" s="618">
        <f t="shared" si="9"/>
        <v>23</v>
      </c>
      <c r="J31" s="618">
        <f t="shared" si="9"/>
        <v>403</v>
      </c>
    </row>
    <row r="32" spans="1:10" ht="24.75" customHeight="1">
      <c r="A32" s="966"/>
      <c r="B32" s="246" t="s">
        <v>8</v>
      </c>
      <c r="C32" s="405">
        <v>7636</v>
      </c>
      <c r="D32" s="621">
        <f t="shared" ref="D32:D41" si="10">SUM(E32,H32)</f>
        <v>7824</v>
      </c>
      <c r="E32" s="406">
        <f t="shared" ref="E32:E41" si="11">F32+G32</f>
        <v>7454</v>
      </c>
      <c r="F32" s="412">
        <v>428</v>
      </c>
      <c r="G32" s="412">
        <v>7026</v>
      </c>
      <c r="H32" s="406">
        <f t="shared" ref="H32:H41" si="12">I32+J32</f>
        <v>370</v>
      </c>
      <c r="I32" s="412">
        <v>20</v>
      </c>
      <c r="J32" s="412">
        <v>350</v>
      </c>
    </row>
    <row r="33" spans="1:10" ht="24.75" customHeight="1">
      <c r="A33" s="966"/>
      <c r="B33" s="246" t="s">
        <v>9</v>
      </c>
      <c r="C33" s="405">
        <v>0</v>
      </c>
      <c r="D33" s="621">
        <f t="shared" si="10"/>
        <v>1</v>
      </c>
      <c r="E33" s="406">
        <f t="shared" si="11"/>
        <v>1</v>
      </c>
      <c r="F33" s="412">
        <v>0</v>
      </c>
      <c r="G33" s="412">
        <v>1</v>
      </c>
      <c r="H33" s="406">
        <f t="shared" si="12"/>
        <v>0</v>
      </c>
      <c r="I33" s="412">
        <v>0</v>
      </c>
      <c r="J33" s="412">
        <v>0</v>
      </c>
    </row>
    <row r="34" spans="1:10" ht="24.75" customHeight="1">
      <c r="A34" s="966"/>
      <c r="B34" s="246" t="s">
        <v>11</v>
      </c>
      <c r="C34" s="405">
        <v>20</v>
      </c>
      <c r="D34" s="621">
        <f t="shared" si="10"/>
        <v>11</v>
      </c>
      <c r="E34" s="406">
        <f t="shared" si="11"/>
        <v>11</v>
      </c>
      <c r="F34" s="412">
        <v>0</v>
      </c>
      <c r="G34" s="412">
        <v>11</v>
      </c>
      <c r="H34" s="406">
        <f t="shared" si="12"/>
        <v>0</v>
      </c>
      <c r="I34" s="412">
        <v>0</v>
      </c>
      <c r="J34" s="412">
        <v>0</v>
      </c>
    </row>
    <row r="35" spans="1:10" ht="24.75" customHeight="1">
      <c r="A35" s="966"/>
      <c r="B35" s="248" t="s">
        <v>404</v>
      </c>
      <c r="C35" s="413">
        <v>1121</v>
      </c>
      <c r="D35" s="621">
        <f t="shared" si="10"/>
        <v>1073</v>
      </c>
      <c r="E35" s="406">
        <f t="shared" si="11"/>
        <v>1017</v>
      </c>
      <c r="F35" s="412">
        <v>44</v>
      </c>
      <c r="G35" s="414">
        <v>973</v>
      </c>
      <c r="H35" s="406">
        <f t="shared" si="12"/>
        <v>56</v>
      </c>
      <c r="I35" s="412">
        <v>3</v>
      </c>
      <c r="J35" s="412">
        <v>53</v>
      </c>
    </row>
    <row r="36" spans="1:10" ht="24.75" customHeight="1">
      <c r="A36" s="967"/>
      <c r="B36" s="246" t="s">
        <v>405</v>
      </c>
      <c r="C36" s="405">
        <v>0</v>
      </c>
      <c r="D36" s="621">
        <f t="shared" si="10"/>
        <v>1</v>
      </c>
      <c r="E36" s="406">
        <f t="shared" si="11"/>
        <v>1</v>
      </c>
      <c r="F36" s="412">
        <v>0</v>
      </c>
      <c r="G36" s="412">
        <v>1</v>
      </c>
      <c r="H36" s="406">
        <f>I36+J36</f>
        <v>0</v>
      </c>
      <c r="I36" s="412">
        <v>0</v>
      </c>
      <c r="J36" s="412">
        <v>0</v>
      </c>
    </row>
    <row r="37" spans="1:10" ht="24.75" customHeight="1">
      <c r="A37" s="967"/>
      <c r="B37" s="246" t="s">
        <v>406</v>
      </c>
      <c r="C37" s="405">
        <v>0</v>
      </c>
      <c r="D37" s="621">
        <f t="shared" si="10"/>
        <v>0</v>
      </c>
      <c r="E37" s="406">
        <f t="shared" si="11"/>
        <v>0</v>
      </c>
      <c r="F37" s="412">
        <v>0</v>
      </c>
      <c r="G37" s="412">
        <v>0</v>
      </c>
      <c r="H37" s="406">
        <f t="shared" si="12"/>
        <v>0</v>
      </c>
      <c r="I37" s="412">
        <v>0</v>
      </c>
      <c r="J37" s="412">
        <v>0</v>
      </c>
    </row>
    <row r="38" spans="1:10" ht="24.75" customHeight="1">
      <c r="A38" s="967"/>
      <c r="B38" s="246" t="s">
        <v>12</v>
      </c>
      <c r="C38" s="405">
        <v>0</v>
      </c>
      <c r="D38" s="621">
        <f t="shared" si="10"/>
        <v>0</v>
      </c>
      <c r="E38" s="406">
        <f t="shared" si="11"/>
        <v>0</v>
      </c>
      <c r="F38" s="412">
        <v>0</v>
      </c>
      <c r="G38" s="412">
        <v>0</v>
      </c>
      <c r="H38" s="406">
        <f t="shared" si="12"/>
        <v>0</v>
      </c>
      <c r="I38" s="412">
        <v>0</v>
      </c>
      <c r="J38" s="412">
        <v>0</v>
      </c>
    </row>
    <row r="39" spans="1:10" ht="24.75" customHeight="1">
      <c r="A39" s="967"/>
      <c r="B39" s="246" t="s">
        <v>13</v>
      </c>
      <c r="C39" s="405">
        <v>0</v>
      </c>
      <c r="D39" s="621">
        <f t="shared" si="10"/>
        <v>0</v>
      </c>
      <c r="E39" s="406">
        <f t="shared" si="11"/>
        <v>0</v>
      </c>
      <c r="F39" s="412">
        <v>0</v>
      </c>
      <c r="G39" s="412">
        <v>0</v>
      </c>
      <c r="H39" s="406">
        <f t="shared" si="12"/>
        <v>0</v>
      </c>
      <c r="I39" s="412">
        <v>0</v>
      </c>
      <c r="J39" s="412">
        <v>0</v>
      </c>
    </row>
    <row r="40" spans="1:10" ht="24.75" customHeight="1">
      <c r="A40" s="967"/>
      <c r="B40" s="246" t="s">
        <v>14</v>
      </c>
      <c r="C40" s="405">
        <v>3</v>
      </c>
      <c r="D40" s="621">
        <f t="shared" si="10"/>
        <v>10</v>
      </c>
      <c r="E40" s="406">
        <f t="shared" si="11"/>
        <v>10</v>
      </c>
      <c r="F40" s="412">
        <v>2</v>
      </c>
      <c r="G40" s="412">
        <v>8</v>
      </c>
      <c r="H40" s="406">
        <f t="shared" si="12"/>
        <v>0</v>
      </c>
      <c r="I40" s="412">
        <v>0</v>
      </c>
      <c r="J40" s="412">
        <v>0</v>
      </c>
    </row>
    <row r="41" spans="1:10" ht="24.75" customHeight="1">
      <c r="A41" s="967"/>
      <c r="B41" s="249" t="s">
        <v>15</v>
      </c>
      <c r="C41" s="405">
        <v>26</v>
      </c>
      <c r="D41" s="621">
        <f t="shared" si="10"/>
        <v>30</v>
      </c>
      <c r="E41" s="406">
        <f t="shared" si="11"/>
        <v>30</v>
      </c>
      <c r="F41" s="406">
        <v>1</v>
      </c>
      <c r="G41" s="406">
        <v>29</v>
      </c>
      <c r="H41" s="406">
        <f t="shared" si="12"/>
        <v>0</v>
      </c>
      <c r="I41" s="406">
        <v>0</v>
      </c>
      <c r="J41" s="406">
        <v>0</v>
      </c>
    </row>
    <row r="44" spans="1:10">
      <c r="A44" s="14"/>
    </row>
  </sheetData>
  <mergeCells count="10">
    <mergeCell ref="A20:A30"/>
    <mergeCell ref="A31:A41"/>
    <mergeCell ref="A3:B5"/>
    <mergeCell ref="E3:J3"/>
    <mergeCell ref="E4:G4"/>
    <mergeCell ref="H4:J4"/>
    <mergeCell ref="A8:A19"/>
    <mergeCell ref="D4:D5"/>
    <mergeCell ref="C4:C5"/>
    <mergeCell ref="A6:B6"/>
  </mergeCells>
  <pageMargins left="0.91" right="0.22" top="0.4" bottom="0.96" header="0.19685039370078741" footer="1.04"/>
  <pageSetup paperSize="9" scale="68" orientation="portrait" r:id="rId1"/>
  <headerFooter>
    <oddHeader>&amp;C1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85"/>
  <sheetViews>
    <sheetView topLeftCell="A7" zoomScaleNormal="100" workbookViewId="0">
      <selection activeCell="L7" sqref="L7"/>
    </sheetView>
  </sheetViews>
  <sheetFormatPr defaultColWidth="9.140625" defaultRowHeight="15.75"/>
  <cols>
    <col min="1" max="1" width="37.5703125" style="24" customWidth="1"/>
    <col min="2" max="2" width="11.7109375" style="24" customWidth="1"/>
    <col min="3" max="3" width="23.42578125" style="24" customWidth="1"/>
    <col min="4" max="4" width="10.28515625" style="24" customWidth="1"/>
    <col min="5" max="5" width="10.7109375" style="24" customWidth="1"/>
    <col min="6" max="6" width="12.28515625" style="24" customWidth="1"/>
    <col min="7" max="7" width="13.42578125" style="24" customWidth="1"/>
    <col min="8" max="11" width="12.28515625" style="24" customWidth="1"/>
    <col min="12" max="16384" width="9.140625" style="24"/>
  </cols>
  <sheetData>
    <row r="1" spans="1:13">
      <c r="A1" s="16" t="s">
        <v>457</v>
      </c>
      <c r="B1" s="16"/>
      <c r="C1" s="16"/>
      <c r="D1" s="16"/>
      <c r="E1" s="16"/>
      <c r="F1" s="16"/>
      <c r="G1" s="16"/>
      <c r="H1" s="16"/>
      <c r="I1" s="17"/>
    </row>
    <row r="2" spans="1:13">
      <c r="A2" s="16"/>
      <c r="B2" s="16"/>
      <c r="C2" s="16"/>
      <c r="D2" s="16"/>
      <c r="E2" s="16"/>
      <c r="F2" s="16"/>
      <c r="G2" s="16"/>
      <c r="H2" s="16"/>
      <c r="I2" s="17"/>
    </row>
    <row r="3" spans="1:13" ht="18" customHeight="1">
      <c r="A3" s="990" t="s">
        <v>18</v>
      </c>
      <c r="B3" s="991"/>
      <c r="C3" s="992"/>
      <c r="D3" s="542"/>
      <c r="E3" s="542"/>
      <c r="F3" s="1022" t="s">
        <v>315</v>
      </c>
      <c r="G3" s="1023"/>
      <c r="H3" s="1023"/>
      <c r="I3" s="1023"/>
      <c r="J3" s="1023"/>
      <c r="K3" s="1024"/>
    </row>
    <row r="4" spans="1:13" s="12" customFormat="1" ht="46.5" customHeight="1">
      <c r="A4" s="993"/>
      <c r="B4" s="994"/>
      <c r="C4" s="995"/>
      <c r="D4" s="946" t="s">
        <v>445</v>
      </c>
      <c r="E4" s="935" t="s">
        <v>456</v>
      </c>
      <c r="F4" s="543" t="s">
        <v>7</v>
      </c>
      <c r="G4" s="544" t="s">
        <v>16</v>
      </c>
      <c r="H4" s="544" t="s">
        <v>17</v>
      </c>
      <c r="I4" s="545" t="s">
        <v>19</v>
      </c>
      <c r="J4" s="544" t="s">
        <v>20</v>
      </c>
      <c r="K4" s="544" t="s">
        <v>21</v>
      </c>
    </row>
    <row r="5" spans="1:13" ht="16.5" customHeight="1">
      <c r="A5" s="996">
        <v>1</v>
      </c>
      <c r="B5" s="997"/>
      <c r="C5" s="998"/>
      <c r="D5" s="546">
        <v>2</v>
      </c>
      <c r="E5" s="547">
        <v>3</v>
      </c>
      <c r="F5" s="548">
        <v>4</v>
      </c>
      <c r="G5" s="548">
        <v>5</v>
      </c>
      <c r="H5" s="548">
        <v>6</v>
      </c>
      <c r="I5" s="548">
        <v>7</v>
      </c>
      <c r="J5" s="548">
        <v>8</v>
      </c>
      <c r="K5" s="548">
        <v>9</v>
      </c>
    </row>
    <row r="6" spans="1:13" ht="21.2" customHeight="1" thickBot="1">
      <c r="A6" s="987" t="s">
        <v>1</v>
      </c>
      <c r="B6" s="988"/>
      <c r="C6" s="989"/>
      <c r="D6" s="415">
        <v>74151</v>
      </c>
      <c r="E6" s="627">
        <f>SUM(E7,E51,E83)</f>
        <v>73454</v>
      </c>
      <c r="F6" s="416">
        <f t="shared" ref="F6:K6" si="0">SUM(F7,F51,F83)</f>
        <v>63261</v>
      </c>
      <c r="G6" s="416">
        <f t="shared" si="0"/>
        <v>1243</v>
      </c>
      <c r="H6" s="416">
        <f t="shared" si="0"/>
        <v>8950</v>
      </c>
      <c r="I6" s="416">
        <f t="shared" si="0"/>
        <v>4170</v>
      </c>
      <c r="J6" s="416">
        <f t="shared" si="0"/>
        <v>3478</v>
      </c>
      <c r="K6" s="416">
        <f t="shared" si="0"/>
        <v>999</v>
      </c>
    </row>
    <row r="7" spans="1:13" ht="21.2" customHeight="1" thickTop="1">
      <c r="A7" s="999" t="s">
        <v>22</v>
      </c>
      <c r="B7" s="1000"/>
      <c r="C7" s="1001"/>
      <c r="D7" s="602">
        <v>68867</v>
      </c>
      <c r="E7" s="628">
        <f t="shared" ref="E7:E68" si="1">SUM(F7:H7)</f>
        <v>68219</v>
      </c>
      <c r="F7" s="397">
        <f t="shared" ref="F7:K7" si="2">SUM(F9:F50)</f>
        <v>59230</v>
      </c>
      <c r="G7" s="397">
        <f t="shared" si="2"/>
        <v>1165</v>
      </c>
      <c r="H7" s="397">
        <f t="shared" si="2"/>
        <v>7824</v>
      </c>
      <c r="I7" s="397">
        <f t="shared" si="2"/>
        <v>3611</v>
      </c>
      <c r="J7" s="397">
        <f t="shared" si="2"/>
        <v>3276</v>
      </c>
      <c r="K7" s="397">
        <f t="shared" si="2"/>
        <v>880</v>
      </c>
    </row>
    <row r="8" spans="1:13" s="30" customFormat="1" ht="17.45" customHeight="1">
      <c r="A8" s="315" t="s">
        <v>23</v>
      </c>
      <c r="B8" s="316"/>
      <c r="C8" s="317"/>
      <c r="D8" s="398">
        <v>158</v>
      </c>
      <c r="E8" s="629">
        <f t="shared" si="1"/>
        <v>160</v>
      </c>
      <c r="F8" s="401">
        <v>142</v>
      </c>
      <c r="G8" s="401">
        <v>1</v>
      </c>
      <c r="H8" s="401">
        <v>17</v>
      </c>
      <c r="I8" s="401">
        <v>0</v>
      </c>
      <c r="J8" s="401">
        <v>3</v>
      </c>
      <c r="K8" s="401">
        <v>2</v>
      </c>
    </row>
    <row r="9" spans="1:13" ht="17.45" customHeight="1">
      <c r="A9" s="1002" t="s">
        <v>24</v>
      </c>
      <c r="B9" s="1003"/>
      <c r="C9" s="1004"/>
      <c r="D9" s="417">
        <v>48</v>
      </c>
      <c r="E9" s="629">
        <f t="shared" si="1"/>
        <v>54</v>
      </c>
      <c r="F9" s="402">
        <v>48</v>
      </c>
      <c r="G9" s="402">
        <v>0</v>
      </c>
      <c r="H9" s="402">
        <v>6</v>
      </c>
      <c r="I9" s="402">
        <v>1</v>
      </c>
      <c r="J9" s="418">
        <v>1</v>
      </c>
      <c r="K9" s="418">
        <v>0</v>
      </c>
    </row>
    <row r="10" spans="1:13" ht="17.45" customHeight="1">
      <c r="A10" s="1002" t="s">
        <v>25</v>
      </c>
      <c r="B10" s="1003"/>
      <c r="C10" s="1004"/>
      <c r="D10" s="417">
        <v>12</v>
      </c>
      <c r="E10" s="629">
        <f t="shared" si="1"/>
        <v>11</v>
      </c>
      <c r="F10" s="402">
        <v>1</v>
      </c>
      <c r="G10" s="402">
        <v>0</v>
      </c>
      <c r="H10" s="402">
        <v>10</v>
      </c>
      <c r="I10" s="402">
        <v>0</v>
      </c>
      <c r="J10" s="418">
        <v>0</v>
      </c>
      <c r="K10" s="418">
        <v>0</v>
      </c>
    </row>
    <row r="11" spans="1:13" ht="17.45" customHeight="1">
      <c r="A11" s="1002" t="s">
        <v>26</v>
      </c>
      <c r="B11" s="1003"/>
      <c r="C11" s="1004"/>
      <c r="D11" s="417">
        <v>4</v>
      </c>
      <c r="E11" s="629">
        <f t="shared" si="1"/>
        <v>1</v>
      </c>
      <c r="F11" s="402">
        <v>1</v>
      </c>
      <c r="G11" s="402">
        <v>0</v>
      </c>
      <c r="H11" s="402">
        <v>0</v>
      </c>
      <c r="I11" s="402">
        <v>0</v>
      </c>
      <c r="J11" s="418">
        <v>0</v>
      </c>
      <c r="K11" s="418">
        <v>0</v>
      </c>
    </row>
    <row r="12" spans="1:13" ht="17.45" customHeight="1">
      <c r="A12" s="1005" t="s">
        <v>27</v>
      </c>
      <c r="B12" s="1005" t="s">
        <v>375</v>
      </c>
      <c r="C12" s="318" t="s">
        <v>28</v>
      </c>
      <c r="D12" s="419">
        <v>4325</v>
      </c>
      <c r="E12" s="629">
        <f t="shared" si="1"/>
        <v>4322</v>
      </c>
      <c r="F12" s="402">
        <v>3393</v>
      </c>
      <c r="G12" s="402">
        <v>253</v>
      </c>
      <c r="H12" s="402">
        <v>676</v>
      </c>
      <c r="I12" s="402">
        <v>86</v>
      </c>
      <c r="J12" s="418">
        <v>418</v>
      </c>
      <c r="K12" s="418">
        <v>48</v>
      </c>
      <c r="M12" s="30"/>
    </row>
    <row r="13" spans="1:13" ht="17.45" customHeight="1">
      <c r="A13" s="1006"/>
      <c r="B13" s="1006"/>
      <c r="C13" s="318" t="s">
        <v>29</v>
      </c>
      <c r="D13" s="419">
        <v>1068</v>
      </c>
      <c r="E13" s="629">
        <f t="shared" si="1"/>
        <v>1069</v>
      </c>
      <c r="F13" s="402">
        <v>920</v>
      </c>
      <c r="G13" s="402">
        <v>51</v>
      </c>
      <c r="H13" s="402">
        <v>98</v>
      </c>
      <c r="I13" s="402">
        <v>27</v>
      </c>
      <c r="J13" s="418">
        <v>46</v>
      </c>
      <c r="K13" s="418">
        <v>19</v>
      </c>
      <c r="M13" s="30"/>
    </row>
    <row r="14" spans="1:13" ht="17.45" customHeight="1">
      <c r="A14" s="1006"/>
      <c r="B14" s="1006"/>
      <c r="C14" s="318" t="s">
        <v>30</v>
      </c>
      <c r="D14" s="419">
        <v>43</v>
      </c>
      <c r="E14" s="629">
        <f t="shared" si="1"/>
        <v>44</v>
      </c>
      <c r="F14" s="402">
        <v>34</v>
      </c>
      <c r="G14" s="402">
        <v>6</v>
      </c>
      <c r="H14" s="402">
        <v>4</v>
      </c>
      <c r="I14" s="402">
        <v>2</v>
      </c>
      <c r="J14" s="418">
        <v>4</v>
      </c>
      <c r="K14" s="418">
        <v>1</v>
      </c>
    </row>
    <row r="15" spans="1:13" ht="17.45" customHeight="1">
      <c r="A15" s="1006"/>
      <c r="B15" s="1007"/>
      <c r="C15" s="318" t="s">
        <v>31</v>
      </c>
      <c r="D15" s="419">
        <v>4</v>
      </c>
      <c r="E15" s="629">
        <f t="shared" si="1"/>
        <v>3</v>
      </c>
      <c r="F15" s="402">
        <v>3</v>
      </c>
      <c r="G15" s="402">
        <v>0</v>
      </c>
      <c r="H15" s="402">
        <v>0</v>
      </c>
      <c r="I15" s="402">
        <v>0</v>
      </c>
      <c r="J15" s="418">
        <v>1</v>
      </c>
      <c r="K15" s="418">
        <v>0</v>
      </c>
    </row>
    <row r="16" spans="1:13" ht="17.45" customHeight="1">
      <c r="A16" s="1007"/>
      <c r="B16" s="1002" t="s">
        <v>32</v>
      </c>
      <c r="C16" s="1004"/>
      <c r="D16" s="417">
        <v>3903</v>
      </c>
      <c r="E16" s="629">
        <f t="shared" si="1"/>
        <v>3932</v>
      </c>
      <c r="F16" s="402">
        <v>3154</v>
      </c>
      <c r="G16" s="402">
        <v>132</v>
      </c>
      <c r="H16" s="402">
        <v>646</v>
      </c>
      <c r="I16" s="402">
        <v>58</v>
      </c>
      <c r="J16" s="418">
        <v>191</v>
      </c>
      <c r="K16" s="418">
        <v>64</v>
      </c>
    </row>
    <row r="17" spans="1:11" ht="17.45" customHeight="1">
      <c r="A17" s="1002" t="s">
        <v>33</v>
      </c>
      <c r="B17" s="1003"/>
      <c r="C17" s="1004"/>
      <c r="D17" s="417">
        <v>316</v>
      </c>
      <c r="E17" s="629">
        <f t="shared" si="1"/>
        <v>309</v>
      </c>
      <c r="F17" s="402">
        <v>230</v>
      </c>
      <c r="G17" s="402">
        <v>8</v>
      </c>
      <c r="H17" s="402">
        <v>71</v>
      </c>
      <c r="I17" s="402">
        <v>42</v>
      </c>
      <c r="J17" s="418">
        <v>13</v>
      </c>
      <c r="K17" s="418">
        <v>4</v>
      </c>
    </row>
    <row r="18" spans="1:11" ht="17.45" customHeight="1">
      <c r="A18" s="1002" t="s">
        <v>34</v>
      </c>
      <c r="B18" s="1003"/>
      <c r="C18" s="1004"/>
      <c r="D18" s="417">
        <v>6670</v>
      </c>
      <c r="E18" s="629">
        <f t="shared" si="1"/>
        <v>6572</v>
      </c>
      <c r="F18" s="402">
        <v>6347</v>
      </c>
      <c r="G18" s="402">
        <v>44</v>
      </c>
      <c r="H18" s="402">
        <v>181</v>
      </c>
      <c r="I18" s="402">
        <v>29</v>
      </c>
      <c r="J18" s="418">
        <v>83</v>
      </c>
      <c r="K18" s="418">
        <v>31</v>
      </c>
    </row>
    <row r="19" spans="1:11" ht="17.45" customHeight="1">
      <c r="A19" s="1002" t="s">
        <v>35</v>
      </c>
      <c r="B19" s="1003"/>
      <c r="C19" s="1004"/>
      <c r="D19" s="417">
        <v>8</v>
      </c>
      <c r="E19" s="629">
        <f t="shared" si="1"/>
        <v>18</v>
      </c>
      <c r="F19" s="402">
        <v>11</v>
      </c>
      <c r="G19" s="402">
        <v>0</v>
      </c>
      <c r="H19" s="402">
        <v>7</v>
      </c>
      <c r="I19" s="402">
        <v>2</v>
      </c>
      <c r="J19" s="418">
        <v>1</v>
      </c>
      <c r="K19" s="418">
        <v>0</v>
      </c>
    </row>
    <row r="20" spans="1:11" ht="17.45" customHeight="1">
      <c r="A20" s="1002" t="s">
        <v>36</v>
      </c>
      <c r="B20" s="1003"/>
      <c r="C20" s="1004"/>
      <c r="D20" s="417">
        <v>1829</v>
      </c>
      <c r="E20" s="629">
        <f t="shared" si="1"/>
        <v>1823</v>
      </c>
      <c r="F20" s="402">
        <v>1370</v>
      </c>
      <c r="G20" s="402">
        <v>53</v>
      </c>
      <c r="H20" s="402">
        <v>400</v>
      </c>
      <c r="I20" s="402">
        <v>58</v>
      </c>
      <c r="J20" s="418">
        <v>80</v>
      </c>
      <c r="K20" s="418">
        <v>21</v>
      </c>
    </row>
    <row r="21" spans="1:11" ht="17.45" customHeight="1">
      <c r="A21" s="1002" t="s">
        <v>37</v>
      </c>
      <c r="B21" s="1003"/>
      <c r="C21" s="1004"/>
      <c r="D21" s="417">
        <v>3</v>
      </c>
      <c r="E21" s="629">
        <f t="shared" si="1"/>
        <v>3</v>
      </c>
      <c r="F21" s="402">
        <v>2</v>
      </c>
      <c r="G21" s="402">
        <v>0</v>
      </c>
      <c r="H21" s="402">
        <v>1</v>
      </c>
      <c r="I21" s="402">
        <v>0</v>
      </c>
      <c r="J21" s="418">
        <v>0</v>
      </c>
      <c r="K21" s="418">
        <v>0</v>
      </c>
    </row>
    <row r="22" spans="1:11" ht="17.45" customHeight="1">
      <c r="A22" s="1005" t="s">
        <v>38</v>
      </c>
      <c r="B22" s="1013" t="s">
        <v>376</v>
      </c>
      <c r="C22" s="319" t="s">
        <v>39</v>
      </c>
      <c r="D22" s="419">
        <v>1541</v>
      </c>
      <c r="E22" s="629">
        <f t="shared" si="1"/>
        <v>1513</v>
      </c>
      <c r="F22" s="402">
        <v>1163</v>
      </c>
      <c r="G22" s="402">
        <v>83</v>
      </c>
      <c r="H22" s="402">
        <v>267</v>
      </c>
      <c r="I22" s="402">
        <v>6</v>
      </c>
      <c r="J22" s="418">
        <v>7</v>
      </c>
      <c r="K22" s="418">
        <v>17</v>
      </c>
    </row>
    <row r="23" spans="1:11" ht="17.45" customHeight="1">
      <c r="A23" s="1006"/>
      <c r="B23" s="1014"/>
      <c r="C23" s="319" t="s">
        <v>40</v>
      </c>
      <c r="D23" s="419">
        <v>101</v>
      </c>
      <c r="E23" s="629">
        <f t="shared" si="1"/>
        <v>112</v>
      </c>
      <c r="F23" s="402">
        <v>79</v>
      </c>
      <c r="G23" s="402">
        <v>3</v>
      </c>
      <c r="H23" s="402">
        <v>30</v>
      </c>
      <c r="I23" s="402">
        <v>0</v>
      </c>
      <c r="J23" s="418">
        <v>1</v>
      </c>
      <c r="K23" s="418">
        <v>0</v>
      </c>
    </row>
    <row r="24" spans="1:11" ht="17.45" customHeight="1">
      <c r="A24" s="1006"/>
      <c r="B24" s="1014"/>
      <c r="C24" s="319" t="s">
        <v>41</v>
      </c>
      <c r="D24" s="419">
        <v>490</v>
      </c>
      <c r="E24" s="629">
        <f t="shared" si="1"/>
        <v>503</v>
      </c>
      <c r="F24" s="402">
        <v>358</v>
      </c>
      <c r="G24" s="402">
        <v>46</v>
      </c>
      <c r="H24" s="402">
        <v>99</v>
      </c>
      <c r="I24" s="402">
        <v>4</v>
      </c>
      <c r="J24" s="418">
        <v>9</v>
      </c>
      <c r="K24" s="418">
        <v>15</v>
      </c>
    </row>
    <row r="25" spans="1:11" ht="17.45" customHeight="1">
      <c r="A25" s="1006"/>
      <c r="B25" s="1015"/>
      <c r="C25" s="319" t="s">
        <v>394</v>
      </c>
      <c r="D25" s="936">
        <v>40</v>
      </c>
      <c r="E25" s="629">
        <f t="shared" si="1"/>
        <v>42</v>
      </c>
      <c r="F25" s="420">
        <v>31</v>
      </c>
      <c r="G25" s="420">
        <v>2</v>
      </c>
      <c r="H25" s="420">
        <v>9</v>
      </c>
      <c r="I25" s="420">
        <v>0</v>
      </c>
      <c r="J25" s="421">
        <v>2</v>
      </c>
      <c r="K25" s="421">
        <v>1</v>
      </c>
    </row>
    <row r="26" spans="1:11" ht="17.45" customHeight="1">
      <c r="A26" s="1007"/>
      <c r="B26" s="1008" t="s">
        <v>42</v>
      </c>
      <c r="C26" s="1009"/>
      <c r="D26" s="419">
        <v>1535</v>
      </c>
      <c r="E26" s="629">
        <f t="shared" si="1"/>
        <v>1560</v>
      </c>
      <c r="F26" s="420">
        <v>1219</v>
      </c>
      <c r="G26" s="420">
        <v>51</v>
      </c>
      <c r="H26" s="420">
        <v>290</v>
      </c>
      <c r="I26" s="402">
        <v>48</v>
      </c>
      <c r="J26" s="418">
        <v>22</v>
      </c>
      <c r="K26" s="418">
        <v>22</v>
      </c>
    </row>
    <row r="27" spans="1:11" ht="17.45" customHeight="1">
      <c r="A27" s="1010" t="s">
        <v>43</v>
      </c>
      <c r="B27" s="1002" t="s">
        <v>44</v>
      </c>
      <c r="C27" s="1004"/>
      <c r="D27" s="417">
        <v>4099</v>
      </c>
      <c r="E27" s="629">
        <f>SUM(F27:H27)</f>
        <v>4030</v>
      </c>
      <c r="F27" s="402">
        <v>3167</v>
      </c>
      <c r="G27" s="402">
        <v>73</v>
      </c>
      <c r="H27" s="402">
        <v>790</v>
      </c>
      <c r="I27" s="422">
        <v>2</v>
      </c>
      <c r="J27" s="418">
        <v>134</v>
      </c>
      <c r="K27" s="418">
        <v>23</v>
      </c>
    </row>
    <row r="28" spans="1:11" ht="17.45" customHeight="1">
      <c r="A28" s="1011"/>
      <c r="B28" s="1002" t="s">
        <v>45</v>
      </c>
      <c r="C28" s="1004"/>
      <c r="D28" s="417">
        <v>6121</v>
      </c>
      <c r="E28" s="629">
        <f t="shared" si="1"/>
        <v>5892</v>
      </c>
      <c r="F28" s="402">
        <v>5872</v>
      </c>
      <c r="G28" s="402">
        <v>0</v>
      </c>
      <c r="H28" s="402">
        <v>20</v>
      </c>
      <c r="I28" s="402">
        <v>7</v>
      </c>
      <c r="J28" s="418">
        <v>194</v>
      </c>
      <c r="K28" s="418">
        <v>2</v>
      </c>
    </row>
    <row r="29" spans="1:11" ht="17.45" customHeight="1">
      <c r="A29" s="1012"/>
      <c r="B29" s="1002" t="s">
        <v>46</v>
      </c>
      <c r="C29" s="1004"/>
      <c r="D29" s="417">
        <v>10</v>
      </c>
      <c r="E29" s="629">
        <f t="shared" si="1"/>
        <v>9</v>
      </c>
      <c r="F29" s="402">
        <v>7</v>
      </c>
      <c r="G29" s="402">
        <v>0</v>
      </c>
      <c r="H29" s="402">
        <v>2</v>
      </c>
      <c r="I29" s="402">
        <v>0</v>
      </c>
      <c r="J29" s="418">
        <v>3</v>
      </c>
      <c r="K29" s="418">
        <v>1</v>
      </c>
    </row>
    <row r="30" spans="1:11" ht="17.45" customHeight="1">
      <c r="A30" s="1002" t="s">
        <v>47</v>
      </c>
      <c r="B30" s="1003"/>
      <c r="C30" s="1004"/>
      <c r="D30" s="417">
        <v>26</v>
      </c>
      <c r="E30" s="629">
        <f t="shared" si="1"/>
        <v>29</v>
      </c>
      <c r="F30" s="402">
        <v>29</v>
      </c>
      <c r="G30" s="402">
        <v>0</v>
      </c>
      <c r="H30" s="402">
        <v>0</v>
      </c>
      <c r="I30" s="402">
        <v>0</v>
      </c>
      <c r="J30" s="418">
        <v>3</v>
      </c>
      <c r="K30" s="418">
        <v>0</v>
      </c>
    </row>
    <row r="31" spans="1:11" ht="17.45" customHeight="1">
      <c r="A31" s="1002" t="s">
        <v>48</v>
      </c>
      <c r="B31" s="1003"/>
      <c r="C31" s="1004"/>
      <c r="D31" s="417">
        <v>2</v>
      </c>
      <c r="E31" s="629">
        <f t="shared" si="1"/>
        <v>0</v>
      </c>
      <c r="F31" s="402">
        <v>0</v>
      </c>
      <c r="G31" s="402">
        <v>0</v>
      </c>
      <c r="H31" s="402">
        <v>0</v>
      </c>
      <c r="I31" s="402">
        <v>0</v>
      </c>
      <c r="J31" s="418">
        <v>0</v>
      </c>
      <c r="K31" s="418">
        <v>0</v>
      </c>
    </row>
    <row r="32" spans="1:11" ht="17.45" customHeight="1">
      <c r="A32" s="1002" t="s">
        <v>49</v>
      </c>
      <c r="B32" s="1003"/>
      <c r="C32" s="1004"/>
      <c r="D32" s="417">
        <v>1345</v>
      </c>
      <c r="E32" s="629">
        <f t="shared" si="1"/>
        <v>1301</v>
      </c>
      <c r="F32" s="402">
        <v>1149</v>
      </c>
      <c r="G32" s="402">
        <v>7</v>
      </c>
      <c r="H32" s="402">
        <v>145</v>
      </c>
      <c r="I32" s="402">
        <v>69</v>
      </c>
      <c r="J32" s="418">
        <v>81</v>
      </c>
      <c r="K32" s="418">
        <v>14</v>
      </c>
    </row>
    <row r="33" spans="1:11" ht="17.45" customHeight="1">
      <c r="A33" s="1005" t="s">
        <v>50</v>
      </c>
      <c r="B33" s="1002" t="s">
        <v>51</v>
      </c>
      <c r="C33" s="1004"/>
      <c r="D33" s="417">
        <v>14</v>
      </c>
      <c r="E33" s="629">
        <f t="shared" si="1"/>
        <v>11</v>
      </c>
      <c r="F33" s="402">
        <v>10</v>
      </c>
      <c r="G33" s="402">
        <v>0</v>
      </c>
      <c r="H33" s="402">
        <v>1</v>
      </c>
      <c r="I33" s="402">
        <v>0</v>
      </c>
      <c r="J33" s="418">
        <v>1</v>
      </c>
      <c r="K33" s="418">
        <v>0</v>
      </c>
    </row>
    <row r="34" spans="1:11" ht="17.45" customHeight="1">
      <c r="A34" s="1006"/>
      <c r="B34" s="1002" t="s">
        <v>52</v>
      </c>
      <c r="C34" s="1004"/>
      <c r="D34" s="417">
        <v>16</v>
      </c>
      <c r="E34" s="629">
        <f t="shared" si="1"/>
        <v>28</v>
      </c>
      <c r="F34" s="402">
        <v>26</v>
      </c>
      <c r="G34" s="402">
        <v>0</v>
      </c>
      <c r="H34" s="402">
        <v>2</v>
      </c>
      <c r="I34" s="402">
        <v>0</v>
      </c>
      <c r="J34" s="418">
        <v>0</v>
      </c>
      <c r="K34" s="418">
        <v>0</v>
      </c>
    </row>
    <row r="35" spans="1:11" ht="17.45" customHeight="1">
      <c r="A35" s="1006"/>
      <c r="B35" s="1002" t="s">
        <v>53</v>
      </c>
      <c r="C35" s="1004"/>
      <c r="D35" s="417">
        <v>23</v>
      </c>
      <c r="E35" s="629">
        <f t="shared" si="1"/>
        <v>12</v>
      </c>
      <c r="F35" s="402">
        <v>12</v>
      </c>
      <c r="G35" s="402">
        <v>0</v>
      </c>
      <c r="H35" s="402">
        <v>0</v>
      </c>
      <c r="I35" s="402">
        <v>1</v>
      </c>
      <c r="J35" s="418">
        <v>0</v>
      </c>
      <c r="K35" s="418">
        <v>0</v>
      </c>
    </row>
    <row r="36" spans="1:11" ht="17.45" customHeight="1">
      <c r="A36" s="1007"/>
      <c r="B36" s="1002" t="s">
        <v>54</v>
      </c>
      <c r="C36" s="1004"/>
      <c r="D36" s="417">
        <v>2149</v>
      </c>
      <c r="E36" s="629">
        <f t="shared" si="1"/>
        <v>2182</v>
      </c>
      <c r="F36" s="402">
        <v>2059</v>
      </c>
      <c r="G36" s="402">
        <v>7</v>
      </c>
      <c r="H36" s="402">
        <v>116</v>
      </c>
      <c r="I36" s="402">
        <v>33</v>
      </c>
      <c r="J36" s="418">
        <v>58</v>
      </c>
      <c r="K36" s="418">
        <v>16</v>
      </c>
    </row>
    <row r="37" spans="1:11" ht="17.45" customHeight="1">
      <c r="A37" s="1002" t="s">
        <v>55</v>
      </c>
      <c r="B37" s="1003"/>
      <c r="C37" s="1004"/>
      <c r="D37" s="417">
        <v>2</v>
      </c>
      <c r="E37" s="629">
        <f t="shared" si="1"/>
        <v>1</v>
      </c>
      <c r="F37" s="402">
        <v>1</v>
      </c>
      <c r="G37" s="402">
        <v>0</v>
      </c>
      <c r="H37" s="402">
        <v>0</v>
      </c>
      <c r="I37" s="402">
        <v>0</v>
      </c>
      <c r="J37" s="418">
        <v>1</v>
      </c>
      <c r="K37" s="418">
        <v>0</v>
      </c>
    </row>
    <row r="38" spans="1:11" ht="17.45" customHeight="1">
      <c r="A38" s="1005" t="s">
        <v>56</v>
      </c>
      <c r="B38" s="1002" t="s">
        <v>57</v>
      </c>
      <c r="C38" s="1004"/>
      <c r="D38" s="417">
        <v>1465</v>
      </c>
      <c r="E38" s="629">
        <f t="shared" si="1"/>
        <v>1470</v>
      </c>
      <c r="F38" s="402">
        <v>565</v>
      </c>
      <c r="G38" s="402">
        <v>45</v>
      </c>
      <c r="H38" s="402">
        <v>860</v>
      </c>
      <c r="I38" s="402">
        <v>1176</v>
      </c>
      <c r="J38" s="418">
        <v>41</v>
      </c>
      <c r="K38" s="418">
        <v>3</v>
      </c>
    </row>
    <row r="39" spans="1:11" ht="17.45" customHeight="1">
      <c r="A39" s="1007"/>
      <c r="B39" s="1002" t="s">
        <v>58</v>
      </c>
      <c r="C39" s="1004"/>
      <c r="D39" s="417">
        <v>774</v>
      </c>
      <c r="E39" s="629">
        <f t="shared" si="1"/>
        <v>757</v>
      </c>
      <c r="F39" s="402">
        <v>481</v>
      </c>
      <c r="G39" s="402">
        <v>19</v>
      </c>
      <c r="H39" s="402">
        <v>257</v>
      </c>
      <c r="I39" s="402">
        <v>174</v>
      </c>
      <c r="J39" s="418">
        <v>18</v>
      </c>
      <c r="K39" s="418">
        <v>7</v>
      </c>
    </row>
    <row r="40" spans="1:11" ht="17.45" customHeight="1">
      <c r="A40" s="1002" t="s">
        <v>59</v>
      </c>
      <c r="B40" s="1003"/>
      <c r="C40" s="1004"/>
      <c r="D40" s="417">
        <v>7</v>
      </c>
      <c r="E40" s="629">
        <f t="shared" si="1"/>
        <v>9</v>
      </c>
      <c r="F40" s="402">
        <v>7</v>
      </c>
      <c r="G40" s="402">
        <v>0</v>
      </c>
      <c r="H40" s="402">
        <v>2</v>
      </c>
      <c r="I40" s="402">
        <v>1</v>
      </c>
      <c r="J40" s="418">
        <v>0</v>
      </c>
      <c r="K40" s="418">
        <v>0</v>
      </c>
    </row>
    <row r="41" spans="1:11" ht="17.45" customHeight="1">
      <c r="A41" s="1002" t="s">
        <v>60</v>
      </c>
      <c r="B41" s="1003"/>
      <c r="C41" s="1004"/>
      <c r="D41" s="417">
        <v>457</v>
      </c>
      <c r="E41" s="629">
        <f t="shared" si="1"/>
        <v>460</v>
      </c>
      <c r="F41" s="402">
        <v>316</v>
      </c>
      <c r="G41" s="402">
        <v>1</v>
      </c>
      <c r="H41" s="402">
        <v>143</v>
      </c>
      <c r="I41" s="402">
        <v>146</v>
      </c>
      <c r="J41" s="418">
        <v>65</v>
      </c>
      <c r="K41" s="418">
        <v>1</v>
      </c>
    </row>
    <row r="42" spans="1:11" ht="17.45" customHeight="1">
      <c r="A42" s="1010" t="s">
        <v>61</v>
      </c>
      <c r="B42" s="1002" t="s">
        <v>377</v>
      </c>
      <c r="C42" s="1004"/>
      <c r="D42" s="417">
        <v>4935</v>
      </c>
      <c r="E42" s="629">
        <f t="shared" si="1"/>
        <v>4983</v>
      </c>
      <c r="F42" s="402">
        <v>4806</v>
      </c>
      <c r="G42" s="402">
        <v>6</v>
      </c>
      <c r="H42" s="402">
        <v>171</v>
      </c>
      <c r="I42" s="402">
        <v>89</v>
      </c>
      <c r="J42" s="418">
        <v>453</v>
      </c>
      <c r="K42" s="418">
        <v>88</v>
      </c>
    </row>
    <row r="43" spans="1:11" ht="17.45" customHeight="1">
      <c r="A43" s="1011"/>
      <c r="B43" s="1002" t="s">
        <v>378</v>
      </c>
      <c r="C43" s="1004"/>
      <c r="D43" s="417">
        <v>9306</v>
      </c>
      <c r="E43" s="629">
        <f t="shared" si="1"/>
        <v>9280</v>
      </c>
      <c r="F43" s="402">
        <v>8724</v>
      </c>
      <c r="G43" s="402">
        <v>49</v>
      </c>
      <c r="H43" s="402">
        <v>507</v>
      </c>
      <c r="I43" s="402">
        <v>414</v>
      </c>
      <c r="J43" s="418">
        <v>233</v>
      </c>
      <c r="K43" s="418">
        <v>112</v>
      </c>
    </row>
    <row r="44" spans="1:11" ht="17.45" customHeight="1">
      <c r="A44" s="1011"/>
      <c r="B44" s="1005" t="s">
        <v>62</v>
      </c>
      <c r="C44" s="318" t="s">
        <v>63</v>
      </c>
      <c r="D44" s="419">
        <v>5959</v>
      </c>
      <c r="E44" s="629">
        <f t="shared" si="1"/>
        <v>5819</v>
      </c>
      <c r="F44" s="402">
        <v>5058</v>
      </c>
      <c r="G44" s="402">
        <v>87</v>
      </c>
      <c r="H44" s="402">
        <v>674</v>
      </c>
      <c r="I44" s="402">
        <v>205</v>
      </c>
      <c r="J44" s="418">
        <v>244</v>
      </c>
      <c r="K44" s="418">
        <v>158</v>
      </c>
    </row>
    <row r="45" spans="1:11" ht="17.45" customHeight="1">
      <c r="A45" s="1011"/>
      <c r="B45" s="1007"/>
      <c r="C45" s="318" t="s">
        <v>64</v>
      </c>
      <c r="D45" s="419">
        <v>1460</v>
      </c>
      <c r="E45" s="629">
        <f t="shared" si="1"/>
        <v>1442</v>
      </c>
      <c r="F45" s="402">
        <v>1047</v>
      </c>
      <c r="G45" s="402">
        <v>89</v>
      </c>
      <c r="H45" s="402">
        <v>306</v>
      </c>
      <c r="I45" s="402">
        <v>87</v>
      </c>
      <c r="J45" s="418">
        <v>43</v>
      </c>
      <c r="K45" s="418">
        <v>87</v>
      </c>
    </row>
    <row r="46" spans="1:11" ht="17.45" customHeight="1">
      <c r="A46" s="1011"/>
      <c r="B46" s="1002" t="s">
        <v>381</v>
      </c>
      <c r="C46" s="1004"/>
      <c r="D46" s="417">
        <v>369</v>
      </c>
      <c r="E46" s="629">
        <f t="shared" si="1"/>
        <v>381</v>
      </c>
      <c r="F46" s="402">
        <v>277</v>
      </c>
      <c r="G46" s="402">
        <v>7</v>
      </c>
      <c r="H46" s="402">
        <v>97</v>
      </c>
      <c r="I46" s="402">
        <v>44</v>
      </c>
      <c r="J46" s="418">
        <v>11</v>
      </c>
      <c r="K46" s="418">
        <v>6</v>
      </c>
    </row>
    <row r="47" spans="1:11" ht="17.45" customHeight="1">
      <c r="A47" s="1012"/>
      <c r="B47" s="1002" t="s">
        <v>65</v>
      </c>
      <c r="C47" s="1004"/>
      <c r="D47" s="417">
        <v>7953</v>
      </c>
      <c r="E47" s="629">
        <f t="shared" si="1"/>
        <v>7824</v>
      </c>
      <c r="F47" s="402">
        <v>6984</v>
      </c>
      <c r="G47" s="402">
        <v>39</v>
      </c>
      <c r="H47" s="402">
        <v>801</v>
      </c>
      <c r="I47" s="402">
        <v>621</v>
      </c>
      <c r="J47" s="418">
        <v>780</v>
      </c>
      <c r="K47" s="418">
        <v>118</v>
      </c>
    </row>
    <row r="48" spans="1:11" ht="17.45" customHeight="1">
      <c r="A48" s="1002" t="s">
        <v>66</v>
      </c>
      <c r="B48" s="1003"/>
      <c r="C48" s="1004"/>
      <c r="D48" s="417">
        <v>303</v>
      </c>
      <c r="E48" s="629">
        <f t="shared" si="1"/>
        <v>273</v>
      </c>
      <c r="F48" s="402">
        <v>152</v>
      </c>
      <c r="G48" s="402">
        <v>3</v>
      </c>
      <c r="H48" s="402">
        <v>118</v>
      </c>
      <c r="I48" s="402">
        <v>168</v>
      </c>
      <c r="J48" s="418">
        <v>23</v>
      </c>
      <c r="K48" s="418">
        <v>0</v>
      </c>
    </row>
    <row r="49" spans="1:11" ht="17.45" customHeight="1">
      <c r="A49" s="1002" t="s">
        <v>67</v>
      </c>
      <c r="B49" s="1003"/>
      <c r="C49" s="1004"/>
      <c r="D49" s="417">
        <v>129</v>
      </c>
      <c r="E49" s="629">
        <f t="shared" si="1"/>
        <v>133</v>
      </c>
      <c r="F49" s="402">
        <v>115</v>
      </c>
      <c r="G49" s="402">
        <v>1</v>
      </c>
      <c r="H49" s="402">
        <v>17</v>
      </c>
      <c r="I49" s="402">
        <v>11</v>
      </c>
      <c r="J49" s="418">
        <v>11</v>
      </c>
      <c r="K49" s="418">
        <v>1</v>
      </c>
    </row>
    <row r="50" spans="1:11" ht="17.45" customHeight="1" thickBot="1">
      <c r="A50" s="1016" t="s">
        <v>68</v>
      </c>
      <c r="B50" s="1017"/>
      <c r="C50" s="1018"/>
      <c r="D50" s="423">
        <v>3</v>
      </c>
      <c r="E50" s="630">
        <f t="shared" si="1"/>
        <v>2</v>
      </c>
      <c r="F50" s="424">
        <v>2</v>
      </c>
      <c r="G50" s="424">
        <v>0</v>
      </c>
      <c r="H50" s="424">
        <v>0</v>
      </c>
      <c r="I50" s="424">
        <v>0</v>
      </c>
      <c r="J50" s="425">
        <v>0</v>
      </c>
      <c r="K50" s="425">
        <v>0</v>
      </c>
    </row>
    <row r="51" spans="1:11" ht="21.2" customHeight="1" thickTop="1">
      <c r="A51" s="1019" t="s">
        <v>69</v>
      </c>
      <c r="B51" s="1020"/>
      <c r="C51" s="1021"/>
      <c r="D51" s="608">
        <v>140</v>
      </c>
      <c r="E51" s="628">
        <f t="shared" ref="E51:K51" si="3">SUM(E53:E68)</f>
        <v>137</v>
      </c>
      <c r="F51" s="453">
        <f t="shared" si="3"/>
        <v>136</v>
      </c>
      <c r="G51" s="453">
        <f t="shared" si="3"/>
        <v>0</v>
      </c>
      <c r="H51" s="453">
        <f t="shared" si="3"/>
        <v>1</v>
      </c>
      <c r="I51" s="453">
        <f t="shared" si="3"/>
        <v>5</v>
      </c>
      <c r="J51" s="453">
        <f t="shared" si="3"/>
        <v>3</v>
      </c>
      <c r="K51" s="453">
        <f t="shared" si="3"/>
        <v>0</v>
      </c>
    </row>
    <row r="52" spans="1:11" s="30" customFormat="1" ht="17.45" customHeight="1">
      <c r="A52" s="320" t="s">
        <v>23</v>
      </c>
      <c r="B52" s="321"/>
      <c r="C52" s="322"/>
      <c r="D52" s="426">
        <v>2</v>
      </c>
      <c r="E52" s="629">
        <f t="shared" si="1"/>
        <v>2</v>
      </c>
      <c r="F52" s="427">
        <v>2</v>
      </c>
      <c r="G52" s="427">
        <v>0</v>
      </c>
      <c r="H52" s="427">
        <v>0</v>
      </c>
      <c r="I52" s="427">
        <v>0</v>
      </c>
      <c r="J52" s="427">
        <v>0</v>
      </c>
      <c r="K52" s="427">
        <v>0</v>
      </c>
    </row>
    <row r="53" spans="1:11" ht="17.45" customHeight="1">
      <c r="A53" s="1010" t="s">
        <v>70</v>
      </c>
      <c r="B53" s="1005" t="s">
        <v>375</v>
      </c>
      <c r="C53" s="318" t="s">
        <v>28</v>
      </c>
      <c r="D53" s="419">
        <v>109</v>
      </c>
      <c r="E53" s="629">
        <f t="shared" si="1"/>
        <v>104</v>
      </c>
      <c r="F53" s="402">
        <v>103</v>
      </c>
      <c r="G53" s="402">
        <v>0</v>
      </c>
      <c r="H53" s="402">
        <v>1</v>
      </c>
      <c r="I53" s="402">
        <v>4</v>
      </c>
      <c r="J53" s="418">
        <v>3</v>
      </c>
      <c r="K53" s="418">
        <v>0</v>
      </c>
    </row>
    <row r="54" spans="1:11" ht="17.45" customHeight="1">
      <c r="A54" s="1011"/>
      <c r="B54" s="1007"/>
      <c r="C54" s="318" t="s">
        <v>29</v>
      </c>
      <c r="D54" s="419">
        <v>0</v>
      </c>
      <c r="E54" s="629">
        <f t="shared" si="1"/>
        <v>0</v>
      </c>
      <c r="F54" s="402">
        <v>0</v>
      </c>
      <c r="G54" s="402">
        <v>0</v>
      </c>
      <c r="H54" s="402">
        <v>0</v>
      </c>
      <c r="I54" s="402">
        <v>0</v>
      </c>
      <c r="J54" s="418">
        <v>0</v>
      </c>
      <c r="K54" s="418">
        <v>0</v>
      </c>
    </row>
    <row r="55" spans="1:11" ht="17.45" customHeight="1">
      <c r="A55" s="1012"/>
      <c r="B55" s="1002" t="s">
        <v>71</v>
      </c>
      <c r="C55" s="1004"/>
      <c r="D55" s="417">
        <v>3</v>
      </c>
      <c r="E55" s="629">
        <f t="shared" si="1"/>
        <v>2</v>
      </c>
      <c r="F55" s="402">
        <v>2</v>
      </c>
      <c r="G55" s="402">
        <v>0</v>
      </c>
      <c r="H55" s="402">
        <v>0</v>
      </c>
      <c r="I55" s="402">
        <v>0</v>
      </c>
      <c r="J55" s="418">
        <v>0</v>
      </c>
      <c r="K55" s="418">
        <v>0</v>
      </c>
    </row>
    <row r="56" spans="1:11" ht="17.45" customHeight="1">
      <c r="A56" s="1010" t="s">
        <v>72</v>
      </c>
      <c r="B56" s="1005" t="s">
        <v>376</v>
      </c>
      <c r="C56" s="318" t="s">
        <v>73</v>
      </c>
      <c r="D56" s="419">
        <v>0</v>
      </c>
      <c r="E56" s="629">
        <f t="shared" si="1"/>
        <v>0</v>
      </c>
      <c r="F56" s="402">
        <v>0</v>
      </c>
      <c r="G56" s="402">
        <v>0</v>
      </c>
      <c r="H56" s="402">
        <v>0</v>
      </c>
      <c r="I56" s="402">
        <v>0</v>
      </c>
      <c r="J56" s="418">
        <v>0</v>
      </c>
      <c r="K56" s="418">
        <v>0</v>
      </c>
    </row>
    <row r="57" spans="1:11" ht="17.45" customHeight="1">
      <c r="A57" s="1011"/>
      <c r="B57" s="1007"/>
      <c r="C57" s="318" t="s">
        <v>74</v>
      </c>
      <c r="D57" s="419">
        <v>0</v>
      </c>
      <c r="E57" s="629">
        <f t="shared" si="1"/>
        <v>0</v>
      </c>
      <c r="F57" s="402">
        <v>0</v>
      </c>
      <c r="G57" s="402">
        <v>0</v>
      </c>
      <c r="H57" s="402">
        <v>0</v>
      </c>
      <c r="I57" s="402">
        <v>0</v>
      </c>
      <c r="J57" s="418">
        <v>0</v>
      </c>
      <c r="K57" s="418">
        <v>0</v>
      </c>
    </row>
    <row r="58" spans="1:11" ht="17.45" customHeight="1">
      <c r="A58" s="1012"/>
      <c r="B58" s="1002" t="s">
        <v>75</v>
      </c>
      <c r="C58" s="1004"/>
      <c r="D58" s="417">
        <v>0</v>
      </c>
      <c r="E58" s="629">
        <f t="shared" si="1"/>
        <v>0</v>
      </c>
      <c r="F58" s="402">
        <v>0</v>
      </c>
      <c r="G58" s="402">
        <v>0</v>
      </c>
      <c r="H58" s="402">
        <v>0</v>
      </c>
      <c r="I58" s="402">
        <v>0</v>
      </c>
      <c r="J58" s="418">
        <v>0</v>
      </c>
      <c r="K58" s="418">
        <v>0</v>
      </c>
    </row>
    <row r="59" spans="1:11" ht="17.45" customHeight="1">
      <c r="A59" s="1010" t="s">
        <v>76</v>
      </c>
      <c r="B59" s="1002" t="s">
        <v>77</v>
      </c>
      <c r="C59" s="1004"/>
      <c r="D59" s="417">
        <v>0</v>
      </c>
      <c r="E59" s="629">
        <f t="shared" si="1"/>
        <v>2</v>
      </c>
      <c r="F59" s="402">
        <v>2</v>
      </c>
      <c r="G59" s="402">
        <v>0</v>
      </c>
      <c r="H59" s="402">
        <v>0</v>
      </c>
      <c r="I59" s="402">
        <v>0</v>
      </c>
      <c r="J59" s="418">
        <v>0</v>
      </c>
      <c r="K59" s="418">
        <v>0</v>
      </c>
    </row>
    <row r="60" spans="1:11" ht="17.45" customHeight="1">
      <c r="A60" s="1012"/>
      <c r="B60" s="1002" t="s">
        <v>78</v>
      </c>
      <c r="C60" s="1004"/>
      <c r="D60" s="417">
        <v>1</v>
      </c>
      <c r="E60" s="629">
        <f t="shared" si="1"/>
        <v>1</v>
      </c>
      <c r="F60" s="402">
        <v>1</v>
      </c>
      <c r="G60" s="402">
        <v>0</v>
      </c>
      <c r="H60" s="402">
        <v>0</v>
      </c>
      <c r="I60" s="402">
        <v>0</v>
      </c>
      <c r="J60" s="418">
        <v>0</v>
      </c>
      <c r="K60" s="418">
        <v>0</v>
      </c>
    </row>
    <row r="61" spans="1:11" ht="17.45" customHeight="1">
      <c r="A61" s="1027" t="s">
        <v>79</v>
      </c>
      <c r="B61" s="1002" t="s">
        <v>379</v>
      </c>
      <c r="C61" s="1004"/>
      <c r="D61" s="417">
        <v>5</v>
      </c>
      <c r="E61" s="629">
        <f t="shared" si="1"/>
        <v>6</v>
      </c>
      <c r="F61" s="402">
        <v>6</v>
      </c>
      <c r="G61" s="402">
        <v>0</v>
      </c>
      <c r="H61" s="402">
        <v>0</v>
      </c>
      <c r="I61" s="402">
        <v>1</v>
      </c>
      <c r="J61" s="418">
        <v>0</v>
      </c>
      <c r="K61" s="418">
        <v>0</v>
      </c>
    </row>
    <row r="62" spans="1:11" ht="17.45" customHeight="1">
      <c r="A62" s="1028"/>
      <c r="B62" s="1005" t="s">
        <v>380</v>
      </c>
      <c r="C62" s="318" t="s">
        <v>81</v>
      </c>
      <c r="D62" s="419">
        <v>4</v>
      </c>
      <c r="E62" s="629">
        <f t="shared" si="1"/>
        <v>4</v>
      </c>
      <c r="F62" s="402">
        <v>4</v>
      </c>
      <c r="G62" s="418">
        <v>0</v>
      </c>
      <c r="H62" s="418">
        <v>0</v>
      </c>
      <c r="I62" s="418">
        <v>0</v>
      </c>
      <c r="J62" s="418">
        <v>0</v>
      </c>
      <c r="K62" s="418">
        <v>0</v>
      </c>
    </row>
    <row r="63" spans="1:11" ht="17.45" customHeight="1">
      <c r="A63" s="1028"/>
      <c r="B63" s="1007"/>
      <c r="C63" s="318" t="s">
        <v>82</v>
      </c>
      <c r="D63" s="419">
        <v>7</v>
      </c>
      <c r="E63" s="629">
        <f t="shared" si="1"/>
        <v>6</v>
      </c>
      <c r="F63" s="402">
        <v>6</v>
      </c>
      <c r="G63" s="418">
        <v>0</v>
      </c>
      <c r="H63" s="418">
        <v>0</v>
      </c>
      <c r="I63" s="418">
        <v>0</v>
      </c>
      <c r="J63" s="418">
        <v>0</v>
      </c>
      <c r="K63" s="418">
        <v>0</v>
      </c>
    </row>
    <row r="64" spans="1:11" ht="17.45" customHeight="1">
      <c r="A64" s="1029"/>
      <c r="B64" s="1002" t="s">
        <v>83</v>
      </c>
      <c r="C64" s="1004"/>
      <c r="D64" s="417">
        <v>5</v>
      </c>
      <c r="E64" s="629">
        <f t="shared" si="1"/>
        <v>5</v>
      </c>
      <c r="F64" s="402">
        <v>5</v>
      </c>
      <c r="G64" s="418">
        <v>0</v>
      </c>
      <c r="H64" s="418">
        <v>0</v>
      </c>
      <c r="I64" s="418">
        <v>0</v>
      </c>
      <c r="J64" s="418">
        <v>0</v>
      </c>
      <c r="K64" s="418">
        <v>0</v>
      </c>
    </row>
    <row r="65" spans="1:12" ht="17.45" customHeight="1">
      <c r="A65" s="1002" t="s">
        <v>84</v>
      </c>
      <c r="B65" s="1003"/>
      <c r="C65" s="1004"/>
      <c r="D65" s="417">
        <v>1</v>
      </c>
      <c r="E65" s="629">
        <f t="shared" si="1"/>
        <v>1</v>
      </c>
      <c r="F65" s="402">
        <v>1</v>
      </c>
      <c r="G65" s="418">
        <v>0</v>
      </c>
      <c r="H65" s="418">
        <v>0</v>
      </c>
      <c r="I65" s="418">
        <v>0</v>
      </c>
      <c r="J65" s="418">
        <v>0</v>
      </c>
      <c r="K65" s="418">
        <v>0</v>
      </c>
    </row>
    <row r="66" spans="1:12" ht="17.45" customHeight="1">
      <c r="A66" s="1008" t="s">
        <v>85</v>
      </c>
      <c r="B66" s="1025"/>
      <c r="C66" s="1009"/>
      <c r="D66" s="419">
        <v>0</v>
      </c>
      <c r="E66" s="629">
        <f t="shared" si="1"/>
        <v>0</v>
      </c>
      <c r="F66" s="402">
        <v>0</v>
      </c>
      <c r="G66" s="418">
        <v>0</v>
      </c>
      <c r="H66" s="418">
        <v>0</v>
      </c>
      <c r="I66" s="418">
        <v>0</v>
      </c>
      <c r="J66" s="418">
        <v>0</v>
      </c>
      <c r="K66" s="418">
        <v>0</v>
      </c>
    </row>
    <row r="67" spans="1:12" ht="17.45" customHeight="1">
      <c r="A67" s="1008" t="s">
        <v>303</v>
      </c>
      <c r="B67" s="1025"/>
      <c r="C67" s="1009"/>
      <c r="D67" s="419">
        <v>0</v>
      </c>
      <c r="E67" s="629">
        <f t="shared" si="1"/>
        <v>0</v>
      </c>
      <c r="F67" s="402">
        <v>0</v>
      </c>
      <c r="G67" s="418">
        <v>0</v>
      </c>
      <c r="H67" s="418">
        <v>0</v>
      </c>
      <c r="I67" s="418">
        <v>0</v>
      </c>
      <c r="J67" s="418">
        <v>0</v>
      </c>
      <c r="K67" s="418">
        <v>0</v>
      </c>
      <c r="L67" s="24" t="s">
        <v>216</v>
      </c>
    </row>
    <row r="68" spans="1:12" ht="17.45" customHeight="1" thickBot="1">
      <c r="A68" s="1008" t="s">
        <v>87</v>
      </c>
      <c r="B68" s="1025"/>
      <c r="C68" s="1009"/>
      <c r="D68" s="419">
        <v>5</v>
      </c>
      <c r="E68" s="629">
        <f t="shared" si="1"/>
        <v>6</v>
      </c>
      <c r="F68" s="401">
        <v>6</v>
      </c>
      <c r="G68" s="337">
        <v>0</v>
      </c>
      <c r="H68" s="337">
        <v>0</v>
      </c>
      <c r="I68" s="337">
        <v>0</v>
      </c>
      <c r="J68" s="337">
        <v>0</v>
      </c>
      <c r="K68" s="337">
        <v>0</v>
      </c>
    </row>
    <row r="69" spans="1:12" ht="21.75" hidden="1" customHeight="1">
      <c r="A69" s="1026"/>
      <c r="B69" s="323"/>
      <c r="C69" s="323"/>
      <c r="D69" s="428"/>
      <c r="E69" s="631"/>
      <c r="F69" s="429"/>
      <c r="G69" s="430"/>
      <c r="H69" s="430"/>
      <c r="I69" s="430"/>
      <c r="J69" s="430"/>
      <c r="K69" s="430"/>
    </row>
    <row r="70" spans="1:12" ht="21.75" hidden="1" customHeight="1">
      <c r="A70" s="1026"/>
      <c r="B70" s="323"/>
      <c r="C70" s="323"/>
      <c r="D70" s="428"/>
      <c r="E70" s="629"/>
      <c r="F70" s="402"/>
      <c r="G70" s="418"/>
      <c r="H70" s="418"/>
      <c r="I70" s="418"/>
      <c r="J70" s="418"/>
      <c r="K70" s="418"/>
    </row>
    <row r="71" spans="1:12" ht="21.75" hidden="1" customHeight="1">
      <c r="A71" s="1026"/>
      <c r="B71" s="323"/>
      <c r="C71" s="323"/>
      <c r="D71" s="428"/>
      <c r="E71" s="629"/>
      <c r="F71" s="402"/>
      <c r="G71" s="418"/>
      <c r="H71" s="418"/>
      <c r="I71" s="418"/>
      <c r="J71" s="418"/>
      <c r="K71" s="418"/>
    </row>
    <row r="72" spans="1:12" ht="21.75" hidden="1" customHeight="1">
      <c r="A72" s="1026"/>
      <c r="B72" s="323"/>
      <c r="C72" s="323"/>
      <c r="D72" s="428"/>
      <c r="E72" s="629"/>
      <c r="F72" s="402"/>
      <c r="G72" s="418"/>
      <c r="H72" s="418"/>
      <c r="I72" s="418"/>
      <c r="J72" s="418"/>
      <c r="K72" s="418"/>
    </row>
    <row r="73" spans="1:12" ht="21.75" hidden="1" customHeight="1">
      <c r="A73" s="1026"/>
      <c r="B73" s="323"/>
      <c r="C73" s="323"/>
      <c r="D73" s="428"/>
      <c r="E73" s="629"/>
      <c r="F73" s="402"/>
      <c r="G73" s="418"/>
      <c r="H73" s="418"/>
      <c r="I73" s="418"/>
      <c r="J73" s="418"/>
      <c r="K73" s="418"/>
    </row>
    <row r="74" spans="1:12" ht="21.75" hidden="1" customHeight="1">
      <c r="A74" s="1026"/>
      <c r="B74" s="323"/>
      <c r="C74" s="323"/>
      <c r="D74" s="428"/>
      <c r="E74" s="629"/>
      <c r="F74" s="402"/>
      <c r="G74" s="418"/>
      <c r="H74" s="418"/>
      <c r="I74" s="418"/>
      <c r="J74" s="418"/>
      <c r="K74" s="418"/>
    </row>
    <row r="75" spans="1:12" ht="21.75" hidden="1" customHeight="1">
      <c r="A75" s="1026"/>
      <c r="B75" s="323"/>
      <c r="C75" s="323"/>
      <c r="D75" s="428"/>
      <c r="E75" s="629"/>
      <c r="F75" s="402"/>
      <c r="G75" s="418"/>
      <c r="H75" s="418"/>
      <c r="I75" s="418"/>
      <c r="J75" s="418"/>
      <c r="K75" s="418"/>
    </row>
    <row r="76" spans="1:12" ht="21.75" hidden="1" customHeight="1">
      <c r="A76" s="1026"/>
      <c r="B76" s="323"/>
      <c r="C76" s="323"/>
      <c r="D76" s="428"/>
      <c r="E76" s="632"/>
      <c r="F76" s="402"/>
      <c r="G76" s="418"/>
      <c r="H76" s="418"/>
      <c r="I76" s="418"/>
      <c r="J76" s="418"/>
      <c r="K76" s="418"/>
    </row>
    <row r="77" spans="1:12" ht="21.75" hidden="1" customHeight="1">
      <c r="A77" s="1026"/>
      <c r="B77" s="323"/>
      <c r="C77" s="323"/>
      <c r="D77" s="428"/>
      <c r="E77" s="632"/>
      <c r="F77" s="402"/>
      <c r="G77" s="418"/>
      <c r="H77" s="418"/>
      <c r="I77" s="418"/>
      <c r="J77" s="418"/>
      <c r="K77" s="418"/>
    </row>
    <row r="78" spans="1:12" ht="21.75" hidden="1" customHeight="1">
      <c r="A78" s="1026"/>
      <c r="B78" s="323"/>
      <c r="C78" s="323"/>
      <c r="D78" s="428"/>
      <c r="E78" s="632"/>
      <c r="F78" s="402"/>
      <c r="G78" s="418"/>
      <c r="H78" s="418"/>
      <c r="I78" s="418"/>
      <c r="J78" s="418"/>
      <c r="K78" s="418"/>
    </row>
    <row r="79" spans="1:12" ht="21.75" hidden="1" customHeight="1">
      <c r="A79" s="1026"/>
      <c r="B79" s="323"/>
      <c r="C79" s="323"/>
      <c r="D79" s="428"/>
      <c r="E79" s="632"/>
      <c r="F79" s="402"/>
      <c r="G79" s="418"/>
      <c r="H79" s="418"/>
      <c r="I79" s="418"/>
      <c r="J79" s="418"/>
      <c r="K79" s="418"/>
    </row>
    <row r="80" spans="1:12" ht="21.75" hidden="1" customHeight="1">
      <c r="A80" s="1026"/>
      <c r="B80" s="323"/>
      <c r="C80" s="323"/>
      <c r="D80" s="428"/>
      <c r="E80" s="632"/>
      <c r="F80" s="402"/>
      <c r="G80" s="418"/>
      <c r="H80" s="418"/>
      <c r="I80" s="418"/>
      <c r="J80" s="418"/>
      <c r="K80" s="418"/>
    </row>
    <row r="81" spans="1:11" ht="21.75" hidden="1" customHeight="1">
      <c r="A81" s="1026"/>
      <c r="B81" s="323"/>
      <c r="C81" s="323"/>
      <c r="D81" s="428"/>
      <c r="E81" s="632"/>
      <c r="F81" s="402"/>
      <c r="G81" s="418"/>
      <c r="H81" s="418"/>
      <c r="I81" s="418"/>
      <c r="J81" s="418"/>
      <c r="K81" s="418"/>
    </row>
    <row r="82" spans="1:11" ht="21.75" hidden="1" customHeight="1" thickBot="1">
      <c r="A82" s="1026"/>
      <c r="B82" s="323"/>
      <c r="C82" s="323"/>
      <c r="D82" s="428"/>
      <c r="E82" s="633"/>
      <c r="F82" s="431"/>
      <c r="G82" s="432"/>
      <c r="H82" s="432"/>
      <c r="I82" s="432"/>
      <c r="J82" s="432"/>
      <c r="K82" s="432"/>
    </row>
    <row r="83" spans="1:11" ht="21.2" customHeight="1" thickTop="1">
      <c r="A83" s="1019" t="s">
        <v>88</v>
      </c>
      <c r="B83" s="1020"/>
      <c r="C83" s="1021"/>
      <c r="D83" s="625">
        <v>5144</v>
      </c>
      <c r="E83" s="628">
        <f>SUM(F83:H83)</f>
        <v>5098</v>
      </c>
      <c r="F83" s="397">
        <v>3895</v>
      </c>
      <c r="G83" s="626">
        <v>78</v>
      </c>
      <c r="H83" s="626">
        <v>1125</v>
      </c>
      <c r="I83" s="626">
        <v>554</v>
      </c>
      <c r="J83" s="626">
        <v>199</v>
      </c>
      <c r="K83" s="626">
        <v>119</v>
      </c>
    </row>
    <row r="85" spans="1:11" s="37" customFormat="1" ht="12">
      <c r="A85" s="37" t="s">
        <v>89</v>
      </c>
    </row>
  </sheetData>
  <mergeCells count="66">
    <mergeCell ref="F3:K3"/>
    <mergeCell ref="A67:C67"/>
    <mergeCell ref="A68:C68"/>
    <mergeCell ref="A69:A82"/>
    <mergeCell ref="A83:C83"/>
    <mergeCell ref="A61:A64"/>
    <mergeCell ref="B61:C61"/>
    <mergeCell ref="B62:B63"/>
    <mergeCell ref="B64:C64"/>
    <mergeCell ref="A65:C65"/>
    <mergeCell ref="A66:C66"/>
    <mergeCell ref="A56:A58"/>
    <mergeCell ref="B56:B57"/>
    <mergeCell ref="B58:C58"/>
    <mergeCell ref="A59:A60"/>
    <mergeCell ref="B59:C59"/>
    <mergeCell ref="B60:C60"/>
    <mergeCell ref="A48:C48"/>
    <mergeCell ref="A49:C49"/>
    <mergeCell ref="A50:C50"/>
    <mergeCell ref="A51:C51"/>
    <mergeCell ref="A53:A55"/>
    <mergeCell ref="B53:B54"/>
    <mergeCell ref="B55:C55"/>
    <mergeCell ref="A42:A47"/>
    <mergeCell ref="B42:C42"/>
    <mergeCell ref="B43:C43"/>
    <mergeCell ref="B44:B45"/>
    <mergeCell ref="B46:C46"/>
    <mergeCell ref="B47:C47"/>
    <mergeCell ref="A41:C41"/>
    <mergeCell ref="A32:C32"/>
    <mergeCell ref="A33:A36"/>
    <mergeCell ref="B33:C33"/>
    <mergeCell ref="B34:C34"/>
    <mergeCell ref="B35:C35"/>
    <mergeCell ref="B36:C36"/>
    <mergeCell ref="A37:C37"/>
    <mergeCell ref="A38:A39"/>
    <mergeCell ref="B38:C38"/>
    <mergeCell ref="B39:C39"/>
    <mergeCell ref="A40:C40"/>
    <mergeCell ref="A31:C31"/>
    <mergeCell ref="A17:C17"/>
    <mergeCell ref="A18:C18"/>
    <mergeCell ref="A19:C19"/>
    <mergeCell ref="A20:C20"/>
    <mergeCell ref="A21:C21"/>
    <mergeCell ref="A22:A26"/>
    <mergeCell ref="B26:C26"/>
    <mergeCell ref="A27:A29"/>
    <mergeCell ref="B27:C27"/>
    <mergeCell ref="B28:C28"/>
    <mergeCell ref="B29:C29"/>
    <mergeCell ref="A30:C30"/>
    <mergeCell ref="B22:B25"/>
    <mergeCell ref="A10:C10"/>
    <mergeCell ref="A11:C11"/>
    <mergeCell ref="A12:A16"/>
    <mergeCell ref="B12:B15"/>
    <mergeCell ref="B16:C16"/>
    <mergeCell ref="A6:C6"/>
    <mergeCell ref="A3:C4"/>
    <mergeCell ref="A5:C5"/>
    <mergeCell ref="A7:C7"/>
    <mergeCell ref="A9:C9"/>
  </mergeCells>
  <pageMargins left="0.79" right="0.17" top="0.47244094488188981" bottom="0.31496062992125984" header="0.27559055118110237" footer="0.19685039370078741"/>
  <pageSetup paperSize="9" scale="53" orientation="portrait" r:id="rId1"/>
  <headerFooter>
    <oddHeader>&amp;C2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H35"/>
  <sheetViews>
    <sheetView topLeftCell="A22" workbookViewId="0">
      <selection activeCell="K31" sqref="K31"/>
    </sheetView>
  </sheetViews>
  <sheetFormatPr defaultColWidth="9.140625" defaultRowHeight="12.75"/>
  <cols>
    <col min="1" max="1" width="9.85546875" style="1" customWidth="1"/>
    <col min="2" max="7" width="9.140625" style="1"/>
    <col min="8" max="8" width="26.42578125" style="1" customWidth="1"/>
    <col min="9" max="16384" width="9.140625" style="1"/>
  </cols>
  <sheetData>
    <row r="2" spans="1:8">
      <c r="A2" s="11" t="s">
        <v>90</v>
      </c>
      <c r="B2" s="11" t="s">
        <v>91</v>
      </c>
      <c r="C2" s="11"/>
      <c r="D2" s="11"/>
      <c r="E2" s="11"/>
      <c r="F2" s="11"/>
      <c r="G2" s="11"/>
      <c r="H2" s="11"/>
    </row>
    <row r="3" spans="1:8">
      <c r="A3" s="11"/>
      <c r="B3" s="11" t="s">
        <v>458</v>
      </c>
      <c r="C3" s="11"/>
      <c r="D3" s="11"/>
      <c r="E3" s="11"/>
      <c r="F3" s="11"/>
      <c r="G3" s="11"/>
      <c r="H3" s="11"/>
    </row>
    <row r="4" spans="1:8">
      <c r="A4" s="11"/>
      <c r="B4" s="11"/>
      <c r="C4" s="11"/>
      <c r="D4" s="11"/>
      <c r="E4" s="11"/>
      <c r="F4" s="11"/>
      <c r="G4" s="11"/>
      <c r="H4" s="11"/>
    </row>
    <row r="5" spans="1:8">
      <c r="A5" s="11"/>
      <c r="B5" s="11"/>
      <c r="C5" s="11"/>
      <c r="D5" s="11"/>
      <c r="E5" s="11"/>
      <c r="F5" s="11"/>
      <c r="G5" s="11"/>
      <c r="H5" s="11"/>
    </row>
    <row r="6" spans="1:8">
      <c r="A6" s="11"/>
      <c r="B6" s="11"/>
      <c r="C6" s="11"/>
      <c r="D6" s="11"/>
      <c r="E6" s="11"/>
      <c r="F6" s="11"/>
      <c r="G6" s="11"/>
      <c r="H6" s="11"/>
    </row>
    <row r="34" spans="1:8">
      <c r="A34" s="11" t="s">
        <v>92</v>
      </c>
      <c r="B34" s="11" t="s">
        <v>93</v>
      </c>
      <c r="C34" s="11"/>
      <c r="D34" s="11"/>
      <c r="E34" s="11"/>
      <c r="F34" s="11"/>
      <c r="G34" s="11"/>
      <c r="H34" s="11"/>
    </row>
    <row r="35" spans="1:8">
      <c r="A35" s="11"/>
      <c r="B35" s="11" t="s">
        <v>458</v>
      </c>
      <c r="C35" s="11"/>
      <c r="D35" s="11"/>
      <c r="E35" s="11"/>
      <c r="F35" s="11"/>
      <c r="G35" s="11"/>
      <c r="H35" s="11"/>
    </row>
  </sheetData>
  <pageMargins left="0.86614173228346458" right="0.51181102362204722" top="0.62992125984251968" bottom="0.74803149606299213" header="0.31496062992125984" footer="0.31496062992125984"/>
  <pageSetup paperSize="9" scale="89" orientation="portrait" r:id="rId1"/>
  <headerFooter>
    <oddHeader>&amp;C3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9"/>
  <sheetViews>
    <sheetView topLeftCell="A5" zoomScaleNormal="100" workbookViewId="0">
      <selection activeCell="D82" sqref="D82"/>
    </sheetView>
  </sheetViews>
  <sheetFormatPr defaultColWidth="9.140625" defaultRowHeight="15.75"/>
  <cols>
    <col min="1" max="1" width="8" style="24" customWidth="1"/>
    <col min="2" max="2" width="15.42578125" style="24" customWidth="1"/>
    <col min="3" max="3" width="27.5703125" style="24" customWidth="1"/>
    <col min="4" max="4" width="13" style="24" customWidth="1"/>
    <col min="5" max="5" width="13" style="25" customWidth="1"/>
    <col min="6" max="11" width="13" style="24" customWidth="1"/>
    <col min="12" max="16384" width="9.140625" style="24"/>
  </cols>
  <sheetData>
    <row r="1" spans="1:11">
      <c r="A1" s="24" t="s">
        <v>459</v>
      </c>
    </row>
    <row r="2" spans="1:11" ht="14.25" customHeight="1">
      <c r="A2" s="1044" t="s">
        <v>94</v>
      </c>
      <c r="B2" s="1045"/>
      <c r="C2" s="1046"/>
      <c r="D2" s="549"/>
      <c r="E2" s="550"/>
      <c r="F2" s="1051" t="s">
        <v>315</v>
      </c>
      <c r="G2" s="1051"/>
      <c r="H2" s="1051"/>
      <c r="I2" s="1051"/>
      <c r="J2" s="1051"/>
      <c r="K2" s="1051"/>
    </row>
    <row r="3" spans="1:11" ht="15" customHeight="1">
      <c r="A3" s="1047"/>
      <c r="B3" s="1048"/>
      <c r="C3" s="1048"/>
      <c r="D3" s="1055" t="s">
        <v>445</v>
      </c>
      <c r="E3" s="1057" t="s">
        <v>456</v>
      </c>
      <c r="F3" s="1052" t="s">
        <v>2</v>
      </c>
      <c r="G3" s="1053"/>
      <c r="H3" s="1053"/>
      <c r="I3" s="1053" t="s">
        <v>3</v>
      </c>
      <c r="J3" s="1054"/>
      <c r="K3" s="1054"/>
    </row>
    <row r="4" spans="1:11" ht="16.5" customHeight="1">
      <c r="A4" s="1049"/>
      <c r="B4" s="1050"/>
      <c r="C4" s="1050"/>
      <c r="D4" s="1056"/>
      <c r="E4" s="1058"/>
      <c r="F4" s="552" t="s">
        <v>4</v>
      </c>
      <c r="G4" s="553" t="s">
        <v>5</v>
      </c>
      <c r="H4" s="553" t="s">
        <v>6</v>
      </c>
      <c r="I4" s="554" t="s">
        <v>4</v>
      </c>
      <c r="J4" s="553" t="s">
        <v>5</v>
      </c>
      <c r="K4" s="553" t="s">
        <v>6</v>
      </c>
    </row>
    <row r="5" spans="1:11" ht="14.25" customHeight="1">
      <c r="A5" s="1086">
        <v>1</v>
      </c>
      <c r="B5" s="1087"/>
      <c r="C5" s="1088"/>
      <c r="D5" s="555">
        <v>2</v>
      </c>
      <c r="E5" s="556">
        <v>3</v>
      </c>
      <c r="F5" s="557">
        <v>4</v>
      </c>
      <c r="G5" s="548">
        <v>5</v>
      </c>
      <c r="H5" s="548">
        <v>6</v>
      </c>
      <c r="I5" s="558">
        <v>7</v>
      </c>
      <c r="J5" s="548">
        <v>8</v>
      </c>
      <c r="K5" s="548">
        <v>9</v>
      </c>
    </row>
    <row r="6" spans="1:11" ht="21.2" customHeight="1" thickBot="1">
      <c r="A6" s="1042" t="s">
        <v>1</v>
      </c>
      <c r="B6" s="1043"/>
      <c r="C6" s="1043"/>
      <c r="D6" s="433">
        <v>56179</v>
      </c>
      <c r="E6" s="643">
        <f t="shared" ref="E6:K6" si="0">SUM(E7,E20)</f>
        <v>55427</v>
      </c>
      <c r="F6" s="250">
        <f t="shared" si="0"/>
        <v>55008</v>
      </c>
      <c r="G6" s="250">
        <f t="shared" si="0"/>
        <v>2286</v>
      </c>
      <c r="H6" s="250">
        <f t="shared" si="0"/>
        <v>52722</v>
      </c>
      <c r="I6" s="250">
        <f t="shared" si="0"/>
        <v>419</v>
      </c>
      <c r="J6" s="250">
        <f t="shared" si="0"/>
        <v>8</v>
      </c>
      <c r="K6" s="250">
        <f t="shared" si="0"/>
        <v>411</v>
      </c>
    </row>
    <row r="7" spans="1:11" s="25" customFormat="1" ht="18" customHeight="1" thickTop="1">
      <c r="A7" s="1059" t="s">
        <v>7</v>
      </c>
      <c r="B7" s="635" t="s">
        <v>4</v>
      </c>
      <c r="C7" s="636"/>
      <c r="D7" s="637">
        <v>54835</v>
      </c>
      <c r="E7" s="644">
        <f>SUM(F7,I7)</f>
        <v>54184</v>
      </c>
      <c r="F7" s="638">
        <f t="shared" ref="F7:F20" si="1">SUM(G7:H7)</f>
        <v>53807</v>
      </c>
      <c r="G7" s="638">
        <f>SUM(G8:G19)</f>
        <v>2230</v>
      </c>
      <c r="H7" s="638">
        <f>SUM(H8:H19)</f>
        <v>51577</v>
      </c>
      <c r="I7" s="639">
        <f t="shared" ref="I7:I20" si="2">SUM(J7:K7)</f>
        <v>377</v>
      </c>
      <c r="J7" s="264">
        <f>SUM(J8:J19)</f>
        <v>6</v>
      </c>
      <c r="K7" s="264">
        <f>SUM(K8:K19)</f>
        <v>371</v>
      </c>
    </row>
    <row r="8" spans="1:11" ht="18" customHeight="1">
      <c r="A8" s="1060"/>
      <c r="B8" s="252" t="s">
        <v>95</v>
      </c>
      <c r="C8" s="253"/>
      <c r="D8" s="434">
        <v>837</v>
      </c>
      <c r="E8" s="645">
        <f t="shared" ref="E8:E32" si="3">SUM(F8,I8)</f>
        <v>728</v>
      </c>
      <c r="F8" s="254">
        <f>G8+H8</f>
        <v>723</v>
      </c>
      <c r="G8" s="255">
        <v>32</v>
      </c>
      <c r="H8" s="435">
        <v>691</v>
      </c>
      <c r="I8" s="436">
        <f>J8+K8</f>
        <v>5</v>
      </c>
      <c r="J8" s="437">
        <v>0</v>
      </c>
      <c r="K8" s="438">
        <v>5</v>
      </c>
    </row>
    <row r="9" spans="1:11" ht="18" customHeight="1">
      <c r="A9" s="1061"/>
      <c r="B9" s="257" t="s">
        <v>96</v>
      </c>
      <c r="C9" s="257"/>
      <c r="D9" s="439">
        <v>5184</v>
      </c>
      <c r="E9" s="646">
        <f t="shared" si="3"/>
        <v>4965</v>
      </c>
      <c r="F9" s="254">
        <f t="shared" ref="F9:F19" si="4">G9+H9</f>
        <v>4910</v>
      </c>
      <c r="G9" s="255">
        <v>225</v>
      </c>
      <c r="H9" s="435">
        <v>4685</v>
      </c>
      <c r="I9" s="436">
        <f t="shared" ref="I9:I19" si="5">J9+K9</f>
        <v>55</v>
      </c>
      <c r="J9" s="435">
        <v>2</v>
      </c>
      <c r="K9" s="440">
        <v>53</v>
      </c>
    </row>
    <row r="10" spans="1:11" ht="18" customHeight="1">
      <c r="A10" s="1061"/>
      <c r="B10" s="258" t="s">
        <v>97</v>
      </c>
      <c r="C10" s="258"/>
      <c r="D10" s="441">
        <v>10398</v>
      </c>
      <c r="E10" s="646">
        <f t="shared" si="3"/>
        <v>10320</v>
      </c>
      <c r="F10" s="254">
        <f t="shared" si="4"/>
        <v>10244</v>
      </c>
      <c r="G10" s="255">
        <v>480</v>
      </c>
      <c r="H10" s="442">
        <v>9764</v>
      </c>
      <c r="I10" s="436">
        <f t="shared" si="5"/>
        <v>76</v>
      </c>
      <c r="J10" s="435">
        <v>0</v>
      </c>
      <c r="K10" s="440">
        <v>76</v>
      </c>
    </row>
    <row r="11" spans="1:11" ht="18" customHeight="1">
      <c r="A11" s="1061"/>
      <c r="B11" s="258" t="s">
        <v>98</v>
      </c>
      <c r="C11" s="258"/>
      <c r="D11" s="441">
        <v>6129</v>
      </c>
      <c r="E11" s="646">
        <f t="shared" si="3"/>
        <v>6043</v>
      </c>
      <c r="F11" s="254">
        <f t="shared" si="4"/>
        <v>5988</v>
      </c>
      <c r="G11" s="255">
        <v>205</v>
      </c>
      <c r="H11" s="435">
        <v>5783</v>
      </c>
      <c r="I11" s="436">
        <f t="shared" si="5"/>
        <v>55</v>
      </c>
      <c r="J11" s="435">
        <v>0</v>
      </c>
      <c r="K11" s="440">
        <v>55</v>
      </c>
    </row>
    <row r="12" spans="1:11" ht="18" customHeight="1">
      <c r="A12" s="1061"/>
      <c r="B12" s="258" t="s">
        <v>99</v>
      </c>
      <c r="C12" s="258"/>
      <c r="D12" s="441">
        <v>5328</v>
      </c>
      <c r="E12" s="646">
        <f t="shared" si="3"/>
        <v>5241</v>
      </c>
      <c r="F12" s="254">
        <f t="shared" si="4"/>
        <v>5194</v>
      </c>
      <c r="G12" s="255">
        <v>231</v>
      </c>
      <c r="H12" s="442">
        <v>4963</v>
      </c>
      <c r="I12" s="436">
        <f t="shared" si="5"/>
        <v>47</v>
      </c>
      <c r="J12" s="435">
        <v>0</v>
      </c>
      <c r="K12" s="440">
        <v>47</v>
      </c>
    </row>
    <row r="13" spans="1:11" ht="18" customHeight="1">
      <c r="A13" s="1061"/>
      <c r="B13" s="258" t="s">
        <v>100</v>
      </c>
      <c r="C13" s="258"/>
      <c r="D13" s="441">
        <v>6870</v>
      </c>
      <c r="E13" s="646">
        <f t="shared" si="3"/>
        <v>7002</v>
      </c>
      <c r="F13" s="254">
        <f t="shared" si="4"/>
        <v>6928</v>
      </c>
      <c r="G13" s="255">
        <v>276</v>
      </c>
      <c r="H13" s="435">
        <v>6652</v>
      </c>
      <c r="I13" s="436">
        <f>J13+K13</f>
        <v>74</v>
      </c>
      <c r="J13" s="435">
        <v>2</v>
      </c>
      <c r="K13" s="440">
        <v>72</v>
      </c>
    </row>
    <row r="14" spans="1:11" ht="18" customHeight="1">
      <c r="A14" s="1061"/>
      <c r="B14" s="258" t="s">
        <v>101</v>
      </c>
      <c r="C14" s="258"/>
      <c r="D14" s="441">
        <v>8130</v>
      </c>
      <c r="E14" s="646">
        <f t="shared" si="3"/>
        <v>7997</v>
      </c>
      <c r="F14" s="254">
        <f t="shared" si="4"/>
        <v>7950</v>
      </c>
      <c r="G14" s="255">
        <v>253</v>
      </c>
      <c r="H14" s="435">
        <v>7697</v>
      </c>
      <c r="I14" s="436">
        <f t="shared" si="5"/>
        <v>47</v>
      </c>
      <c r="J14" s="435">
        <v>1</v>
      </c>
      <c r="K14" s="440">
        <v>46</v>
      </c>
    </row>
    <row r="15" spans="1:11" ht="18" customHeight="1">
      <c r="A15" s="1061"/>
      <c r="B15" s="258" t="s">
        <v>102</v>
      </c>
      <c r="C15" s="258"/>
      <c r="D15" s="441">
        <v>7053</v>
      </c>
      <c r="E15" s="646">
        <f t="shared" si="3"/>
        <v>6978</v>
      </c>
      <c r="F15" s="254">
        <f t="shared" si="4"/>
        <v>6966</v>
      </c>
      <c r="G15" s="255">
        <v>285</v>
      </c>
      <c r="H15" s="435">
        <v>6681</v>
      </c>
      <c r="I15" s="436">
        <f t="shared" si="5"/>
        <v>12</v>
      </c>
      <c r="J15" s="435">
        <v>1</v>
      </c>
      <c r="K15" s="440">
        <v>11</v>
      </c>
    </row>
    <row r="16" spans="1:11" ht="18" customHeight="1">
      <c r="A16" s="1061"/>
      <c r="B16" s="258" t="s">
        <v>103</v>
      </c>
      <c r="C16" s="258"/>
      <c r="D16" s="441">
        <v>2544</v>
      </c>
      <c r="E16" s="646">
        <f t="shared" si="3"/>
        <v>2546</v>
      </c>
      <c r="F16" s="254">
        <f t="shared" si="4"/>
        <v>2542</v>
      </c>
      <c r="G16" s="255">
        <v>163</v>
      </c>
      <c r="H16" s="435">
        <v>2379</v>
      </c>
      <c r="I16" s="436">
        <f>J16+K16</f>
        <v>4</v>
      </c>
      <c r="J16" s="435">
        <v>0</v>
      </c>
      <c r="K16" s="440">
        <v>4</v>
      </c>
    </row>
    <row r="17" spans="1:13" ht="18" customHeight="1">
      <c r="A17" s="1061"/>
      <c r="B17" s="258" t="s">
        <v>395</v>
      </c>
      <c r="C17" s="258"/>
      <c r="D17" s="443">
        <v>173</v>
      </c>
      <c r="E17" s="646">
        <f t="shared" si="3"/>
        <v>178</v>
      </c>
      <c r="F17" s="254">
        <f t="shared" si="4"/>
        <v>178</v>
      </c>
      <c r="G17" s="259">
        <v>1</v>
      </c>
      <c r="H17" s="444">
        <v>177</v>
      </c>
      <c r="I17" s="436">
        <f t="shared" si="5"/>
        <v>0</v>
      </c>
      <c r="J17" s="444">
        <v>0</v>
      </c>
      <c r="K17" s="445">
        <v>0</v>
      </c>
    </row>
    <row r="18" spans="1:13" ht="18" customHeight="1">
      <c r="A18" s="1061"/>
      <c r="B18" s="260" t="s">
        <v>104</v>
      </c>
      <c r="C18" s="261"/>
      <c r="D18" s="446">
        <v>1700</v>
      </c>
      <c r="E18" s="646">
        <f t="shared" si="3"/>
        <v>1688</v>
      </c>
      <c r="F18" s="254">
        <f t="shared" si="4"/>
        <v>1686</v>
      </c>
      <c r="G18" s="255">
        <v>64</v>
      </c>
      <c r="H18" s="435">
        <v>1622</v>
      </c>
      <c r="I18" s="436">
        <f t="shared" si="5"/>
        <v>2</v>
      </c>
      <c r="J18" s="435">
        <v>0</v>
      </c>
      <c r="K18" s="440">
        <v>2</v>
      </c>
      <c r="M18" s="24" t="s">
        <v>216</v>
      </c>
    </row>
    <row r="19" spans="1:13" ht="18" customHeight="1" thickBot="1">
      <c r="A19" s="1062"/>
      <c r="B19" s="262" t="s">
        <v>105</v>
      </c>
      <c r="C19" s="262"/>
      <c r="D19" s="447">
        <v>489</v>
      </c>
      <c r="E19" s="647">
        <f t="shared" si="3"/>
        <v>498</v>
      </c>
      <c r="F19" s="254">
        <f t="shared" si="4"/>
        <v>498</v>
      </c>
      <c r="G19" s="263">
        <v>15</v>
      </c>
      <c r="H19" s="448">
        <v>483</v>
      </c>
      <c r="I19" s="436">
        <f t="shared" si="5"/>
        <v>0</v>
      </c>
      <c r="J19" s="448">
        <v>0</v>
      </c>
      <c r="K19" s="449">
        <v>0</v>
      </c>
    </row>
    <row r="20" spans="1:13" s="25" customFormat="1" ht="18" customHeight="1" thickTop="1">
      <c r="A20" s="1063" t="s">
        <v>16</v>
      </c>
      <c r="B20" s="640" t="s">
        <v>4</v>
      </c>
      <c r="C20" s="641"/>
      <c r="D20" s="642">
        <v>1344</v>
      </c>
      <c r="E20" s="648">
        <f t="shared" si="3"/>
        <v>1243</v>
      </c>
      <c r="F20" s="638">
        <f t="shared" si="1"/>
        <v>1201</v>
      </c>
      <c r="G20" s="638">
        <f>SUM(G21:G32)</f>
        <v>56</v>
      </c>
      <c r="H20" s="638">
        <f>SUM(H21:H32)</f>
        <v>1145</v>
      </c>
      <c r="I20" s="639">
        <f t="shared" si="2"/>
        <v>42</v>
      </c>
      <c r="J20" s="251">
        <f>SUM(J21:J32)</f>
        <v>2</v>
      </c>
      <c r="K20" s="251">
        <f>SUM(K21:K32)</f>
        <v>40</v>
      </c>
    </row>
    <row r="21" spans="1:13" ht="18" customHeight="1">
      <c r="A21" s="1064"/>
      <c r="B21" s="314" t="s">
        <v>106</v>
      </c>
      <c r="C21" s="313"/>
      <c r="D21" s="450">
        <v>0</v>
      </c>
      <c r="E21" s="645">
        <f t="shared" si="3"/>
        <v>0</v>
      </c>
      <c r="F21" s="254">
        <f t="shared" ref="F21:F26" si="6">G21+H21</f>
        <v>0</v>
      </c>
      <c r="G21" s="255">
        <v>0</v>
      </c>
      <c r="H21" s="435">
        <v>0</v>
      </c>
      <c r="I21" s="436">
        <f>J21+K21</f>
        <v>0</v>
      </c>
      <c r="J21" s="437">
        <v>0</v>
      </c>
      <c r="K21" s="438">
        <v>0</v>
      </c>
    </row>
    <row r="22" spans="1:13" ht="18" customHeight="1">
      <c r="A22" s="1064"/>
      <c r="B22" s="257" t="s">
        <v>96</v>
      </c>
      <c r="C22" s="257"/>
      <c r="D22" s="439">
        <v>2</v>
      </c>
      <c r="E22" s="646">
        <f t="shared" si="3"/>
        <v>1</v>
      </c>
      <c r="F22" s="254">
        <f t="shared" si="6"/>
        <v>1</v>
      </c>
      <c r="G22" s="255">
        <v>0</v>
      </c>
      <c r="H22" s="435">
        <v>1</v>
      </c>
      <c r="I22" s="436">
        <f t="shared" ref="I22:I32" si="7">J22+K22</f>
        <v>0</v>
      </c>
      <c r="J22" s="435">
        <v>0</v>
      </c>
      <c r="K22" s="440">
        <v>0</v>
      </c>
    </row>
    <row r="23" spans="1:13" ht="18" customHeight="1">
      <c r="A23" s="1064"/>
      <c r="B23" s="258" t="s">
        <v>97</v>
      </c>
      <c r="C23" s="258"/>
      <c r="D23" s="441">
        <v>33</v>
      </c>
      <c r="E23" s="646">
        <f t="shared" si="3"/>
        <v>19</v>
      </c>
      <c r="F23" s="254">
        <f t="shared" si="6"/>
        <v>19</v>
      </c>
      <c r="G23" s="255">
        <v>1</v>
      </c>
      <c r="H23" s="435">
        <v>18</v>
      </c>
      <c r="I23" s="436">
        <f t="shared" si="7"/>
        <v>0</v>
      </c>
      <c r="J23" s="435">
        <v>0</v>
      </c>
      <c r="K23" s="440">
        <v>0</v>
      </c>
    </row>
    <row r="24" spans="1:13" ht="18" customHeight="1">
      <c r="A24" s="1064"/>
      <c r="B24" s="258" t="s">
        <v>98</v>
      </c>
      <c r="C24" s="258"/>
      <c r="D24" s="441">
        <v>39</v>
      </c>
      <c r="E24" s="646">
        <f t="shared" si="3"/>
        <v>44</v>
      </c>
      <c r="F24" s="254">
        <f t="shared" si="6"/>
        <v>41</v>
      </c>
      <c r="G24" s="255">
        <v>0</v>
      </c>
      <c r="H24" s="435">
        <v>41</v>
      </c>
      <c r="I24" s="436">
        <f t="shared" si="7"/>
        <v>3</v>
      </c>
      <c r="J24" s="435">
        <v>0</v>
      </c>
      <c r="K24" s="440">
        <v>3</v>
      </c>
    </row>
    <row r="25" spans="1:13" ht="18" customHeight="1">
      <c r="A25" s="1064"/>
      <c r="B25" s="258" t="s">
        <v>99</v>
      </c>
      <c r="C25" s="258"/>
      <c r="D25" s="441">
        <v>43</v>
      </c>
      <c r="E25" s="646">
        <f t="shared" si="3"/>
        <v>39</v>
      </c>
      <c r="F25" s="254">
        <f t="shared" si="6"/>
        <v>38</v>
      </c>
      <c r="G25" s="255">
        <v>1</v>
      </c>
      <c r="H25" s="435">
        <v>37</v>
      </c>
      <c r="I25" s="436">
        <f t="shared" si="7"/>
        <v>1</v>
      </c>
      <c r="J25" s="435">
        <v>0</v>
      </c>
      <c r="K25" s="440">
        <v>1</v>
      </c>
    </row>
    <row r="26" spans="1:13" ht="18" customHeight="1">
      <c r="A26" s="1064"/>
      <c r="B26" s="258" t="s">
        <v>100</v>
      </c>
      <c r="C26" s="258"/>
      <c r="D26" s="441">
        <v>165</v>
      </c>
      <c r="E26" s="646">
        <f t="shared" si="3"/>
        <v>135</v>
      </c>
      <c r="F26" s="254">
        <f t="shared" si="6"/>
        <v>129</v>
      </c>
      <c r="G26" s="255">
        <v>4</v>
      </c>
      <c r="H26" s="435">
        <v>125</v>
      </c>
      <c r="I26" s="436">
        <f t="shared" si="7"/>
        <v>6</v>
      </c>
      <c r="J26" s="435">
        <v>0</v>
      </c>
      <c r="K26" s="440">
        <v>6</v>
      </c>
    </row>
    <row r="27" spans="1:13" ht="18" customHeight="1">
      <c r="A27" s="1064"/>
      <c r="B27" s="258" t="s">
        <v>101</v>
      </c>
      <c r="C27" s="258"/>
      <c r="D27" s="441">
        <v>457</v>
      </c>
      <c r="E27" s="646">
        <f t="shared" si="3"/>
        <v>408</v>
      </c>
      <c r="F27" s="254">
        <f t="shared" ref="F27:F32" si="8">G27+H27</f>
        <v>389</v>
      </c>
      <c r="G27" s="255">
        <v>15</v>
      </c>
      <c r="H27" s="435">
        <v>374</v>
      </c>
      <c r="I27" s="436">
        <f t="shared" si="7"/>
        <v>19</v>
      </c>
      <c r="J27" s="435">
        <v>0</v>
      </c>
      <c r="K27" s="440">
        <v>19</v>
      </c>
    </row>
    <row r="28" spans="1:13" ht="18" customHeight="1">
      <c r="A28" s="1064"/>
      <c r="B28" s="258" t="s">
        <v>102</v>
      </c>
      <c r="C28" s="258"/>
      <c r="D28" s="441">
        <v>352</v>
      </c>
      <c r="E28" s="646">
        <f t="shared" si="3"/>
        <v>337</v>
      </c>
      <c r="F28" s="254">
        <f t="shared" si="8"/>
        <v>331</v>
      </c>
      <c r="G28" s="255">
        <v>19</v>
      </c>
      <c r="H28" s="435">
        <v>312</v>
      </c>
      <c r="I28" s="436">
        <f t="shared" si="7"/>
        <v>6</v>
      </c>
      <c r="J28" s="435">
        <v>0</v>
      </c>
      <c r="K28" s="440">
        <v>6</v>
      </c>
    </row>
    <row r="29" spans="1:13" ht="18" customHeight="1">
      <c r="A29" s="1064"/>
      <c r="B29" s="258" t="s">
        <v>103</v>
      </c>
      <c r="C29" s="258"/>
      <c r="D29" s="441">
        <v>156</v>
      </c>
      <c r="E29" s="646">
        <f t="shared" si="3"/>
        <v>155</v>
      </c>
      <c r="F29" s="254">
        <f t="shared" si="8"/>
        <v>153</v>
      </c>
      <c r="G29" s="255">
        <v>10</v>
      </c>
      <c r="H29" s="435">
        <v>143</v>
      </c>
      <c r="I29" s="436">
        <f t="shared" si="7"/>
        <v>2</v>
      </c>
      <c r="J29" s="435">
        <v>0</v>
      </c>
      <c r="K29" s="440">
        <v>2</v>
      </c>
    </row>
    <row r="30" spans="1:13" ht="18" customHeight="1">
      <c r="A30" s="1064"/>
      <c r="B30" s="258" t="s">
        <v>395</v>
      </c>
      <c r="C30" s="258"/>
      <c r="D30" s="443">
        <v>7</v>
      </c>
      <c r="E30" s="646">
        <f t="shared" si="3"/>
        <v>8</v>
      </c>
      <c r="F30" s="254">
        <f t="shared" si="8"/>
        <v>8</v>
      </c>
      <c r="G30" s="259">
        <v>0</v>
      </c>
      <c r="H30" s="444">
        <v>8</v>
      </c>
      <c r="I30" s="436">
        <f t="shared" si="7"/>
        <v>0</v>
      </c>
      <c r="J30" s="444">
        <v>0</v>
      </c>
      <c r="K30" s="445">
        <v>0</v>
      </c>
    </row>
    <row r="31" spans="1:13" ht="18" customHeight="1">
      <c r="A31" s="1064"/>
      <c r="B31" s="260" t="s">
        <v>104</v>
      </c>
      <c r="C31" s="261"/>
      <c r="D31" s="446">
        <v>64</v>
      </c>
      <c r="E31" s="646">
        <f t="shared" si="3"/>
        <v>69</v>
      </c>
      <c r="F31" s="254">
        <f t="shared" si="8"/>
        <v>65</v>
      </c>
      <c r="G31" s="255">
        <v>6</v>
      </c>
      <c r="H31" s="435">
        <v>59</v>
      </c>
      <c r="I31" s="436">
        <f t="shared" si="7"/>
        <v>4</v>
      </c>
      <c r="J31" s="435">
        <v>2</v>
      </c>
      <c r="K31" s="440">
        <v>2</v>
      </c>
    </row>
    <row r="32" spans="1:13" ht="18" customHeight="1">
      <c r="A32" s="1065"/>
      <c r="B32" s="258" t="s">
        <v>105</v>
      </c>
      <c r="C32" s="258"/>
      <c r="D32" s="441">
        <v>26</v>
      </c>
      <c r="E32" s="646">
        <f t="shared" si="3"/>
        <v>28</v>
      </c>
      <c r="F32" s="254">
        <f t="shared" si="8"/>
        <v>27</v>
      </c>
      <c r="G32" s="255">
        <v>0</v>
      </c>
      <c r="H32" s="435">
        <v>27</v>
      </c>
      <c r="I32" s="436">
        <f t="shared" si="7"/>
        <v>1</v>
      </c>
      <c r="J32" s="435">
        <v>0</v>
      </c>
      <c r="K32" s="440">
        <v>1</v>
      </c>
    </row>
    <row r="33" spans="1:14" ht="16.5" customHeight="1">
      <c r="A33" s="265"/>
      <c r="B33" s="26"/>
      <c r="C33" s="173"/>
      <c r="D33" s="173"/>
      <c r="E33" s="266"/>
      <c r="F33" s="267"/>
      <c r="G33" s="267"/>
      <c r="H33" s="268"/>
      <c r="I33" s="269"/>
      <c r="J33" s="269"/>
      <c r="K33" s="269"/>
    </row>
    <row r="34" spans="1:14" ht="16.5" customHeight="1">
      <c r="A34" s="265"/>
      <c r="B34" s="26"/>
      <c r="C34" s="173"/>
      <c r="D34" s="173"/>
      <c r="E34" s="266"/>
      <c r="F34" s="267"/>
      <c r="G34" s="267"/>
      <c r="H34" s="268"/>
      <c r="I34" s="269"/>
      <c r="J34" s="269"/>
      <c r="K34" s="269"/>
    </row>
    <row r="35" spans="1:14">
      <c r="A35" s="16" t="s">
        <v>460</v>
      </c>
      <c r="B35" s="16"/>
      <c r="C35" s="16"/>
      <c r="D35" s="16"/>
      <c r="E35" s="272"/>
      <c r="F35" s="16"/>
      <c r="G35" s="16"/>
      <c r="H35" s="16"/>
      <c r="L35" s="27"/>
      <c r="M35" s="27"/>
      <c r="N35" s="27"/>
    </row>
    <row r="36" spans="1:14" ht="14.25" customHeight="1">
      <c r="A36" s="1044" t="s">
        <v>94</v>
      </c>
      <c r="B36" s="1045"/>
      <c r="C36" s="1046"/>
      <c r="D36" s="559"/>
      <c r="E36" s="560"/>
      <c r="F36" s="1051" t="s">
        <v>315</v>
      </c>
      <c r="G36" s="1051"/>
      <c r="H36" s="1051"/>
      <c r="I36" s="1051"/>
      <c r="J36" s="1051"/>
      <c r="K36" s="1051"/>
      <c r="M36" s="27"/>
      <c r="N36" s="27"/>
    </row>
    <row r="37" spans="1:14" ht="18" customHeight="1">
      <c r="A37" s="1047"/>
      <c r="B37" s="1048"/>
      <c r="C37" s="1066"/>
      <c r="D37" s="1092" t="s">
        <v>445</v>
      </c>
      <c r="E37" s="1094" t="s">
        <v>456</v>
      </c>
      <c r="F37" s="1070" t="s">
        <v>2</v>
      </c>
      <c r="G37" s="1070"/>
      <c r="H37" s="1070"/>
      <c r="I37" s="1070" t="s">
        <v>3</v>
      </c>
      <c r="J37" s="1071"/>
      <c r="K37" s="1071"/>
    </row>
    <row r="38" spans="1:14" ht="16.5" customHeight="1">
      <c r="A38" s="1067"/>
      <c r="B38" s="1068"/>
      <c r="C38" s="1069"/>
      <c r="D38" s="1093"/>
      <c r="E38" s="1095"/>
      <c r="F38" s="561" t="s">
        <v>4</v>
      </c>
      <c r="G38" s="562" t="s">
        <v>5</v>
      </c>
      <c r="H38" s="562" t="s">
        <v>6</v>
      </c>
      <c r="I38" s="561" t="s">
        <v>4</v>
      </c>
      <c r="J38" s="563" t="s">
        <v>5</v>
      </c>
      <c r="K38" s="563" t="s">
        <v>6</v>
      </c>
    </row>
    <row r="39" spans="1:14" ht="14.25" customHeight="1">
      <c r="A39" s="1089">
        <v>1</v>
      </c>
      <c r="B39" s="1090"/>
      <c r="C39" s="1091"/>
      <c r="D39" s="564">
        <v>2</v>
      </c>
      <c r="E39" s="565">
        <v>3</v>
      </c>
      <c r="F39" s="566">
        <v>4</v>
      </c>
      <c r="G39" s="567">
        <v>5</v>
      </c>
      <c r="H39" s="568">
        <v>6</v>
      </c>
      <c r="I39" s="569">
        <v>7</v>
      </c>
      <c r="J39" s="570">
        <v>8</v>
      </c>
      <c r="K39" s="570">
        <v>9</v>
      </c>
    </row>
    <row r="40" spans="1:14" s="25" customFormat="1" ht="18" customHeight="1">
      <c r="A40" s="273" t="s">
        <v>109</v>
      </c>
      <c r="B40" s="274"/>
      <c r="C40" s="275"/>
      <c r="D40" s="276">
        <v>8388</v>
      </c>
      <c r="E40" s="649">
        <f t="shared" ref="E40:E44" si="9">SUM(F40,I40)</f>
        <v>8290</v>
      </c>
      <c r="F40" s="277">
        <f t="shared" ref="F40" si="10">SUM(G40:H40)</f>
        <v>8154</v>
      </c>
      <c r="G40" s="278">
        <f>SUM(G41:G44)</f>
        <v>618</v>
      </c>
      <c r="H40" s="278">
        <f>SUM(H41:H44)</f>
        <v>7536</v>
      </c>
      <c r="I40" s="279">
        <f t="shared" ref="I40" si="11">SUM(J40:K40)</f>
        <v>136</v>
      </c>
      <c r="J40" s="278">
        <f>SUM(J41:J44)</f>
        <v>13</v>
      </c>
      <c r="K40" s="278">
        <f>SUM(K41:K44)</f>
        <v>123</v>
      </c>
    </row>
    <row r="41" spans="1:14" ht="18" customHeight="1">
      <c r="A41" s="280" t="s">
        <v>110</v>
      </c>
      <c r="B41" s="281"/>
      <c r="C41" s="282"/>
      <c r="D41" s="283">
        <v>114</v>
      </c>
      <c r="E41" s="646">
        <f t="shared" si="9"/>
        <v>118</v>
      </c>
      <c r="F41" s="284">
        <f>G41+H41</f>
        <v>118</v>
      </c>
      <c r="G41" s="255">
        <v>8</v>
      </c>
      <c r="H41" s="255">
        <v>110</v>
      </c>
      <c r="I41" s="285">
        <f>J41+K41</f>
        <v>0</v>
      </c>
      <c r="J41" s="256">
        <v>0</v>
      </c>
      <c r="K41" s="256">
        <v>0</v>
      </c>
    </row>
    <row r="42" spans="1:14" ht="18" customHeight="1">
      <c r="A42" s="280" t="s">
        <v>111</v>
      </c>
      <c r="B42" s="281"/>
      <c r="C42" s="286"/>
      <c r="D42" s="287">
        <v>5696</v>
      </c>
      <c r="E42" s="646">
        <f t="shared" si="9"/>
        <v>5538</v>
      </c>
      <c r="F42" s="284">
        <f t="shared" ref="F42:F44" si="12">G42+H42</f>
        <v>5423</v>
      </c>
      <c r="G42" s="255">
        <v>454</v>
      </c>
      <c r="H42" s="255">
        <v>4969</v>
      </c>
      <c r="I42" s="285">
        <f t="shared" ref="I42:I44" si="13">J42+K42</f>
        <v>115</v>
      </c>
      <c r="J42" s="256">
        <v>13</v>
      </c>
      <c r="K42" s="256">
        <v>102</v>
      </c>
    </row>
    <row r="43" spans="1:14" ht="18" customHeight="1">
      <c r="A43" s="280" t="s">
        <v>112</v>
      </c>
      <c r="B43" s="281"/>
      <c r="C43" s="286"/>
      <c r="D43" s="287">
        <v>1475</v>
      </c>
      <c r="E43" s="646">
        <f t="shared" si="9"/>
        <v>1462</v>
      </c>
      <c r="F43" s="284">
        <f t="shared" si="12"/>
        <v>1452</v>
      </c>
      <c r="G43" s="255">
        <v>107</v>
      </c>
      <c r="H43" s="255">
        <v>1345</v>
      </c>
      <c r="I43" s="285">
        <f t="shared" si="13"/>
        <v>10</v>
      </c>
      <c r="J43" s="256">
        <v>0</v>
      </c>
      <c r="K43" s="256">
        <v>10</v>
      </c>
    </row>
    <row r="44" spans="1:14" ht="18" customHeight="1">
      <c r="A44" s="288" t="s">
        <v>113</v>
      </c>
      <c r="B44" s="289"/>
      <c r="C44" s="290"/>
      <c r="D44" s="287">
        <v>1103</v>
      </c>
      <c r="E44" s="646">
        <f t="shared" si="9"/>
        <v>1172</v>
      </c>
      <c r="F44" s="284">
        <f t="shared" si="12"/>
        <v>1161</v>
      </c>
      <c r="G44" s="255">
        <v>49</v>
      </c>
      <c r="H44" s="255">
        <v>1112</v>
      </c>
      <c r="I44" s="285">
        <f t="shared" si="13"/>
        <v>11</v>
      </c>
      <c r="J44" s="256">
        <v>0</v>
      </c>
      <c r="K44" s="256">
        <v>11</v>
      </c>
    </row>
    <row r="45" spans="1:14" s="12" customFormat="1" ht="11.25" customHeight="1">
      <c r="A45" s="324" t="s">
        <v>397</v>
      </c>
      <c r="B45" s="324"/>
      <c r="C45" s="325"/>
      <c r="D45" s="325"/>
      <c r="E45" s="326"/>
      <c r="F45" s="327"/>
      <c r="G45" s="327"/>
      <c r="H45" s="327"/>
      <c r="I45" s="328"/>
      <c r="J45" s="328"/>
      <c r="K45" s="328"/>
    </row>
    <row r="46" spans="1:14" s="12" customFormat="1" ht="11.25" customHeight="1">
      <c r="A46" s="324" t="s">
        <v>398</v>
      </c>
      <c r="B46" s="324"/>
      <c r="C46" s="325"/>
      <c r="D46" s="325"/>
      <c r="E46" s="326"/>
      <c r="F46" s="327"/>
      <c r="G46" s="327"/>
      <c r="H46" s="327"/>
      <c r="I46" s="328"/>
      <c r="J46" s="328"/>
      <c r="K46" s="328"/>
    </row>
    <row r="47" spans="1:14" s="12" customFormat="1" ht="10.5" customHeight="1">
      <c r="A47" s="324"/>
      <c r="B47" s="324"/>
      <c r="C47" s="325"/>
      <c r="D47" s="325"/>
      <c r="E47" s="326"/>
      <c r="F47" s="327"/>
      <c r="G47" s="327"/>
      <c r="H47" s="327"/>
      <c r="I47" s="328"/>
      <c r="J47" s="328"/>
      <c r="K47" s="328"/>
    </row>
    <row r="48" spans="1:14" s="12" customFormat="1" ht="10.5" customHeight="1">
      <c r="A48" s="324"/>
      <c r="B48" s="324"/>
      <c r="C48" s="325"/>
      <c r="D48" s="325"/>
      <c r="E48" s="326"/>
      <c r="F48" s="327"/>
      <c r="G48" s="327"/>
      <c r="H48" s="327"/>
      <c r="I48" s="328"/>
      <c r="J48" s="328"/>
      <c r="K48" s="328"/>
    </row>
    <row r="49" spans="1:15" s="12" customFormat="1" ht="17.25" customHeight="1">
      <c r="A49" s="324"/>
      <c r="B49" s="324"/>
      <c r="C49" s="325"/>
      <c r="D49" s="325"/>
      <c r="E49" s="326"/>
      <c r="F49" s="327"/>
      <c r="G49" s="327"/>
      <c r="H49" s="327"/>
      <c r="I49" s="328"/>
      <c r="J49" s="328"/>
      <c r="K49" s="328"/>
    </row>
    <row r="50" spans="1:15" ht="18.75" customHeight="1">
      <c r="B50" s="270"/>
      <c r="C50" s="271"/>
      <c r="D50" s="271"/>
      <c r="E50" s="271"/>
      <c r="F50" s="271"/>
      <c r="K50" s="25"/>
    </row>
    <row r="51" spans="1:15">
      <c r="A51" s="16" t="s">
        <v>461</v>
      </c>
      <c r="B51" s="16"/>
      <c r="C51" s="16"/>
      <c r="D51" s="16"/>
      <c r="E51" s="272"/>
      <c r="F51" s="16"/>
      <c r="G51" s="16"/>
      <c r="H51" s="16"/>
      <c r="L51" s="27"/>
      <c r="M51" s="27"/>
      <c r="N51" s="27"/>
    </row>
    <row r="52" spans="1:15" ht="14.25" customHeight="1">
      <c r="A52" s="1096" t="s">
        <v>94</v>
      </c>
      <c r="B52" s="1097"/>
      <c r="C52" s="1098"/>
      <c r="D52" s="571"/>
      <c r="E52" s="572"/>
      <c r="F52" s="1102" t="s">
        <v>315</v>
      </c>
      <c r="G52" s="1102"/>
      <c r="H52" s="1102"/>
      <c r="I52" s="1102"/>
      <c r="J52" s="1102"/>
      <c r="K52" s="1102"/>
      <c r="M52" s="294"/>
      <c r="N52" s="28"/>
      <c r="O52" s="28"/>
    </row>
    <row r="53" spans="1:15" ht="15.75" customHeight="1">
      <c r="A53" s="1099"/>
      <c r="B53" s="1048"/>
      <c r="C53" s="1048"/>
      <c r="D53" s="1082" t="s">
        <v>462</v>
      </c>
      <c r="E53" s="1084" t="s">
        <v>456</v>
      </c>
      <c r="F53" s="1077" t="s">
        <v>2</v>
      </c>
      <c r="G53" s="1077"/>
      <c r="H53" s="1077"/>
      <c r="I53" s="1077" t="s">
        <v>3</v>
      </c>
      <c r="J53" s="1081"/>
      <c r="K53" s="1081"/>
      <c r="M53" s="28"/>
      <c r="N53" s="28"/>
      <c r="O53" s="28"/>
    </row>
    <row r="54" spans="1:15" ht="18" customHeight="1">
      <c r="A54" s="1100"/>
      <c r="B54" s="1101"/>
      <c r="C54" s="1101"/>
      <c r="D54" s="1083"/>
      <c r="E54" s="1085"/>
      <c r="F54" s="561" t="s">
        <v>4</v>
      </c>
      <c r="G54" s="562" t="s">
        <v>5</v>
      </c>
      <c r="H54" s="562" t="s">
        <v>6</v>
      </c>
      <c r="I54" s="561" t="s">
        <v>4</v>
      </c>
      <c r="J54" s="563" t="s">
        <v>5</v>
      </c>
      <c r="K54" s="563" t="s">
        <v>6</v>
      </c>
      <c r="M54" s="28"/>
      <c r="N54" s="28"/>
      <c r="O54" s="28"/>
    </row>
    <row r="55" spans="1:15" ht="13.7" customHeight="1">
      <c r="A55" s="1078">
        <v>1</v>
      </c>
      <c r="B55" s="1079"/>
      <c r="C55" s="1080"/>
      <c r="D55" s="564">
        <v>2</v>
      </c>
      <c r="E55" s="573">
        <v>3</v>
      </c>
      <c r="F55" s="566">
        <v>4</v>
      </c>
      <c r="G55" s="567">
        <v>5</v>
      </c>
      <c r="H55" s="574">
        <v>6</v>
      </c>
      <c r="I55" s="566">
        <v>7</v>
      </c>
      <c r="J55" s="575">
        <v>8</v>
      </c>
      <c r="K55" s="570">
        <v>9</v>
      </c>
      <c r="M55" s="28"/>
      <c r="N55" s="28"/>
      <c r="O55" s="28"/>
    </row>
    <row r="56" spans="1:15" s="25" customFormat="1">
      <c r="A56" s="295" t="s">
        <v>109</v>
      </c>
      <c r="B56" s="296"/>
      <c r="C56" s="297"/>
      <c r="D56" s="298">
        <v>778</v>
      </c>
      <c r="E56" s="650">
        <f>SUM(F56,I56)</f>
        <v>787</v>
      </c>
      <c r="F56" s="299">
        <f>SUM(G56:H56)</f>
        <v>769</v>
      </c>
      <c r="G56" s="278">
        <f>SUM(G57:G60)</f>
        <v>55</v>
      </c>
      <c r="H56" s="278">
        <f>SUM(H57:H60)</f>
        <v>714</v>
      </c>
      <c r="I56" s="300">
        <f>SUM(J56:K56)</f>
        <v>18</v>
      </c>
      <c r="J56" s="278">
        <f>SUM(J57:J60)</f>
        <v>0</v>
      </c>
      <c r="K56" s="278">
        <f>SUM(K57:K60)</f>
        <v>18</v>
      </c>
    </row>
    <row r="57" spans="1:15" ht="18" customHeight="1">
      <c r="A57" s="301" t="s">
        <v>110</v>
      </c>
      <c r="B57" s="302"/>
      <c r="C57" s="303"/>
      <c r="D57" s="304">
        <v>769</v>
      </c>
      <c r="E57" s="651">
        <f>SUM(F57,I57)</f>
        <v>779</v>
      </c>
      <c r="F57" s="255">
        <f>G57+H57</f>
        <v>761</v>
      </c>
      <c r="G57" s="255">
        <v>53</v>
      </c>
      <c r="H57" s="255">
        <v>708</v>
      </c>
      <c r="I57" s="256">
        <f>J57+K57</f>
        <v>18</v>
      </c>
      <c r="J57" s="256">
        <v>0</v>
      </c>
      <c r="K57" s="256">
        <v>18</v>
      </c>
    </row>
    <row r="58" spans="1:15" ht="18" customHeight="1">
      <c r="A58" s="301" t="s">
        <v>111</v>
      </c>
      <c r="B58" s="301"/>
      <c r="C58" s="284"/>
      <c r="D58" s="305">
        <v>8</v>
      </c>
      <c r="E58" s="651">
        <f>SUM(F58,I58)</f>
        <v>7</v>
      </c>
      <c r="F58" s="255">
        <f t="shared" ref="F58:F60" si="14">G58+H58</f>
        <v>7</v>
      </c>
      <c r="G58" s="255">
        <v>2</v>
      </c>
      <c r="H58" s="255">
        <v>5</v>
      </c>
      <c r="I58" s="256">
        <f t="shared" ref="I58:I60" si="15">J58+K58</f>
        <v>0</v>
      </c>
      <c r="J58" s="256">
        <v>0</v>
      </c>
      <c r="K58" s="256">
        <v>0</v>
      </c>
    </row>
    <row r="59" spans="1:15" ht="18" customHeight="1">
      <c r="A59" s="302" t="s">
        <v>112</v>
      </c>
      <c r="B59" s="306"/>
      <c r="C59" s="284"/>
      <c r="D59" s="305">
        <v>1</v>
      </c>
      <c r="E59" s="651">
        <f>SUM(F59,I59)</f>
        <v>1</v>
      </c>
      <c r="F59" s="255">
        <f t="shared" si="14"/>
        <v>1</v>
      </c>
      <c r="G59" s="255">
        <v>0</v>
      </c>
      <c r="H59" s="255">
        <v>1</v>
      </c>
      <c r="I59" s="256">
        <f t="shared" si="15"/>
        <v>0</v>
      </c>
      <c r="J59" s="256">
        <v>0</v>
      </c>
      <c r="K59" s="256">
        <v>0</v>
      </c>
    </row>
    <row r="60" spans="1:15" ht="18" customHeight="1">
      <c r="A60" s="302" t="s">
        <v>113</v>
      </c>
      <c r="B60" s="307"/>
      <c r="C60" s="308"/>
      <c r="D60" s="305">
        <v>0</v>
      </c>
      <c r="E60" s="651">
        <f>SUM(F60,I60)</f>
        <v>0</v>
      </c>
      <c r="F60" s="255">
        <f t="shared" si="14"/>
        <v>0</v>
      </c>
      <c r="G60" s="255">
        <v>0</v>
      </c>
      <c r="H60" s="255">
        <v>0</v>
      </c>
      <c r="I60" s="256">
        <f t="shared" si="15"/>
        <v>0</v>
      </c>
      <c r="J60" s="256">
        <v>0</v>
      </c>
      <c r="K60" s="256">
        <v>0</v>
      </c>
    </row>
    <row r="61" spans="1:15" s="12" customFormat="1" ht="12.75">
      <c r="A61" s="12" t="s">
        <v>114</v>
      </c>
      <c r="E61" s="11"/>
    </row>
    <row r="62" spans="1:15" s="12" customFormat="1" ht="12.75">
      <c r="A62" s="12" t="s">
        <v>399</v>
      </c>
      <c r="E62" s="11"/>
    </row>
    <row r="65" spans="1:14">
      <c r="E65" s="24"/>
      <c r="F65" s="25"/>
    </row>
    <row r="66" spans="1:14">
      <c r="A66" s="1072" t="s">
        <v>308</v>
      </c>
      <c r="B66" s="1072"/>
      <c r="C66" s="1072"/>
      <c r="D66" s="1072"/>
      <c r="E66" s="1072"/>
      <c r="F66" s="1072"/>
      <c r="G66" s="1072"/>
      <c r="H66" s="1072"/>
      <c r="I66" s="1072"/>
      <c r="J66" s="1072"/>
      <c r="K66" s="1072"/>
    </row>
    <row r="67" spans="1:14" ht="33.75" customHeight="1">
      <c r="A67" s="1073" t="s">
        <v>309</v>
      </c>
      <c r="B67" s="1074"/>
      <c r="C67" s="1074"/>
      <c r="D67" s="1074"/>
      <c r="E67" s="1074"/>
      <c r="F67" s="1074"/>
      <c r="G67" s="1074"/>
      <c r="H67" s="1075"/>
      <c r="I67" s="576" t="s">
        <v>445</v>
      </c>
      <c r="J67" s="577" t="s">
        <v>456</v>
      </c>
      <c r="K67" s="673" t="s">
        <v>307</v>
      </c>
    </row>
    <row r="68" spans="1:14" ht="18" customHeight="1">
      <c r="A68" s="309" t="s">
        <v>431</v>
      </c>
      <c r="B68" s="310"/>
      <c r="C68" s="310"/>
      <c r="D68" s="310"/>
      <c r="E68" s="310"/>
      <c r="F68" s="310"/>
      <c r="G68" s="310"/>
      <c r="H68" s="310"/>
      <c r="I68" s="1030">
        <v>46.77</v>
      </c>
      <c r="J68" s="1105">
        <v>47.02</v>
      </c>
      <c r="K68" s="1103">
        <f>J68-I68</f>
        <v>0.25</v>
      </c>
    </row>
    <row r="69" spans="1:14" ht="18" customHeight="1">
      <c r="A69" s="1032" t="s">
        <v>107</v>
      </c>
      <c r="B69" s="1033"/>
      <c r="C69" s="1033"/>
      <c r="D69" s="1033"/>
      <c r="E69" s="1033"/>
      <c r="F69" s="1033"/>
      <c r="G69" s="1033"/>
      <c r="H69" s="1076"/>
      <c r="I69" s="1031"/>
      <c r="J69" s="1106"/>
      <c r="K69" s="1104"/>
    </row>
    <row r="70" spans="1:14" ht="18" customHeight="1">
      <c r="A70" s="309" t="s">
        <v>432</v>
      </c>
      <c r="B70" s="310"/>
      <c r="C70" s="310"/>
      <c r="D70" s="310"/>
      <c r="E70" s="310"/>
      <c r="F70" s="310"/>
      <c r="G70" s="310"/>
      <c r="H70" s="310"/>
      <c r="I70" s="1030">
        <v>24</v>
      </c>
      <c r="J70" s="1105">
        <v>24</v>
      </c>
      <c r="K70" s="1103">
        <f>J70-I70</f>
        <v>0</v>
      </c>
    </row>
    <row r="71" spans="1:14" ht="18" customHeight="1">
      <c r="A71" s="1032" t="s">
        <v>107</v>
      </c>
      <c r="B71" s="1033"/>
      <c r="C71" s="1033"/>
      <c r="D71" s="1033"/>
      <c r="E71" s="1033"/>
      <c r="F71" s="1033"/>
      <c r="G71" s="1033"/>
      <c r="H71" s="1033"/>
      <c r="I71" s="1031"/>
      <c r="J71" s="1106"/>
      <c r="K71" s="1104"/>
    </row>
    <row r="72" spans="1:14" ht="18" customHeight="1">
      <c r="A72" s="1034" t="s">
        <v>431</v>
      </c>
      <c r="B72" s="1035"/>
      <c r="C72" s="1035"/>
      <c r="D72" s="1035"/>
      <c r="E72" s="1035"/>
      <c r="F72" s="1035"/>
      <c r="G72" s="1035"/>
      <c r="H72" s="1035"/>
      <c r="I72" s="1030">
        <v>38.590000000000003</v>
      </c>
      <c r="J72" s="1105">
        <v>38.799999999999997</v>
      </c>
      <c r="K72" s="1103">
        <f>J72-I72</f>
        <v>0.20999999999999375</v>
      </c>
    </row>
    <row r="73" spans="1:14" ht="18" customHeight="1">
      <c r="A73" s="1032" t="s">
        <v>108</v>
      </c>
      <c r="B73" s="1033"/>
      <c r="C73" s="1033"/>
      <c r="D73" s="1033"/>
      <c r="E73" s="1033"/>
      <c r="F73" s="1033"/>
      <c r="G73" s="1033"/>
      <c r="H73" s="1033"/>
      <c r="I73" s="1031"/>
      <c r="J73" s="1106"/>
      <c r="K73" s="1104"/>
      <c r="N73" s="24" t="s">
        <v>216</v>
      </c>
    </row>
    <row r="74" spans="1:14" ht="18" customHeight="1">
      <c r="A74" s="1034" t="s">
        <v>433</v>
      </c>
      <c r="B74" s="1035"/>
      <c r="C74" s="1035"/>
      <c r="D74" s="1035"/>
      <c r="E74" s="1035"/>
      <c r="F74" s="1035"/>
      <c r="G74" s="1035"/>
      <c r="H74" s="1035"/>
      <c r="I74" s="1030">
        <v>24</v>
      </c>
      <c r="J74" s="1105">
        <v>24</v>
      </c>
      <c r="K74" s="1103">
        <f>J74-I74</f>
        <v>0</v>
      </c>
    </row>
    <row r="75" spans="1:14" ht="18" customHeight="1">
      <c r="A75" s="1032" t="s">
        <v>108</v>
      </c>
      <c r="B75" s="1033"/>
      <c r="C75" s="1033"/>
      <c r="D75" s="1033"/>
      <c r="E75" s="1033"/>
      <c r="F75" s="1033"/>
      <c r="G75" s="1033"/>
      <c r="H75" s="1033"/>
      <c r="I75" s="1031"/>
      <c r="J75" s="1106"/>
      <c r="K75" s="1104"/>
    </row>
    <row r="76" spans="1:14" ht="17.45" customHeight="1">
      <c r="A76" s="1036" t="s">
        <v>434</v>
      </c>
      <c r="B76" s="1037"/>
      <c r="C76" s="1037"/>
      <c r="D76" s="1037"/>
      <c r="E76" s="1037"/>
      <c r="F76" s="1037"/>
      <c r="G76" s="1037"/>
      <c r="H76" s="1038"/>
      <c r="I76" s="311">
        <v>5.69</v>
      </c>
      <c r="J76" s="949">
        <v>5.74</v>
      </c>
      <c r="K76" s="578">
        <f>J76-I76</f>
        <v>4.9999999999999822E-2</v>
      </c>
    </row>
    <row r="77" spans="1:14" ht="17.45" customHeight="1">
      <c r="A77" s="1039" t="s">
        <v>435</v>
      </c>
      <c r="B77" s="1040"/>
      <c r="C77" s="1040"/>
      <c r="D77" s="1040"/>
      <c r="E77" s="1040"/>
      <c r="F77" s="1040"/>
      <c r="G77" s="1040"/>
      <c r="H77" s="1041"/>
      <c r="I77" s="311">
        <v>0.51</v>
      </c>
      <c r="J77" s="949">
        <v>0.49</v>
      </c>
      <c r="K77" s="578">
        <f>J77-I77</f>
        <v>-2.0000000000000018E-2</v>
      </c>
    </row>
    <row r="79" spans="1:14">
      <c r="J79" s="24" t="s">
        <v>216</v>
      </c>
    </row>
  </sheetData>
  <mergeCells count="46">
    <mergeCell ref="K74:K75"/>
    <mergeCell ref="J68:J69"/>
    <mergeCell ref="J70:J71"/>
    <mergeCell ref="J72:J73"/>
    <mergeCell ref="K68:K69"/>
    <mergeCell ref="K70:K71"/>
    <mergeCell ref="K72:K73"/>
    <mergeCell ref="J74:J75"/>
    <mergeCell ref="I53:K53"/>
    <mergeCell ref="D53:D54"/>
    <mergeCell ref="E53:E54"/>
    <mergeCell ref="A5:C5"/>
    <mergeCell ref="A39:C39"/>
    <mergeCell ref="D37:D38"/>
    <mergeCell ref="E37:E38"/>
    <mergeCell ref="A52:C54"/>
    <mergeCell ref="F52:K52"/>
    <mergeCell ref="A67:H67"/>
    <mergeCell ref="A69:H69"/>
    <mergeCell ref="A71:H71"/>
    <mergeCell ref="A72:H72"/>
    <mergeCell ref="F53:H53"/>
    <mergeCell ref="A55:C55"/>
    <mergeCell ref="A76:H76"/>
    <mergeCell ref="A77:H77"/>
    <mergeCell ref="A6:C6"/>
    <mergeCell ref="A2:C4"/>
    <mergeCell ref="F2:K2"/>
    <mergeCell ref="F3:H3"/>
    <mergeCell ref="I3:K3"/>
    <mergeCell ref="D3:D4"/>
    <mergeCell ref="E3:E4"/>
    <mergeCell ref="A7:A19"/>
    <mergeCell ref="A20:A32"/>
    <mergeCell ref="A36:C38"/>
    <mergeCell ref="F36:K36"/>
    <mergeCell ref="F37:H37"/>
    <mergeCell ref="I37:K37"/>
    <mergeCell ref="A66:K66"/>
    <mergeCell ref="I74:I75"/>
    <mergeCell ref="I72:I73"/>
    <mergeCell ref="I70:I71"/>
    <mergeCell ref="I68:I69"/>
    <mergeCell ref="A73:H73"/>
    <mergeCell ref="A74:H74"/>
    <mergeCell ref="A75:H75"/>
  </mergeCells>
  <pageMargins left="0.79" right="0.17" top="0.43307086614173229" bottom="0.31496062992125984" header="0.19685039370078741" footer="0.19685039370078741"/>
  <pageSetup paperSize="9" scale="52" orientation="portrait" r:id="rId1"/>
  <headerFooter>
    <oddHeader>&amp;C4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6"/>
  <sheetViews>
    <sheetView topLeftCell="A4" zoomScaleNormal="100" workbookViewId="0">
      <selection activeCell="I29" sqref="I29"/>
    </sheetView>
  </sheetViews>
  <sheetFormatPr defaultColWidth="9.140625" defaultRowHeight="15.75"/>
  <cols>
    <col min="1" max="1" width="5" style="24" customWidth="1"/>
    <col min="2" max="2" width="45.5703125" style="24" customWidth="1"/>
    <col min="3" max="10" width="11.7109375" style="24" customWidth="1"/>
    <col min="11" max="16384" width="9.140625" style="24"/>
  </cols>
  <sheetData>
    <row r="1" spans="1:11">
      <c r="A1" s="24" t="s">
        <v>463</v>
      </c>
    </row>
    <row r="3" spans="1:11" ht="32.25" customHeight="1">
      <c r="A3" s="1112" t="s">
        <v>116</v>
      </c>
      <c r="B3" s="1113"/>
      <c r="C3" s="579"/>
      <c r="D3" s="580"/>
      <c r="E3" s="1051" t="s">
        <v>315</v>
      </c>
      <c r="F3" s="1051"/>
      <c r="G3" s="1051"/>
      <c r="H3" s="1051"/>
      <c r="I3" s="1051"/>
      <c r="J3" s="1051"/>
    </row>
    <row r="4" spans="1:11" ht="32.25" customHeight="1">
      <c r="A4" s="1114"/>
      <c r="B4" s="1115"/>
      <c r="C4" s="1055" t="s">
        <v>445</v>
      </c>
      <c r="D4" s="1057" t="s">
        <v>456</v>
      </c>
      <c r="E4" s="1116" t="s">
        <v>2</v>
      </c>
      <c r="F4" s="1116"/>
      <c r="G4" s="1116"/>
      <c r="H4" s="1116" t="s">
        <v>3</v>
      </c>
      <c r="I4" s="1117"/>
      <c r="J4" s="1117"/>
    </row>
    <row r="5" spans="1:11" ht="32.25" customHeight="1">
      <c r="A5" s="1114"/>
      <c r="B5" s="1115"/>
      <c r="C5" s="1056"/>
      <c r="D5" s="1058"/>
      <c r="E5" s="581" t="s">
        <v>4</v>
      </c>
      <c r="F5" s="548" t="s">
        <v>5</v>
      </c>
      <c r="G5" s="548" t="s">
        <v>6</v>
      </c>
      <c r="H5" s="558" t="s">
        <v>4</v>
      </c>
      <c r="I5" s="548" t="s">
        <v>5</v>
      </c>
      <c r="J5" s="548" t="s">
        <v>6</v>
      </c>
    </row>
    <row r="6" spans="1:11" s="312" customFormat="1" ht="32.25" customHeight="1">
      <c r="A6" s="1022">
        <v>1</v>
      </c>
      <c r="B6" s="1024"/>
      <c r="C6" s="582">
        <v>2</v>
      </c>
      <c r="D6" s="583">
        <v>3</v>
      </c>
      <c r="E6" s="566">
        <v>4</v>
      </c>
      <c r="F6" s="584">
        <v>5</v>
      </c>
      <c r="G6" s="584">
        <v>6</v>
      </c>
      <c r="H6" s="584">
        <v>7</v>
      </c>
      <c r="I6" s="584">
        <v>8</v>
      </c>
      <c r="J6" s="584">
        <v>9</v>
      </c>
    </row>
    <row r="7" spans="1:11" ht="39.75" customHeight="1" thickBot="1">
      <c r="A7" s="1118" t="s">
        <v>1</v>
      </c>
      <c r="B7" s="1119"/>
      <c r="C7" s="451">
        <v>74151</v>
      </c>
      <c r="D7" s="652">
        <f t="shared" ref="D7:J7" si="0">SUM(D8,D21,D26)</f>
        <v>73454</v>
      </c>
      <c r="E7" s="452">
        <f t="shared" si="0"/>
        <v>72455</v>
      </c>
      <c r="F7" s="452">
        <f t="shared" si="0"/>
        <v>3434</v>
      </c>
      <c r="G7" s="452">
        <f t="shared" si="0"/>
        <v>69021</v>
      </c>
      <c r="H7" s="452">
        <f t="shared" si="0"/>
        <v>999</v>
      </c>
      <c r="I7" s="452">
        <f t="shared" si="0"/>
        <v>44</v>
      </c>
      <c r="J7" s="452">
        <f t="shared" si="0"/>
        <v>955</v>
      </c>
    </row>
    <row r="8" spans="1:11" ht="39.75" customHeight="1" thickTop="1">
      <c r="A8" s="1107" t="s">
        <v>7</v>
      </c>
      <c r="B8" s="607" t="s">
        <v>4</v>
      </c>
      <c r="C8" s="608">
        <v>64001</v>
      </c>
      <c r="D8" s="610">
        <f t="shared" ref="D8:D26" si="1">SUM(E8,H8)</f>
        <v>63261</v>
      </c>
      <c r="E8" s="608">
        <f>SUM(F8,G8)</f>
        <v>62730</v>
      </c>
      <c r="F8" s="608">
        <f>SUM(F9:F20)</f>
        <v>2903</v>
      </c>
      <c r="G8" s="608">
        <f>SUM(G9:G20)</f>
        <v>59827</v>
      </c>
      <c r="H8" s="608">
        <f>SUM(I8,J8)</f>
        <v>531</v>
      </c>
      <c r="I8" s="608">
        <f>SUM(I9:I20)</f>
        <v>19</v>
      </c>
      <c r="J8" s="608">
        <f>SUM(J9:J20)</f>
        <v>512</v>
      </c>
    </row>
    <row r="9" spans="1:11" ht="39.75" customHeight="1">
      <c r="A9" s="1108"/>
      <c r="B9" s="32" t="s">
        <v>117</v>
      </c>
      <c r="C9" s="399">
        <v>489</v>
      </c>
      <c r="D9" s="653">
        <f t="shared" si="1"/>
        <v>498</v>
      </c>
      <c r="E9" s="429">
        <f>F9+G9</f>
        <v>498</v>
      </c>
      <c r="F9" s="429">
        <v>15</v>
      </c>
      <c r="G9" s="429">
        <v>483</v>
      </c>
      <c r="H9" s="429">
        <f>I9+J9</f>
        <v>0</v>
      </c>
      <c r="I9" s="429">
        <v>0</v>
      </c>
      <c r="J9" s="429">
        <v>0</v>
      </c>
    </row>
    <row r="10" spans="1:11" ht="39.75" customHeight="1">
      <c r="A10" s="1108"/>
      <c r="B10" s="33" t="s">
        <v>118</v>
      </c>
      <c r="C10" s="398">
        <v>1700</v>
      </c>
      <c r="D10" s="611">
        <f t="shared" si="1"/>
        <v>1688</v>
      </c>
      <c r="E10" s="429">
        <f t="shared" ref="E10:E20" si="2">F10+G10</f>
        <v>1686</v>
      </c>
      <c r="F10" s="402">
        <v>64</v>
      </c>
      <c r="G10" s="402">
        <v>1622</v>
      </c>
      <c r="H10" s="429">
        <f t="shared" ref="H10:H20" si="3">I10+J10</f>
        <v>2</v>
      </c>
      <c r="I10" s="402">
        <v>0</v>
      </c>
      <c r="J10" s="402">
        <v>2</v>
      </c>
    </row>
    <row r="11" spans="1:11" ht="39.75" customHeight="1">
      <c r="A11" s="1108"/>
      <c r="B11" s="33" t="s">
        <v>119</v>
      </c>
      <c r="C11" s="398">
        <v>52646</v>
      </c>
      <c r="D11" s="611">
        <f t="shared" si="1"/>
        <v>51998</v>
      </c>
      <c r="E11" s="429">
        <f t="shared" si="2"/>
        <v>51623</v>
      </c>
      <c r="F11" s="402">
        <v>2151</v>
      </c>
      <c r="G11" s="402">
        <v>49472</v>
      </c>
      <c r="H11" s="429">
        <f>I11+J11</f>
        <v>375</v>
      </c>
      <c r="I11" s="402">
        <v>6</v>
      </c>
      <c r="J11" s="402">
        <v>369</v>
      </c>
    </row>
    <row r="12" spans="1:11" ht="39.75" customHeight="1" thickBot="1">
      <c r="A12" s="1108"/>
      <c r="B12" s="34" t="s">
        <v>120</v>
      </c>
      <c r="C12" s="454">
        <v>0</v>
      </c>
      <c r="D12" s="654">
        <f t="shared" si="1"/>
        <v>0</v>
      </c>
      <c r="E12" s="458">
        <f t="shared" si="2"/>
        <v>0</v>
      </c>
      <c r="F12" s="431">
        <v>0</v>
      </c>
      <c r="G12" s="431">
        <v>0</v>
      </c>
      <c r="H12" s="458">
        <f t="shared" si="3"/>
        <v>0</v>
      </c>
      <c r="I12" s="431">
        <v>0</v>
      </c>
      <c r="J12" s="431">
        <v>0</v>
      </c>
    </row>
    <row r="13" spans="1:11" ht="36" customHeight="1" thickTop="1">
      <c r="A13" s="1108"/>
      <c r="B13" s="35" t="s">
        <v>427</v>
      </c>
      <c r="C13" s="455">
        <v>473</v>
      </c>
      <c r="D13" s="610">
        <f t="shared" si="1"/>
        <v>430</v>
      </c>
      <c r="E13" s="429">
        <f t="shared" si="2"/>
        <v>424</v>
      </c>
      <c r="F13" s="456">
        <v>20</v>
      </c>
      <c r="G13" s="456">
        <v>404</v>
      </c>
      <c r="H13" s="429">
        <f t="shared" si="3"/>
        <v>6</v>
      </c>
      <c r="I13" s="456">
        <v>0</v>
      </c>
      <c r="J13" s="456">
        <v>6</v>
      </c>
      <c r="K13" s="24" t="s">
        <v>216</v>
      </c>
    </row>
    <row r="14" spans="1:11" ht="43.5" customHeight="1">
      <c r="A14" s="1108"/>
      <c r="B14" s="33" t="s">
        <v>436</v>
      </c>
      <c r="C14" s="398">
        <v>140</v>
      </c>
      <c r="D14" s="611">
        <f t="shared" si="1"/>
        <v>139</v>
      </c>
      <c r="E14" s="429">
        <f t="shared" si="2"/>
        <v>137</v>
      </c>
      <c r="F14" s="402">
        <v>6</v>
      </c>
      <c r="G14" s="402">
        <v>131</v>
      </c>
      <c r="H14" s="429">
        <f t="shared" si="3"/>
        <v>2</v>
      </c>
      <c r="I14" s="402">
        <v>0</v>
      </c>
      <c r="J14" s="402">
        <v>2</v>
      </c>
    </row>
    <row r="15" spans="1:11" ht="38.25" customHeight="1" thickBot="1">
      <c r="A15" s="1108"/>
      <c r="B15" s="36" t="s">
        <v>425</v>
      </c>
      <c r="C15" s="457">
        <v>7775</v>
      </c>
      <c r="D15" s="652">
        <f t="shared" si="1"/>
        <v>7721</v>
      </c>
      <c r="E15" s="458">
        <f t="shared" si="2"/>
        <v>7593</v>
      </c>
      <c r="F15" s="458">
        <v>592</v>
      </c>
      <c r="G15" s="458">
        <v>7001</v>
      </c>
      <c r="H15" s="458">
        <f t="shared" si="3"/>
        <v>128</v>
      </c>
      <c r="I15" s="458">
        <v>13</v>
      </c>
      <c r="J15" s="458">
        <v>115</v>
      </c>
    </row>
    <row r="16" spans="1:11" ht="39.75" customHeight="1" thickTop="1">
      <c r="A16" s="1108"/>
      <c r="B16" s="32" t="s">
        <v>123</v>
      </c>
      <c r="C16" s="399">
        <v>17</v>
      </c>
      <c r="D16" s="653">
        <f t="shared" si="1"/>
        <v>13</v>
      </c>
      <c r="E16" s="429">
        <f t="shared" si="2"/>
        <v>13</v>
      </c>
      <c r="F16" s="429">
        <v>3</v>
      </c>
      <c r="G16" s="429">
        <v>10</v>
      </c>
      <c r="H16" s="429">
        <f t="shared" si="3"/>
        <v>0</v>
      </c>
      <c r="I16" s="429">
        <v>0</v>
      </c>
      <c r="J16" s="429">
        <v>0</v>
      </c>
    </row>
    <row r="17" spans="1:12" ht="39.75" customHeight="1">
      <c r="A17" s="1108"/>
      <c r="B17" s="33" t="s">
        <v>124</v>
      </c>
      <c r="C17" s="398">
        <v>63</v>
      </c>
      <c r="D17" s="611">
        <f t="shared" si="1"/>
        <v>64</v>
      </c>
      <c r="E17" s="429">
        <f t="shared" si="2"/>
        <v>62</v>
      </c>
      <c r="F17" s="402">
        <v>1</v>
      </c>
      <c r="G17" s="402">
        <v>61</v>
      </c>
      <c r="H17" s="429">
        <f t="shared" si="3"/>
        <v>2</v>
      </c>
      <c r="I17" s="402">
        <v>0</v>
      </c>
      <c r="J17" s="402">
        <v>2</v>
      </c>
    </row>
    <row r="18" spans="1:12" ht="39.75" customHeight="1">
      <c r="A18" s="1108"/>
      <c r="B18" s="33" t="s">
        <v>426</v>
      </c>
      <c r="C18" s="398">
        <v>692</v>
      </c>
      <c r="D18" s="611">
        <f t="shared" si="1"/>
        <v>706</v>
      </c>
      <c r="E18" s="429">
        <f t="shared" si="2"/>
        <v>691</v>
      </c>
      <c r="F18" s="402">
        <v>50</v>
      </c>
      <c r="G18" s="402">
        <v>641</v>
      </c>
      <c r="H18" s="429">
        <f t="shared" si="3"/>
        <v>15</v>
      </c>
      <c r="I18" s="402">
        <v>0</v>
      </c>
      <c r="J18" s="402">
        <v>15</v>
      </c>
    </row>
    <row r="19" spans="1:12" ht="39.75" customHeight="1">
      <c r="A19" s="1108"/>
      <c r="B19" s="33" t="s">
        <v>126</v>
      </c>
      <c r="C19" s="398">
        <v>6</v>
      </c>
      <c r="D19" s="611">
        <f t="shared" si="1"/>
        <v>4</v>
      </c>
      <c r="E19" s="429">
        <f t="shared" si="2"/>
        <v>3</v>
      </c>
      <c r="F19" s="402">
        <v>1</v>
      </c>
      <c r="G19" s="402">
        <v>2</v>
      </c>
      <c r="H19" s="429">
        <f t="shared" si="3"/>
        <v>1</v>
      </c>
      <c r="I19" s="402">
        <v>0</v>
      </c>
      <c r="J19" s="402">
        <v>1</v>
      </c>
    </row>
    <row r="20" spans="1:12" ht="39.75" customHeight="1" thickBot="1">
      <c r="A20" s="1108"/>
      <c r="B20" s="33" t="s">
        <v>127</v>
      </c>
      <c r="C20" s="398">
        <v>0</v>
      </c>
      <c r="D20" s="611">
        <f t="shared" si="1"/>
        <v>0</v>
      </c>
      <c r="E20" s="429">
        <f t="shared" si="2"/>
        <v>0</v>
      </c>
      <c r="F20" s="402">
        <v>0</v>
      </c>
      <c r="G20" s="402">
        <v>0</v>
      </c>
      <c r="H20" s="429">
        <f t="shared" si="3"/>
        <v>0</v>
      </c>
      <c r="I20" s="402">
        <v>0</v>
      </c>
      <c r="J20" s="402">
        <v>0</v>
      </c>
    </row>
    <row r="21" spans="1:12" ht="39.75" customHeight="1" thickTop="1">
      <c r="A21" s="1107" t="s">
        <v>16</v>
      </c>
      <c r="B21" s="607" t="s">
        <v>4</v>
      </c>
      <c r="C21" s="608">
        <v>1344</v>
      </c>
      <c r="D21" s="610">
        <f t="shared" si="1"/>
        <v>1243</v>
      </c>
      <c r="E21" s="608">
        <f t="shared" ref="E21" si="4">SUM(F21:G21)</f>
        <v>1201</v>
      </c>
      <c r="F21" s="608">
        <f>SUM(F22:F25)</f>
        <v>56</v>
      </c>
      <c r="G21" s="608">
        <f>SUM(G22:G25)</f>
        <v>1145</v>
      </c>
      <c r="H21" s="608">
        <f t="shared" ref="H21" si="5">SUM(I21:J21)</f>
        <v>42</v>
      </c>
      <c r="I21" s="608">
        <f>SUM(I22:I25)</f>
        <v>2</v>
      </c>
      <c r="J21" s="608">
        <f>SUM(J22:J25)</f>
        <v>40</v>
      </c>
    </row>
    <row r="22" spans="1:12" ht="39.75" customHeight="1">
      <c r="A22" s="1108"/>
      <c r="B22" s="32" t="s">
        <v>117</v>
      </c>
      <c r="C22" s="399">
        <v>26</v>
      </c>
      <c r="D22" s="653">
        <f t="shared" si="1"/>
        <v>28</v>
      </c>
      <c r="E22" s="429">
        <f>F22+G22</f>
        <v>27</v>
      </c>
      <c r="F22" s="429">
        <v>0</v>
      </c>
      <c r="G22" s="429">
        <v>27</v>
      </c>
      <c r="H22" s="429">
        <f>I22+J22</f>
        <v>1</v>
      </c>
      <c r="I22" s="429">
        <v>0</v>
      </c>
      <c r="J22" s="429">
        <v>1</v>
      </c>
    </row>
    <row r="23" spans="1:12" ht="39.75" customHeight="1">
      <c r="A23" s="1108"/>
      <c r="B23" s="33" t="s">
        <v>118</v>
      </c>
      <c r="C23" s="398">
        <v>64</v>
      </c>
      <c r="D23" s="611">
        <f t="shared" si="1"/>
        <v>69</v>
      </c>
      <c r="E23" s="429">
        <f t="shared" ref="E23:E25" si="6">F23+G23</f>
        <v>65</v>
      </c>
      <c r="F23" s="402">
        <v>6</v>
      </c>
      <c r="G23" s="402">
        <v>59</v>
      </c>
      <c r="H23" s="429">
        <f t="shared" ref="H23:H25" si="7">I23+J23</f>
        <v>4</v>
      </c>
      <c r="I23" s="402">
        <v>2</v>
      </c>
      <c r="J23" s="402">
        <v>2</v>
      </c>
    </row>
    <row r="24" spans="1:12" ht="39.75" customHeight="1">
      <c r="A24" s="1108"/>
      <c r="B24" s="33" t="s">
        <v>119</v>
      </c>
      <c r="C24" s="398">
        <v>1254</v>
      </c>
      <c r="D24" s="611">
        <f t="shared" si="1"/>
        <v>1146</v>
      </c>
      <c r="E24" s="429">
        <f t="shared" si="6"/>
        <v>1109</v>
      </c>
      <c r="F24" s="402">
        <v>50</v>
      </c>
      <c r="G24" s="402">
        <v>1059</v>
      </c>
      <c r="H24" s="429">
        <f>I24+J24</f>
        <v>37</v>
      </c>
      <c r="I24" s="402">
        <v>0</v>
      </c>
      <c r="J24" s="402">
        <v>37</v>
      </c>
    </row>
    <row r="25" spans="1:12" ht="39.75" customHeight="1" thickBot="1">
      <c r="A25" s="1109"/>
      <c r="B25" s="34" t="s">
        <v>120</v>
      </c>
      <c r="C25" s="454">
        <v>0</v>
      </c>
      <c r="D25" s="654">
        <f t="shared" si="1"/>
        <v>0</v>
      </c>
      <c r="E25" s="429">
        <f t="shared" si="6"/>
        <v>0</v>
      </c>
      <c r="F25" s="431">
        <v>0</v>
      </c>
      <c r="G25" s="431">
        <v>0</v>
      </c>
      <c r="H25" s="429">
        <f t="shared" si="7"/>
        <v>0</v>
      </c>
      <c r="I25" s="431">
        <v>0</v>
      </c>
      <c r="J25" s="431">
        <v>0</v>
      </c>
      <c r="L25" s="27"/>
    </row>
    <row r="26" spans="1:12" s="28" customFormat="1" ht="39.75" customHeight="1" thickTop="1">
      <c r="A26" s="1110" t="s">
        <v>128</v>
      </c>
      <c r="B26" s="1111"/>
      <c r="C26" s="602">
        <v>8806</v>
      </c>
      <c r="D26" s="610">
        <f t="shared" si="1"/>
        <v>8950</v>
      </c>
      <c r="E26" s="608">
        <f>F26+G26</f>
        <v>8524</v>
      </c>
      <c r="F26" s="608">
        <v>475</v>
      </c>
      <c r="G26" s="608">
        <v>8049</v>
      </c>
      <c r="H26" s="608">
        <f>I26+J26</f>
        <v>426</v>
      </c>
      <c r="I26" s="608">
        <v>23</v>
      </c>
      <c r="J26" s="608">
        <v>403</v>
      </c>
    </row>
  </sheetData>
  <mergeCells count="11">
    <mergeCell ref="A21:A25"/>
    <mergeCell ref="A26:B26"/>
    <mergeCell ref="A3:B5"/>
    <mergeCell ref="E3:J3"/>
    <mergeCell ref="E4:G4"/>
    <mergeCell ref="H4:J4"/>
    <mergeCell ref="A7:B7"/>
    <mergeCell ref="A8:A20"/>
    <mergeCell ref="C4:C5"/>
    <mergeCell ref="D4:D5"/>
    <mergeCell ref="A6:B6"/>
  </mergeCells>
  <pageMargins left="0.71" right="0.24" top="0.6692913385826772" bottom="0.74803149606299213" header="0.31496062992125984" footer="0.31496062992125984"/>
  <pageSetup paperSize="9" scale="62" orientation="portrait" r:id="rId1"/>
  <headerFooter>
    <oddHeader>&amp;C5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36"/>
  <sheetViews>
    <sheetView topLeftCell="A3" zoomScaleNormal="100" workbookViewId="0">
      <selection activeCell="H37" sqref="H37"/>
    </sheetView>
  </sheetViews>
  <sheetFormatPr defaultColWidth="9.140625" defaultRowHeight="15.75"/>
  <cols>
    <col min="1" max="1" width="6.28515625" style="24" customWidth="1"/>
    <col min="2" max="2" width="38.85546875" style="24" customWidth="1"/>
    <col min="3" max="10" width="10.85546875" style="24" customWidth="1"/>
    <col min="11" max="11" width="8.5703125" style="24" customWidth="1"/>
    <col min="12" max="16384" width="9.140625" style="24"/>
  </cols>
  <sheetData>
    <row r="1" spans="1:10">
      <c r="A1" s="24" t="s">
        <v>464</v>
      </c>
    </row>
    <row r="3" spans="1:10" ht="20.25" customHeight="1">
      <c r="A3" s="1112" t="s">
        <v>129</v>
      </c>
      <c r="B3" s="1113"/>
      <c r="C3" s="587"/>
      <c r="D3" s="588"/>
      <c r="E3" s="1051" t="s">
        <v>315</v>
      </c>
      <c r="F3" s="1051"/>
      <c r="G3" s="1051"/>
      <c r="H3" s="1051"/>
      <c r="I3" s="1051"/>
      <c r="J3" s="1051"/>
    </row>
    <row r="4" spans="1:10" ht="17.45" customHeight="1">
      <c r="A4" s="1114"/>
      <c r="B4" s="1115"/>
      <c r="C4" s="1055" t="s">
        <v>445</v>
      </c>
      <c r="D4" s="1057" t="s">
        <v>456</v>
      </c>
      <c r="E4" s="1116" t="s">
        <v>2</v>
      </c>
      <c r="F4" s="1116"/>
      <c r="G4" s="1116"/>
      <c r="H4" s="1116" t="s">
        <v>3</v>
      </c>
      <c r="I4" s="1117"/>
      <c r="J4" s="1117"/>
    </row>
    <row r="5" spans="1:10" ht="18" customHeight="1">
      <c r="A5" s="1122"/>
      <c r="B5" s="1123"/>
      <c r="C5" s="1056"/>
      <c r="D5" s="1058"/>
      <c r="E5" s="561" t="s">
        <v>4</v>
      </c>
      <c r="F5" s="553" t="s">
        <v>5</v>
      </c>
      <c r="G5" s="553" t="s">
        <v>6</v>
      </c>
      <c r="H5" s="551" t="s">
        <v>4</v>
      </c>
      <c r="I5" s="584" t="s">
        <v>5</v>
      </c>
      <c r="J5" s="584" t="s">
        <v>6</v>
      </c>
    </row>
    <row r="6" spans="1:10" ht="15" customHeight="1">
      <c r="A6" s="1124">
        <v>1</v>
      </c>
      <c r="B6" s="1125"/>
      <c r="C6" s="564">
        <v>2</v>
      </c>
      <c r="D6" s="589">
        <v>3</v>
      </c>
      <c r="E6" s="590">
        <v>4</v>
      </c>
      <c r="F6" s="548">
        <v>5</v>
      </c>
      <c r="G6" s="548">
        <v>6</v>
      </c>
      <c r="H6" s="548">
        <v>7</v>
      </c>
      <c r="I6" s="548">
        <v>8</v>
      </c>
      <c r="J6" s="548">
        <v>9</v>
      </c>
    </row>
    <row r="7" spans="1:10" ht="28.5" customHeight="1" thickBot="1">
      <c r="A7" s="1120" t="s">
        <v>1</v>
      </c>
      <c r="B7" s="1121"/>
      <c r="C7" s="938">
        <v>32492</v>
      </c>
      <c r="D7" s="609">
        <f t="shared" ref="D7:J7" si="0">SUM(D8,D15,D23,D30)</f>
        <v>31497</v>
      </c>
      <c r="E7" s="609">
        <f t="shared" si="0"/>
        <v>30969</v>
      </c>
      <c r="F7" s="609">
        <f t="shared" si="0"/>
        <v>2058</v>
      </c>
      <c r="G7" s="609">
        <f t="shared" si="0"/>
        <v>28911</v>
      </c>
      <c r="H7" s="609">
        <f t="shared" si="0"/>
        <v>528</v>
      </c>
      <c r="I7" s="609">
        <f t="shared" si="0"/>
        <v>35</v>
      </c>
      <c r="J7" s="609">
        <f t="shared" si="0"/>
        <v>493</v>
      </c>
    </row>
    <row r="8" spans="1:10" ht="28.5" customHeight="1" thickTop="1">
      <c r="A8" s="1107" t="s">
        <v>130</v>
      </c>
      <c r="B8" s="607" t="s">
        <v>4</v>
      </c>
      <c r="C8" s="608">
        <v>13006</v>
      </c>
      <c r="D8" s="610">
        <f t="shared" ref="D8:D29" si="1">SUM(E8,H8)</f>
        <v>12827</v>
      </c>
      <c r="E8" s="612">
        <f>SUM(F8,G8)</f>
        <v>12751</v>
      </c>
      <c r="F8" s="612">
        <f>SUM(F9:F14)</f>
        <v>587</v>
      </c>
      <c r="G8" s="612">
        <f>SUM(G9:G14)</f>
        <v>12164</v>
      </c>
      <c r="H8" s="612">
        <f>SUM(I8,J8)</f>
        <v>76</v>
      </c>
      <c r="I8" s="612">
        <f>SUM(I9:I14)</f>
        <v>3</v>
      </c>
      <c r="J8" s="612">
        <f>SUM(J9:J14)</f>
        <v>73</v>
      </c>
    </row>
    <row r="9" spans="1:10" ht="28.5" customHeight="1">
      <c r="A9" s="1108"/>
      <c r="B9" s="33" t="s">
        <v>131</v>
      </c>
      <c r="C9" s="398">
        <v>1304</v>
      </c>
      <c r="D9" s="611">
        <f t="shared" si="1"/>
        <v>1201</v>
      </c>
      <c r="E9" s="401">
        <f>F9+G9</f>
        <v>1187</v>
      </c>
      <c r="F9" s="402">
        <v>89</v>
      </c>
      <c r="G9" s="402">
        <v>1098</v>
      </c>
      <c r="H9" s="401">
        <f>I9+J9</f>
        <v>14</v>
      </c>
      <c r="I9" s="402">
        <v>0</v>
      </c>
      <c r="J9" s="402">
        <v>14</v>
      </c>
    </row>
    <row r="10" spans="1:10" ht="28.5" customHeight="1">
      <c r="A10" s="1108"/>
      <c r="B10" s="33" t="s">
        <v>132</v>
      </c>
      <c r="C10" s="398">
        <v>9944</v>
      </c>
      <c r="D10" s="611">
        <f t="shared" si="1"/>
        <v>9932</v>
      </c>
      <c r="E10" s="401">
        <f t="shared" ref="E10:E14" si="2">F10+G10</f>
        <v>9873</v>
      </c>
      <c r="F10" s="402">
        <v>417</v>
      </c>
      <c r="G10" s="402">
        <v>9456</v>
      </c>
      <c r="H10" s="401">
        <f t="shared" ref="H10:H14" si="3">I10+J10</f>
        <v>59</v>
      </c>
      <c r="I10" s="402">
        <v>3</v>
      </c>
      <c r="J10" s="402">
        <v>56</v>
      </c>
    </row>
    <row r="11" spans="1:10" ht="28.5" customHeight="1">
      <c r="A11" s="1108"/>
      <c r="B11" s="33" t="s">
        <v>133</v>
      </c>
      <c r="C11" s="398">
        <v>1375</v>
      </c>
      <c r="D11" s="611">
        <f t="shared" si="1"/>
        <v>1269</v>
      </c>
      <c r="E11" s="401">
        <f t="shared" si="2"/>
        <v>1266</v>
      </c>
      <c r="F11" s="402">
        <v>51</v>
      </c>
      <c r="G11" s="402">
        <v>1215</v>
      </c>
      <c r="H11" s="401">
        <f t="shared" si="3"/>
        <v>3</v>
      </c>
      <c r="I11" s="402">
        <v>0</v>
      </c>
      <c r="J11" s="402">
        <v>3</v>
      </c>
    </row>
    <row r="12" spans="1:10" ht="28.5" customHeight="1">
      <c r="A12" s="1108"/>
      <c r="B12" s="33" t="s">
        <v>134</v>
      </c>
      <c r="C12" s="398">
        <v>328</v>
      </c>
      <c r="D12" s="611">
        <f t="shared" si="1"/>
        <v>366</v>
      </c>
      <c r="E12" s="401">
        <f t="shared" si="2"/>
        <v>366</v>
      </c>
      <c r="F12" s="402">
        <v>26</v>
      </c>
      <c r="G12" s="402">
        <v>340</v>
      </c>
      <c r="H12" s="401">
        <f t="shared" si="3"/>
        <v>0</v>
      </c>
      <c r="I12" s="402">
        <v>0</v>
      </c>
      <c r="J12" s="402">
        <v>0</v>
      </c>
    </row>
    <row r="13" spans="1:10" ht="28.5" customHeight="1">
      <c r="A13" s="1108"/>
      <c r="B13" s="33" t="s">
        <v>135</v>
      </c>
      <c r="C13" s="398">
        <v>46</v>
      </c>
      <c r="D13" s="611">
        <f t="shared" si="1"/>
        <v>53</v>
      </c>
      <c r="E13" s="401">
        <f t="shared" si="2"/>
        <v>53</v>
      </c>
      <c r="F13" s="402">
        <v>4</v>
      </c>
      <c r="G13" s="402">
        <v>49</v>
      </c>
      <c r="H13" s="401">
        <f t="shared" si="3"/>
        <v>0</v>
      </c>
      <c r="I13" s="402">
        <v>0</v>
      </c>
      <c r="J13" s="402">
        <v>0</v>
      </c>
    </row>
    <row r="14" spans="1:10" ht="28.5" customHeight="1" thickBot="1">
      <c r="A14" s="1108"/>
      <c r="B14" s="33" t="s">
        <v>136</v>
      </c>
      <c r="C14" s="398">
        <v>9</v>
      </c>
      <c r="D14" s="611">
        <f t="shared" si="1"/>
        <v>6</v>
      </c>
      <c r="E14" s="401">
        <f t="shared" si="2"/>
        <v>6</v>
      </c>
      <c r="F14" s="458">
        <v>0</v>
      </c>
      <c r="G14" s="458">
        <v>6</v>
      </c>
      <c r="H14" s="401">
        <f t="shared" si="3"/>
        <v>0</v>
      </c>
      <c r="I14" s="402">
        <v>0</v>
      </c>
      <c r="J14" s="402">
        <v>0</v>
      </c>
    </row>
    <row r="15" spans="1:10" ht="28.5" customHeight="1" thickTop="1">
      <c r="A15" s="1107" t="s">
        <v>137</v>
      </c>
      <c r="B15" s="607" t="s">
        <v>4</v>
      </c>
      <c r="C15" s="608">
        <v>7670</v>
      </c>
      <c r="D15" s="610">
        <f t="shared" si="1"/>
        <v>7526</v>
      </c>
      <c r="E15" s="608">
        <f t="shared" ref="E15:E30" si="4">SUM(F15:G15)</f>
        <v>7374</v>
      </c>
      <c r="F15" s="608">
        <f>SUM(F16:F22)</f>
        <v>685</v>
      </c>
      <c r="G15" s="608">
        <f>SUM(G16:G22)</f>
        <v>6689</v>
      </c>
      <c r="H15" s="608">
        <f>SUM(I15:J15)</f>
        <v>152</v>
      </c>
      <c r="I15" s="608">
        <f>SUM(I16:I22)</f>
        <v>6</v>
      </c>
      <c r="J15" s="608">
        <f>SUM(J16:J22)</f>
        <v>146</v>
      </c>
    </row>
    <row r="16" spans="1:10" ht="28.5" customHeight="1">
      <c r="A16" s="1108"/>
      <c r="B16" s="33" t="s">
        <v>131</v>
      </c>
      <c r="C16" s="398">
        <v>1561</v>
      </c>
      <c r="D16" s="611">
        <f t="shared" si="1"/>
        <v>1470</v>
      </c>
      <c r="E16" s="429">
        <f>F16+G16</f>
        <v>1435</v>
      </c>
      <c r="F16" s="429">
        <v>176</v>
      </c>
      <c r="G16" s="429">
        <v>1259</v>
      </c>
      <c r="H16" s="401">
        <f>I16+J16</f>
        <v>35</v>
      </c>
      <c r="I16" s="402">
        <v>3</v>
      </c>
      <c r="J16" s="402">
        <v>32</v>
      </c>
    </row>
    <row r="17" spans="1:10" ht="28.5" customHeight="1">
      <c r="A17" s="1108"/>
      <c r="B17" s="33" t="s">
        <v>132</v>
      </c>
      <c r="C17" s="398">
        <v>5619</v>
      </c>
      <c r="D17" s="611">
        <f t="shared" si="1"/>
        <v>5616</v>
      </c>
      <c r="E17" s="429">
        <f t="shared" ref="E17:E22" si="5">F17+G17</f>
        <v>5504</v>
      </c>
      <c r="F17" s="402">
        <v>475</v>
      </c>
      <c r="G17" s="402">
        <v>5029</v>
      </c>
      <c r="H17" s="401">
        <f t="shared" ref="H17:H22" si="6">I17+J17</f>
        <v>112</v>
      </c>
      <c r="I17" s="402">
        <v>3</v>
      </c>
      <c r="J17" s="402">
        <v>109</v>
      </c>
    </row>
    <row r="18" spans="1:10" ht="28.5" customHeight="1">
      <c r="A18" s="1108"/>
      <c r="B18" s="30" t="s">
        <v>138</v>
      </c>
      <c r="C18" s="401">
        <v>1</v>
      </c>
      <c r="D18" s="611">
        <f t="shared" si="1"/>
        <v>1</v>
      </c>
      <c r="E18" s="429">
        <f t="shared" si="5"/>
        <v>1</v>
      </c>
      <c r="F18" s="432">
        <v>0</v>
      </c>
      <c r="G18" s="530">
        <v>1</v>
      </c>
      <c r="H18" s="401">
        <f t="shared" si="6"/>
        <v>0</v>
      </c>
      <c r="I18" s="530">
        <v>0</v>
      </c>
      <c r="J18" s="432">
        <v>0</v>
      </c>
    </row>
    <row r="19" spans="1:10" ht="28.5" customHeight="1">
      <c r="A19" s="1108"/>
      <c r="B19" s="33" t="s">
        <v>134</v>
      </c>
      <c r="C19" s="398">
        <v>93</v>
      </c>
      <c r="D19" s="611">
        <f t="shared" si="1"/>
        <v>71</v>
      </c>
      <c r="E19" s="429">
        <f t="shared" si="5"/>
        <v>71</v>
      </c>
      <c r="F19" s="418">
        <v>7</v>
      </c>
      <c r="G19" s="531">
        <v>64</v>
      </c>
      <c r="H19" s="401">
        <f t="shared" si="6"/>
        <v>0</v>
      </c>
      <c r="I19" s="531">
        <v>0</v>
      </c>
      <c r="J19" s="418">
        <v>0</v>
      </c>
    </row>
    <row r="20" spans="1:10" ht="28.5" customHeight="1">
      <c r="A20" s="1108"/>
      <c r="B20" s="33" t="s">
        <v>135</v>
      </c>
      <c r="C20" s="398">
        <v>6</v>
      </c>
      <c r="D20" s="611">
        <f>SUM(E20,H20)</f>
        <v>10</v>
      </c>
      <c r="E20" s="429">
        <f t="shared" si="5"/>
        <v>10</v>
      </c>
      <c r="F20" s="430">
        <v>0</v>
      </c>
      <c r="G20" s="530">
        <v>10</v>
      </c>
      <c r="H20" s="401">
        <f t="shared" si="6"/>
        <v>0</v>
      </c>
      <c r="I20" s="530">
        <v>0</v>
      </c>
      <c r="J20" s="430">
        <v>0</v>
      </c>
    </row>
    <row r="21" spans="1:10" ht="28.5" customHeight="1">
      <c r="A21" s="1108"/>
      <c r="B21" s="33" t="s">
        <v>139</v>
      </c>
      <c r="C21" s="398">
        <v>388</v>
      </c>
      <c r="D21" s="611">
        <f>SUM(E21,H21)</f>
        <v>357</v>
      </c>
      <c r="E21" s="429">
        <f t="shared" si="5"/>
        <v>352</v>
      </c>
      <c r="F21" s="430">
        <v>27</v>
      </c>
      <c r="G21" s="532">
        <v>325</v>
      </c>
      <c r="H21" s="401">
        <f t="shared" si="6"/>
        <v>5</v>
      </c>
      <c r="I21" s="533">
        <v>0</v>
      </c>
      <c r="J21" s="430">
        <v>5</v>
      </c>
    </row>
    <row r="22" spans="1:10" ht="28.5" customHeight="1" thickBot="1">
      <c r="A22" s="1108"/>
      <c r="B22" s="33" t="s">
        <v>136</v>
      </c>
      <c r="C22" s="398">
        <v>2</v>
      </c>
      <c r="D22" s="611">
        <f t="shared" si="1"/>
        <v>1</v>
      </c>
      <c r="E22" s="429">
        <f t="shared" si="5"/>
        <v>1</v>
      </c>
      <c r="F22" s="402">
        <v>0</v>
      </c>
      <c r="G22" s="402">
        <v>1</v>
      </c>
      <c r="H22" s="401">
        <f t="shared" si="6"/>
        <v>0</v>
      </c>
      <c r="I22" s="402">
        <v>0</v>
      </c>
      <c r="J22" s="402">
        <v>0</v>
      </c>
    </row>
    <row r="23" spans="1:10" ht="28.5" customHeight="1" thickTop="1">
      <c r="A23" s="1107" t="s">
        <v>140</v>
      </c>
      <c r="B23" s="607" t="s">
        <v>4</v>
      </c>
      <c r="C23" s="608">
        <v>7998</v>
      </c>
      <c r="D23" s="610">
        <f t="shared" si="1"/>
        <v>7585</v>
      </c>
      <c r="E23" s="608">
        <f t="shared" si="4"/>
        <v>7453</v>
      </c>
      <c r="F23" s="608">
        <f>SUM(F24:F29)</f>
        <v>573</v>
      </c>
      <c r="G23" s="608">
        <f>SUM(G24:G29)</f>
        <v>6880</v>
      </c>
      <c r="H23" s="608">
        <f>SUM(I23:J23)</f>
        <v>132</v>
      </c>
      <c r="I23" s="608">
        <f>SUM(I24:I29)</f>
        <v>12</v>
      </c>
      <c r="J23" s="608">
        <f>SUM(J24:J29)</f>
        <v>120</v>
      </c>
    </row>
    <row r="24" spans="1:10" ht="28.5" customHeight="1">
      <c r="A24" s="1108"/>
      <c r="B24" s="33" t="s">
        <v>131</v>
      </c>
      <c r="C24" s="398">
        <v>54</v>
      </c>
      <c r="D24" s="611">
        <f t="shared" si="1"/>
        <v>42</v>
      </c>
      <c r="E24" s="429">
        <f>F24+G24</f>
        <v>41</v>
      </c>
      <c r="F24" s="429">
        <v>9</v>
      </c>
      <c r="G24" s="429">
        <v>32</v>
      </c>
      <c r="H24" s="401">
        <f>I24+J24</f>
        <v>1</v>
      </c>
      <c r="I24" s="402">
        <v>0</v>
      </c>
      <c r="J24" s="402">
        <v>1</v>
      </c>
    </row>
    <row r="25" spans="1:10" ht="28.5" customHeight="1">
      <c r="A25" s="1108"/>
      <c r="B25" s="33" t="s">
        <v>132</v>
      </c>
      <c r="C25" s="398">
        <v>7580</v>
      </c>
      <c r="D25" s="611">
        <f t="shared" si="1"/>
        <v>7183</v>
      </c>
      <c r="E25" s="429">
        <f t="shared" ref="E25:E29" si="7">F25+G25</f>
        <v>7055</v>
      </c>
      <c r="F25" s="402">
        <v>539</v>
      </c>
      <c r="G25" s="402">
        <v>6516</v>
      </c>
      <c r="H25" s="401">
        <f t="shared" ref="H25:H29" si="8">I25+J25</f>
        <v>128</v>
      </c>
      <c r="I25" s="402">
        <v>12</v>
      </c>
      <c r="J25" s="402">
        <v>116</v>
      </c>
    </row>
    <row r="26" spans="1:10" ht="28.5" customHeight="1">
      <c r="A26" s="1108"/>
      <c r="B26" s="33" t="s">
        <v>134</v>
      </c>
      <c r="C26" s="398">
        <v>97</v>
      </c>
      <c r="D26" s="611">
        <f t="shared" si="1"/>
        <v>91</v>
      </c>
      <c r="E26" s="429">
        <f t="shared" si="7"/>
        <v>91</v>
      </c>
      <c r="F26" s="402">
        <v>5</v>
      </c>
      <c r="G26" s="402">
        <v>86</v>
      </c>
      <c r="H26" s="401">
        <f t="shared" si="8"/>
        <v>0</v>
      </c>
      <c r="I26" s="402">
        <v>0</v>
      </c>
      <c r="J26" s="402">
        <v>0</v>
      </c>
    </row>
    <row r="27" spans="1:10" ht="28.5" customHeight="1">
      <c r="A27" s="1108"/>
      <c r="B27" s="33" t="s">
        <v>135</v>
      </c>
      <c r="C27" s="398">
        <v>4</v>
      </c>
      <c r="D27" s="611">
        <f t="shared" si="1"/>
        <v>20</v>
      </c>
      <c r="E27" s="429">
        <f t="shared" si="7"/>
        <v>20</v>
      </c>
      <c r="F27" s="402">
        <v>0</v>
      </c>
      <c r="G27" s="402">
        <v>20</v>
      </c>
      <c r="H27" s="401">
        <f t="shared" si="8"/>
        <v>0</v>
      </c>
      <c r="I27" s="402">
        <v>0</v>
      </c>
      <c r="J27" s="402">
        <v>0</v>
      </c>
    </row>
    <row r="28" spans="1:10" ht="28.5" customHeight="1">
      <c r="A28" s="1108"/>
      <c r="B28" s="33" t="s">
        <v>139</v>
      </c>
      <c r="C28" s="398">
        <v>262</v>
      </c>
      <c r="D28" s="611">
        <f t="shared" si="1"/>
        <v>246</v>
      </c>
      <c r="E28" s="429">
        <f t="shared" si="7"/>
        <v>243</v>
      </c>
      <c r="F28" s="402">
        <v>20</v>
      </c>
      <c r="G28" s="402">
        <v>223</v>
      </c>
      <c r="H28" s="401">
        <f t="shared" si="8"/>
        <v>3</v>
      </c>
      <c r="I28" s="402">
        <v>0</v>
      </c>
      <c r="J28" s="402">
        <v>3</v>
      </c>
    </row>
    <row r="29" spans="1:10" ht="28.5" customHeight="1" thickBot="1">
      <c r="A29" s="1108"/>
      <c r="B29" s="33" t="s">
        <v>136</v>
      </c>
      <c r="C29" s="398">
        <v>1</v>
      </c>
      <c r="D29" s="611">
        <f t="shared" si="1"/>
        <v>3</v>
      </c>
      <c r="E29" s="429">
        <f t="shared" si="7"/>
        <v>3</v>
      </c>
      <c r="F29" s="402">
        <v>0</v>
      </c>
      <c r="G29" s="402">
        <v>3</v>
      </c>
      <c r="H29" s="401">
        <f t="shared" si="8"/>
        <v>0</v>
      </c>
      <c r="I29" s="402">
        <v>0</v>
      </c>
      <c r="J29" s="402">
        <v>0</v>
      </c>
    </row>
    <row r="30" spans="1:10" ht="28.5" customHeight="1" thickTop="1">
      <c r="A30" s="1107" t="s">
        <v>141</v>
      </c>
      <c r="B30" s="607" t="s">
        <v>4</v>
      </c>
      <c r="C30" s="608">
        <v>3818</v>
      </c>
      <c r="D30" s="610">
        <f>SUM(E30,H30)</f>
        <v>3559</v>
      </c>
      <c r="E30" s="608">
        <f t="shared" si="4"/>
        <v>3391</v>
      </c>
      <c r="F30" s="608">
        <f>SUM(F31:F34)</f>
        <v>213</v>
      </c>
      <c r="G30" s="608">
        <f>SUM(G31:G34)</f>
        <v>3178</v>
      </c>
      <c r="H30" s="608">
        <f>SUM(I30:J30)</f>
        <v>168</v>
      </c>
      <c r="I30" s="608">
        <f>SUM(I31:I34)</f>
        <v>14</v>
      </c>
      <c r="J30" s="608">
        <f>SUM(J31:J34)</f>
        <v>154</v>
      </c>
    </row>
    <row r="31" spans="1:10" ht="28.5" customHeight="1">
      <c r="A31" s="1108"/>
      <c r="B31" s="33" t="s">
        <v>131</v>
      </c>
      <c r="C31" s="398">
        <v>3589</v>
      </c>
      <c r="D31" s="611">
        <f>SUM(E31,H31)</f>
        <v>3347</v>
      </c>
      <c r="E31" s="429">
        <f>F31+G31</f>
        <v>3184</v>
      </c>
      <c r="F31" s="429">
        <v>199</v>
      </c>
      <c r="G31" s="429">
        <v>2985</v>
      </c>
      <c r="H31" s="401">
        <f>I31+J31</f>
        <v>163</v>
      </c>
      <c r="I31" s="402">
        <v>14</v>
      </c>
      <c r="J31" s="402">
        <v>149</v>
      </c>
    </row>
    <row r="32" spans="1:10" ht="28.5" customHeight="1">
      <c r="A32" s="1108"/>
      <c r="B32" s="33" t="s">
        <v>142</v>
      </c>
      <c r="C32" s="398">
        <v>198</v>
      </c>
      <c r="D32" s="611">
        <f>SUM(E32,H32)</f>
        <v>177</v>
      </c>
      <c r="E32" s="429">
        <f t="shared" ref="E32:E34" si="9">F32+G32</f>
        <v>173</v>
      </c>
      <c r="F32" s="402">
        <v>11</v>
      </c>
      <c r="G32" s="402">
        <v>162</v>
      </c>
      <c r="H32" s="401">
        <f t="shared" ref="H32:H34" si="10">I32+J32</f>
        <v>4</v>
      </c>
      <c r="I32" s="402">
        <v>0</v>
      </c>
      <c r="J32" s="402">
        <v>4</v>
      </c>
    </row>
    <row r="33" spans="1:10" ht="28.5" customHeight="1">
      <c r="A33" s="1108"/>
      <c r="B33" s="33" t="s">
        <v>135</v>
      </c>
      <c r="C33" s="398">
        <v>6</v>
      </c>
      <c r="D33" s="611">
        <f>SUM(E33,H33)</f>
        <v>3</v>
      </c>
      <c r="E33" s="429">
        <f t="shared" si="9"/>
        <v>3</v>
      </c>
      <c r="F33" s="402">
        <v>0</v>
      </c>
      <c r="G33" s="402">
        <v>3</v>
      </c>
      <c r="H33" s="401">
        <f t="shared" si="10"/>
        <v>0</v>
      </c>
      <c r="I33" s="402">
        <v>0</v>
      </c>
      <c r="J33" s="402">
        <v>0</v>
      </c>
    </row>
    <row r="34" spans="1:10" ht="28.5" customHeight="1">
      <c r="A34" s="1108"/>
      <c r="B34" s="33" t="s">
        <v>136</v>
      </c>
      <c r="C34" s="398">
        <v>25</v>
      </c>
      <c r="D34" s="611">
        <f>SUM(E34,H34)</f>
        <v>32</v>
      </c>
      <c r="E34" s="429">
        <f t="shared" si="9"/>
        <v>31</v>
      </c>
      <c r="F34" s="402">
        <v>3</v>
      </c>
      <c r="G34" s="402">
        <v>28</v>
      </c>
      <c r="H34" s="401">
        <f t="shared" si="10"/>
        <v>1</v>
      </c>
      <c r="I34" s="402">
        <v>0</v>
      </c>
      <c r="J34" s="402">
        <v>1</v>
      </c>
    </row>
    <row r="35" spans="1:10" s="37" customFormat="1" ht="12">
      <c r="A35" s="37" t="s">
        <v>114</v>
      </c>
      <c r="E35" s="38"/>
    </row>
    <row r="36" spans="1:10" s="37" customFormat="1" ht="12">
      <c r="A36" s="37" t="s">
        <v>403</v>
      </c>
      <c r="E36" s="38"/>
    </row>
  </sheetData>
  <mergeCells count="12">
    <mergeCell ref="A8:A14"/>
    <mergeCell ref="A15:A22"/>
    <mergeCell ref="A23:A29"/>
    <mergeCell ref="A30:A34"/>
    <mergeCell ref="A3:B5"/>
    <mergeCell ref="A6:B6"/>
    <mergeCell ref="E3:J3"/>
    <mergeCell ref="E4:G4"/>
    <mergeCell ref="H4:J4"/>
    <mergeCell ref="A7:B7"/>
    <mergeCell ref="C4:C5"/>
    <mergeCell ref="D4:D5"/>
  </mergeCells>
  <pageMargins left="0.67" right="0.31496062992125984" top="0.55118110236220474" bottom="0.39370078740157483" header="0.31496062992125984" footer="0.23622047244094491"/>
  <pageSetup paperSize="9" scale="71" orientation="portrait" r:id="rId1"/>
  <headerFooter>
    <oddHeader>&amp;C6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53"/>
  <sheetViews>
    <sheetView topLeftCell="A3" zoomScaleNormal="100" workbookViewId="0">
      <selection activeCell="J44" sqref="J44"/>
    </sheetView>
  </sheetViews>
  <sheetFormatPr defaultColWidth="9.140625" defaultRowHeight="15.75"/>
  <cols>
    <col min="1" max="1" width="43.7109375" style="7" customWidth="1"/>
    <col min="2" max="3" width="9.85546875" style="7" customWidth="1"/>
    <col min="4" max="9" width="9.5703125" style="7" customWidth="1"/>
    <col min="10" max="16384" width="9.140625" style="7"/>
  </cols>
  <sheetData>
    <row r="1" spans="1:9">
      <c r="A1" s="16" t="s">
        <v>143</v>
      </c>
      <c r="B1" s="16"/>
      <c r="C1" s="16"/>
      <c r="D1" s="16"/>
      <c r="E1" s="16"/>
      <c r="F1" s="16"/>
      <c r="G1" s="24"/>
      <c r="H1" s="24"/>
      <c r="I1" s="24"/>
    </row>
    <row r="2" spans="1:9">
      <c r="A2" s="16" t="s">
        <v>465</v>
      </c>
      <c r="B2" s="16"/>
      <c r="C2" s="16"/>
      <c r="D2" s="16"/>
      <c r="E2" s="16"/>
      <c r="F2" s="16"/>
      <c r="G2" s="24"/>
      <c r="H2" s="24"/>
      <c r="I2" s="24"/>
    </row>
    <row r="3" spans="1:9">
      <c r="A3" s="16"/>
      <c r="B3" s="16"/>
      <c r="C3" s="16"/>
      <c r="D3" s="16"/>
      <c r="E3" s="16"/>
      <c r="F3" s="16"/>
      <c r="G3" s="24"/>
      <c r="H3" s="24"/>
      <c r="I3" s="24"/>
    </row>
    <row r="4" spans="1:9" ht="14.25" customHeight="1">
      <c r="A4" s="1126"/>
      <c r="B4" s="587"/>
      <c r="C4" s="591"/>
      <c r="D4" s="1051" t="s">
        <v>315</v>
      </c>
      <c r="E4" s="1051"/>
      <c r="F4" s="1051"/>
      <c r="G4" s="1051"/>
      <c r="H4" s="1051"/>
      <c r="I4" s="1051"/>
    </row>
    <row r="5" spans="1:9" ht="16.5" customHeight="1">
      <c r="A5" s="1126"/>
      <c r="B5" s="983" t="s">
        <v>445</v>
      </c>
      <c r="C5" s="1128" t="s">
        <v>456</v>
      </c>
      <c r="D5" s="1053" t="s">
        <v>2</v>
      </c>
      <c r="E5" s="1116"/>
      <c r="F5" s="1116"/>
      <c r="G5" s="1053" t="s">
        <v>3</v>
      </c>
      <c r="H5" s="1054"/>
      <c r="I5" s="1054"/>
    </row>
    <row r="6" spans="1:9" ht="16.5" customHeight="1">
      <c r="A6" s="1126"/>
      <c r="B6" s="1127"/>
      <c r="C6" s="1129"/>
      <c r="D6" s="592" t="s">
        <v>4</v>
      </c>
      <c r="E6" s="584" t="s">
        <v>5</v>
      </c>
      <c r="F6" s="584" t="s">
        <v>6</v>
      </c>
      <c r="G6" s="592" t="s">
        <v>4</v>
      </c>
      <c r="H6" s="584" t="s">
        <v>5</v>
      </c>
      <c r="I6" s="584" t="s">
        <v>6</v>
      </c>
    </row>
    <row r="7" spans="1:9" ht="15" customHeight="1" thickBot="1">
      <c r="A7" s="593">
        <v>1</v>
      </c>
      <c r="B7" s="594">
        <v>2</v>
      </c>
      <c r="C7" s="593">
        <v>3</v>
      </c>
      <c r="D7" s="595">
        <v>4</v>
      </c>
      <c r="E7" s="596">
        <v>5</v>
      </c>
      <c r="F7" s="596">
        <v>6</v>
      </c>
      <c r="G7" s="595">
        <v>7</v>
      </c>
      <c r="H7" s="596">
        <v>8</v>
      </c>
      <c r="I7" s="596">
        <v>9</v>
      </c>
    </row>
    <row r="8" spans="1:9" ht="30.2" customHeight="1" thickTop="1">
      <c r="A8" s="42" t="s">
        <v>4</v>
      </c>
      <c r="B8" s="397">
        <v>53569</v>
      </c>
      <c r="C8" s="655">
        <f t="shared" ref="C8:C18" si="0">SUM(D8,G8)</f>
        <v>51791</v>
      </c>
      <c r="D8" s="400">
        <f>SUM(E8:F8)</f>
        <v>51049</v>
      </c>
      <c r="E8" s="400">
        <f>SUM(E9:E19)</f>
        <v>4898</v>
      </c>
      <c r="F8" s="400">
        <f>SUM(F9:F19)</f>
        <v>46151</v>
      </c>
      <c r="G8" s="400">
        <f t="shared" ref="G8" si="1">SUM(H8:I8)</f>
        <v>742</v>
      </c>
      <c r="H8" s="400">
        <f>SUM(H9:H19)</f>
        <v>71</v>
      </c>
      <c r="I8" s="400">
        <f>SUM(I9:I19)</f>
        <v>671</v>
      </c>
    </row>
    <row r="9" spans="1:9" ht="31.7" customHeight="1">
      <c r="A9" s="43" t="s">
        <v>8</v>
      </c>
      <c r="B9" s="398">
        <v>33964</v>
      </c>
      <c r="C9" s="656">
        <f t="shared" si="0"/>
        <v>33195</v>
      </c>
      <c r="D9" s="401">
        <f>E9+F9</f>
        <v>32785</v>
      </c>
      <c r="E9" s="401">
        <v>2761</v>
      </c>
      <c r="F9" s="401">
        <v>30024</v>
      </c>
      <c r="G9" s="401">
        <f>H9+I9</f>
        <v>410</v>
      </c>
      <c r="H9" s="402">
        <v>35</v>
      </c>
      <c r="I9" s="402">
        <v>375</v>
      </c>
    </row>
    <row r="10" spans="1:9" ht="31.7" customHeight="1">
      <c r="A10" s="43" t="s">
        <v>9</v>
      </c>
      <c r="B10" s="398">
        <v>5</v>
      </c>
      <c r="C10" s="656">
        <f t="shared" si="0"/>
        <v>5</v>
      </c>
      <c r="D10" s="401">
        <f>E10+F10</f>
        <v>5</v>
      </c>
      <c r="E10" s="401">
        <v>0</v>
      </c>
      <c r="F10" s="401">
        <v>5</v>
      </c>
      <c r="G10" s="401">
        <f>H10+I10</f>
        <v>0</v>
      </c>
      <c r="H10" s="402">
        <v>0</v>
      </c>
      <c r="I10" s="402">
        <v>0</v>
      </c>
    </row>
    <row r="11" spans="1:9" ht="31.7" customHeight="1">
      <c r="A11" s="43" t="s">
        <v>10</v>
      </c>
      <c r="B11" s="398">
        <v>12557</v>
      </c>
      <c r="C11" s="656">
        <f t="shared" si="0"/>
        <v>12127</v>
      </c>
      <c r="D11" s="401">
        <f t="shared" ref="D11:D19" si="2">E11+F11</f>
        <v>11891</v>
      </c>
      <c r="E11" s="401">
        <v>1427</v>
      </c>
      <c r="F11" s="401">
        <v>10464</v>
      </c>
      <c r="G11" s="401">
        <f t="shared" ref="G11:G19" si="3">H11+I11</f>
        <v>236</v>
      </c>
      <c r="H11" s="402">
        <v>25</v>
      </c>
      <c r="I11" s="402">
        <v>211</v>
      </c>
    </row>
    <row r="12" spans="1:9" ht="31.7" customHeight="1">
      <c r="A12" s="43" t="s">
        <v>11</v>
      </c>
      <c r="B12" s="398">
        <v>2159</v>
      </c>
      <c r="C12" s="656">
        <f t="shared" si="0"/>
        <v>1895</v>
      </c>
      <c r="D12" s="401">
        <f t="shared" si="2"/>
        <v>1893</v>
      </c>
      <c r="E12" s="401">
        <v>282</v>
      </c>
      <c r="F12" s="401">
        <v>1611</v>
      </c>
      <c r="G12" s="401">
        <f>H12+I12</f>
        <v>2</v>
      </c>
      <c r="H12" s="402">
        <v>0</v>
      </c>
      <c r="I12" s="402">
        <v>2</v>
      </c>
    </row>
    <row r="13" spans="1:9" ht="31.7" customHeight="1">
      <c r="A13" s="43" t="s">
        <v>428</v>
      </c>
      <c r="B13" s="398">
        <v>2752</v>
      </c>
      <c r="C13" s="656">
        <f t="shared" si="0"/>
        <v>2656</v>
      </c>
      <c r="D13" s="401">
        <f t="shared" si="2"/>
        <v>2574</v>
      </c>
      <c r="E13" s="401">
        <v>158</v>
      </c>
      <c r="F13" s="401">
        <v>2416</v>
      </c>
      <c r="G13" s="401">
        <f t="shared" si="3"/>
        <v>82</v>
      </c>
      <c r="H13" s="402">
        <v>9</v>
      </c>
      <c r="I13" s="402">
        <v>73</v>
      </c>
    </row>
    <row r="14" spans="1:9" ht="31.7" customHeight="1">
      <c r="A14" s="43" t="s">
        <v>429</v>
      </c>
      <c r="B14" s="398">
        <v>11</v>
      </c>
      <c r="C14" s="656">
        <f t="shared" si="0"/>
        <v>9</v>
      </c>
      <c r="D14" s="401">
        <f t="shared" si="2"/>
        <v>9</v>
      </c>
      <c r="E14" s="401">
        <v>0</v>
      </c>
      <c r="F14" s="401">
        <v>9</v>
      </c>
      <c r="G14" s="401">
        <f t="shared" si="3"/>
        <v>0</v>
      </c>
      <c r="H14" s="402">
        <v>0</v>
      </c>
      <c r="I14" s="402">
        <v>0</v>
      </c>
    </row>
    <row r="15" spans="1:9" ht="31.7" customHeight="1">
      <c r="A15" s="43" t="s">
        <v>422</v>
      </c>
      <c r="B15" s="398">
        <v>769</v>
      </c>
      <c r="C15" s="656">
        <f t="shared" si="0"/>
        <v>668</v>
      </c>
      <c r="D15" s="401">
        <f t="shared" si="2"/>
        <v>665</v>
      </c>
      <c r="E15" s="401">
        <v>37</v>
      </c>
      <c r="F15" s="401">
        <v>628</v>
      </c>
      <c r="G15" s="401">
        <f t="shared" si="3"/>
        <v>3</v>
      </c>
      <c r="H15" s="402">
        <v>0</v>
      </c>
      <c r="I15" s="402">
        <v>3</v>
      </c>
    </row>
    <row r="16" spans="1:9" ht="31.7" customHeight="1">
      <c r="A16" s="43" t="s">
        <v>12</v>
      </c>
      <c r="B16" s="398">
        <v>28</v>
      </c>
      <c r="C16" s="656">
        <f t="shared" si="0"/>
        <v>27</v>
      </c>
      <c r="D16" s="401">
        <f t="shared" si="2"/>
        <v>27</v>
      </c>
      <c r="E16" s="401">
        <v>0</v>
      </c>
      <c r="F16" s="401">
        <v>27</v>
      </c>
      <c r="G16" s="401">
        <f t="shared" si="3"/>
        <v>0</v>
      </c>
      <c r="H16" s="402">
        <v>0</v>
      </c>
      <c r="I16" s="402">
        <v>0</v>
      </c>
    </row>
    <row r="17" spans="1:9" ht="31.7" customHeight="1">
      <c r="A17" s="43" t="s">
        <v>423</v>
      </c>
      <c r="B17" s="398">
        <v>5</v>
      </c>
      <c r="C17" s="656">
        <f t="shared" si="0"/>
        <v>5</v>
      </c>
      <c r="D17" s="401">
        <f t="shared" si="2"/>
        <v>5</v>
      </c>
      <c r="E17" s="401">
        <v>0</v>
      </c>
      <c r="F17" s="401">
        <v>5</v>
      </c>
      <c r="G17" s="401">
        <f t="shared" si="3"/>
        <v>0</v>
      </c>
      <c r="H17" s="402">
        <v>0</v>
      </c>
      <c r="I17" s="402">
        <v>0</v>
      </c>
    </row>
    <row r="18" spans="1:9" ht="31.7" customHeight="1">
      <c r="A18" s="43" t="s">
        <v>14</v>
      </c>
      <c r="B18" s="398">
        <v>82</v>
      </c>
      <c r="C18" s="656">
        <f t="shared" si="0"/>
        <v>79</v>
      </c>
      <c r="D18" s="401">
        <f t="shared" si="2"/>
        <v>78</v>
      </c>
      <c r="E18" s="401">
        <v>22</v>
      </c>
      <c r="F18" s="401">
        <v>56</v>
      </c>
      <c r="G18" s="401">
        <f t="shared" si="3"/>
        <v>1</v>
      </c>
      <c r="H18" s="402">
        <v>1</v>
      </c>
      <c r="I18" s="402">
        <v>0</v>
      </c>
    </row>
    <row r="19" spans="1:9" ht="31.7" customHeight="1">
      <c r="A19" s="44" t="s">
        <v>15</v>
      </c>
      <c r="B19" s="399">
        <v>1237</v>
      </c>
      <c r="C19" s="657">
        <f>SUM(D19,G19)</f>
        <v>1125</v>
      </c>
      <c r="D19" s="401">
        <f t="shared" si="2"/>
        <v>1117</v>
      </c>
      <c r="E19" s="401">
        <v>211</v>
      </c>
      <c r="F19" s="401">
        <v>906</v>
      </c>
      <c r="G19" s="401">
        <f t="shared" si="3"/>
        <v>8</v>
      </c>
      <c r="H19" s="402">
        <v>1</v>
      </c>
      <c r="I19" s="402">
        <v>7</v>
      </c>
    </row>
    <row r="22" spans="1:9">
      <c r="A22" s="25" t="s">
        <v>144</v>
      </c>
      <c r="B22" s="25"/>
      <c r="C22" s="25"/>
      <c r="D22" s="25"/>
      <c r="E22" s="25"/>
      <c r="F22" s="25"/>
      <c r="G22" s="25"/>
      <c r="H22" s="25"/>
      <c r="I22" s="25"/>
    </row>
    <row r="23" spans="1:9">
      <c r="A23" s="25" t="s">
        <v>466</v>
      </c>
      <c r="B23" s="25"/>
      <c r="C23" s="25"/>
      <c r="D23" s="25"/>
      <c r="E23" s="25"/>
      <c r="F23" s="25"/>
      <c r="G23" s="25"/>
      <c r="H23" s="25"/>
      <c r="I23" s="25"/>
    </row>
    <row r="53" spans="6:6">
      <c r="F53" s="7" t="s">
        <v>216</v>
      </c>
    </row>
  </sheetData>
  <mergeCells count="6">
    <mergeCell ref="A4:A6"/>
    <mergeCell ref="D4:I4"/>
    <mergeCell ref="D5:F5"/>
    <mergeCell ref="G5:I5"/>
    <mergeCell ref="B5:B6"/>
    <mergeCell ref="C5:C6"/>
  </mergeCells>
  <pageMargins left="0.46" right="0.17" top="0.44" bottom="0.51181102362204722" header="0.28000000000000003" footer="0.27559055118110237"/>
  <pageSetup paperSize="9" scale="76" orientation="portrait" r:id="rId1"/>
  <headerFooter>
    <oddHeader>&amp;C7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21</vt:i4>
      </vt:variant>
      <vt:variant>
        <vt:lpstr>Nazwane zakresy</vt:lpstr>
      </vt:variant>
      <vt:variant>
        <vt:i4>2</vt:i4>
      </vt:variant>
    </vt:vector>
  </HeadingPairs>
  <TitlesOfParts>
    <vt:vector size="23" baseType="lpstr">
      <vt:lpstr>strona tytułowa</vt:lpstr>
      <vt:lpstr>spis treści</vt:lpstr>
      <vt:lpstr>strona 1</vt:lpstr>
      <vt:lpstr>strona 2</vt:lpstr>
      <vt:lpstr>strona  3</vt:lpstr>
      <vt:lpstr>strona  4</vt:lpstr>
      <vt:lpstr>strona  5</vt:lpstr>
      <vt:lpstr>strona  6</vt:lpstr>
      <vt:lpstr>strona  7</vt:lpstr>
      <vt:lpstr>strona  8</vt:lpstr>
      <vt:lpstr>strona  9</vt:lpstr>
      <vt:lpstr>strona 10</vt:lpstr>
      <vt:lpstr>strona  11</vt:lpstr>
      <vt:lpstr>strona 12</vt:lpstr>
      <vt:lpstr>strona 13</vt:lpstr>
      <vt:lpstr>strona 14</vt:lpstr>
      <vt:lpstr>strona 15</vt:lpstr>
      <vt:lpstr>strona 16</vt:lpstr>
      <vt:lpstr>strona 17</vt:lpstr>
      <vt:lpstr>strona 18</vt:lpstr>
      <vt:lpstr>strona 19</vt:lpstr>
      <vt:lpstr>'strona 2'!Print_Area</vt:lpstr>
      <vt:lpstr>'strona 2'!Print_Titles</vt:lpstr>
    </vt:vector>
  </TitlesOfParts>
  <Company>czsw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</dc:creator>
  <cp:lastModifiedBy>Agnieszka Zientarska</cp:lastModifiedBy>
  <cp:lastPrinted>2022-07-21T10:24:29Z</cp:lastPrinted>
  <dcterms:created xsi:type="dcterms:W3CDTF">2010-07-22T06:17:16Z</dcterms:created>
  <dcterms:modified xsi:type="dcterms:W3CDTF">2022-10-19T09:33:27Z</dcterms:modified>
</cp:coreProperties>
</file>