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drawings/drawing12.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drawings/drawing16.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7.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001095mmil\Documents\Majka\Informacja roczna\Roczna 2023\"/>
    </mc:Choice>
  </mc:AlternateContent>
  <xr:revisionPtr revIDLastSave="0" documentId="8_{77E430C2-2934-40DC-8D88-364A2B63BBB1}" xr6:coauthVersionLast="36" xr6:coauthVersionMax="36" xr10:uidLastSave="{00000000-0000-0000-0000-000000000000}"/>
  <bookViews>
    <workbookView xWindow="-438" yWindow="0" windowWidth="29050" windowHeight="12146" tabRatio="946" firstSheet="46" activeTab="66" xr2:uid="{00000000-000D-0000-FFFF-FFFF00000000}"/>
  </bookViews>
  <sheets>
    <sheet name="Tytuł" sheetId="1" r:id="rId1"/>
    <sheet name="Spis treści" sheetId="2" r:id="rId2"/>
    <sheet name="strona1" sheetId="56" r:id="rId3"/>
    <sheet name="strona2" sheetId="55" r:id="rId4"/>
    <sheet name="strona3" sheetId="5" r:id="rId5"/>
    <sheet name="strona4" sheetId="6" r:id="rId6"/>
    <sheet name="strona5" sheetId="7" r:id="rId7"/>
    <sheet name="strona6" sheetId="8" r:id="rId8"/>
    <sheet name="strona7" sheetId="9" r:id="rId9"/>
    <sheet name="Arkusz8." sheetId="77" r:id="rId10"/>
    <sheet name="strona9." sheetId="10" r:id="rId11"/>
    <sheet name="strona10" sheetId="12" r:id="rId12"/>
    <sheet name="strona11" sheetId="13" r:id="rId13"/>
    <sheet name="strona12" sheetId="80" r:id="rId14"/>
    <sheet name="strona13" sheetId="14" r:id="rId15"/>
    <sheet name="strona 14" sheetId="15" r:id="rId16"/>
    <sheet name="strona15" sheetId="16" r:id="rId17"/>
    <sheet name="strona16" sheetId="84" r:id="rId18"/>
    <sheet name="strona17" sheetId="18" r:id="rId19"/>
    <sheet name="strona18" sheetId="19" r:id="rId20"/>
    <sheet name="strona19" sheetId="20" r:id="rId21"/>
    <sheet name="strona20" sheetId="21" r:id="rId22"/>
    <sheet name="strona 21" sheetId="22" r:id="rId23"/>
    <sheet name="strona 22" sheetId="23" r:id="rId24"/>
    <sheet name="strona 23" sheetId="24" r:id="rId25"/>
    <sheet name="strona 24" sheetId="83" r:id="rId26"/>
    <sheet name="strona 25" sheetId="26" r:id="rId27"/>
    <sheet name="strona 26" sheetId="27" r:id="rId28"/>
    <sheet name="strona 27" sheetId="28" r:id="rId29"/>
    <sheet name="strona 28" sheetId="29" r:id="rId30"/>
    <sheet name="strona29" sheetId="30" r:id="rId31"/>
    <sheet name="strona 30" sheetId="31" r:id="rId32"/>
    <sheet name="strona 31" sheetId="32" r:id="rId33"/>
    <sheet name="strona32" sheetId="34" r:id="rId34"/>
    <sheet name="strona33" sheetId="35" r:id="rId35"/>
    <sheet name="strona34" sheetId="36" r:id="rId36"/>
    <sheet name="strona35" sheetId="37" r:id="rId37"/>
    <sheet name="strona36" sheetId="38" r:id="rId38"/>
    <sheet name="strona37" sheetId="39" r:id="rId39"/>
    <sheet name="strona38" sheetId="40" r:id="rId40"/>
    <sheet name="strona39" sheetId="42" r:id="rId41"/>
    <sheet name="strona40" sheetId="43" r:id="rId42"/>
    <sheet name="strona41" sheetId="44" r:id="rId43"/>
    <sheet name="strona42" sheetId="45" r:id="rId44"/>
    <sheet name="strona 43" sheetId="86" r:id="rId45"/>
    <sheet name="strona 44" sheetId="69" r:id="rId46"/>
    <sheet name="strona 45" sheetId="68" r:id="rId47"/>
    <sheet name="strona 46" sheetId="87" r:id="rId48"/>
    <sheet name="strona 47" sheetId="91" r:id="rId49"/>
    <sheet name="strona 48" sheetId="90" r:id="rId50"/>
    <sheet name="strona49" sheetId="93" r:id="rId51"/>
    <sheet name="strona50" sheetId="92" r:id="rId52"/>
    <sheet name="strona 51" sheetId="95" r:id="rId53"/>
    <sheet name="strona 73" sheetId="114" state="hidden" r:id="rId54"/>
    <sheet name="strona 74" sheetId="116" state="hidden" r:id="rId55"/>
    <sheet name="Arkusz1" sheetId="76" state="hidden" r:id="rId56"/>
    <sheet name="Arkusz2" sheetId="88" state="hidden" r:id="rId57"/>
    <sheet name="strons 52" sheetId="133" r:id="rId58"/>
    <sheet name="strona 53" sheetId="122" r:id="rId59"/>
    <sheet name="strona 54" sheetId="123" r:id="rId60"/>
    <sheet name="strona 55" sheetId="124" r:id="rId61"/>
    <sheet name="strona 56" sheetId="125" r:id="rId62"/>
    <sheet name="strona 57" sheetId="129" r:id="rId63"/>
    <sheet name="strona 58" sheetId="130" r:id="rId64"/>
    <sheet name="strona 59" sheetId="131" r:id="rId65"/>
    <sheet name="strona 60" sheetId="126" r:id="rId66"/>
    <sheet name="strona 61" sheetId="132" r:id="rId67"/>
    <sheet name="strona 62" sheetId="127" state="hidden" r:id="rId68"/>
    <sheet name="strona63" sheetId="108" state="hidden" r:id="rId69"/>
    <sheet name="strona64" sheetId="109" state="hidden" r:id="rId70"/>
    <sheet name="strona65" sheetId="110" state="hidden" r:id="rId71"/>
    <sheet name="strona66" sheetId="111" state="hidden" r:id="rId72"/>
    <sheet name="strona 63" sheetId="134" state="hidden" r:id="rId73"/>
    <sheet name="strona 64" sheetId="135" state="hidden" r:id="rId74"/>
    <sheet name="strona 65" sheetId="136" state="hidden" r:id="rId75"/>
    <sheet name="strona 66" sheetId="137" state="hidden" r:id="rId76"/>
    <sheet name="strona 67" sheetId="120" state="hidden" r:id="rId77"/>
    <sheet name="strona 68" sheetId="121" state="hidden" r:id="rId78"/>
  </sheets>
  <externalReferences>
    <externalReference r:id="rId79"/>
    <externalReference r:id="rId80"/>
    <externalReference r:id="rId81"/>
    <externalReference r:id="rId82"/>
    <externalReference r:id="rId83"/>
    <externalReference r:id="rId84"/>
  </externalReferences>
  <definedNames>
    <definedName name="__123Graph_AWYKRES10" hidden="1">strona6!#REF!</definedName>
    <definedName name="__123Graph_AWYKRES15" hidden="1">strona7!$D$5:$D$6</definedName>
    <definedName name="__123Graph_AWYKRES19" hidden="1">strona10!#REF!</definedName>
    <definedName name="__123Graph_AWYKRES2" hidden="1">strona3!$R$31:$R$44</definedName>
    <definedName name="__123Graph_AWYKRES21" hidden="1">strona13!$K$37:$K$44</definedName>
    <definedName name="__123Graph_AWYKRES23" hidden="1">'strona 22'!#REF!</definedName>
    <definedName name="__123Graph_AWYKRES24" hidden="1">'strona 25'!$T$26:$T$37</definedName>
    <definedName name="__123Graph_AWYKRES25" hidden="1">'strona 26'!#REF!</definedName>
    <definedName name="__123Graph_AWYKRES27" hidden="1">'strona 26'!#REF!</definedName>
    <definedName name="__123Graph_AWYKRES3" hidden="1">strona4!$T$6:$T$17</definedName>
    <definedName name="__123Graph_AWYKRES4" hidden="1">strona4!$U$6:$U$17</definedName>
    <definedName name="__123Graph_AWYKRES50" hidden="1">strona13!$B$37:$B$44</definedName>
    <definedName name="__123Graph_AWYKRES53" hidden="1">strona15!#REF!</definedName>
    <definedName name="__123Graph_AWYKRES54" hidden="1">strona17!#REF!</definedName>
    <definedName name="__123Graph_AWYKRES55" hidden="1">strona18!$C$39:$C$43</definedName>
    <definedName name="__123Graph_AWYKRES6" hidden="1">strona5!#REF!</definedName>
    <definedName name="__123Graph_AWYKRES64" hidden="1">strona20!$A$58:$A$61</definedName>
    <definedName name="__123Graph_AWYKRES7" hidden="1">strona5!#REF!</definedName>
    <definedName name="__123Graph_AWYKRES74" hidden="1">'strona 27'!#REF!</definedName>
    <definedName name="__123Graph_AWYKRES75" hidden="1">'strona 28'!$A$85:$A$96</definedName>
    <definedName name="__123Graph_AWYKRES76" hidden="1">'strona 28'!$B$85:$B$96</definedName>
    <definedName name="__123Graph_AWYKRES77" hidden="1">'strona 28'!$C$85:$C$96</definedName>
    <definedName name="__123Graph_AWYKRES78" hidden="1">'strona 30'!$C$93:$C$104</definedName>
    <definedName name="__123Graph_AWYKRES79" hidden="1">'strona 30'!$I$93:$I$104</definedName>
    <definedName name="__123Graph_AWYKRES8" hidden="1">strona6!#REF!</definedName>
    <definedName name="__123Graph_AWYKRES86" hidden="1">'strona 31'!#REF!</definedName>
    <definedName name="__123Graph_AWYKRES87" hidden="1">'strona 31'!#REF!</definedName>
    <definedName name="__123Graph_BWYKRES10" hidden="1">strona6!#REF!</definedName>
    <definedName name="__123Graph_BWYKRES15" hidden="1">strona7!$F$5:$F$6</definedName>
    <definedName name="__123Graph_BWYKRES19" hidden="1">strona10!#REF!</definedName>
    <definedName name="__123Graph_BWYKRES21" hidden="1">strona13!$L$37:$L$44</definedName>
    <definedName name="__123Graph_BWYKRES23" hidden="1">'strona 22'!#REF!</definedName>
    <definedName name="__123Graph_BWYKRES53" hidden="1">strona15!#REF!</definedName>
    <definedName name="__123Graph_BWYKRES55" hidden="1">strona18!$D$39:$D$43</definedName>
    <definedName name="__123Graph_BWYKRES6" hidden="1">strona5!#REF!</definedName>
    <definedName name="__123Graph_BWYKRES64" hidden="1">strona20!$B$58:$B$61</definedName>
    <definedName name="__123Graph_BWYKRES7" hidden="1">strona5!#REF!</definedName>
    <definedName name="__123Graph_BWYKRES8" hidden="1">strona6!#REF!</definedName>
    <definedName name="__123Graph_CWYKRES15" hidden="1">strona7!$H$5:$H$6</definedName>
    <definedName name="__123Graph_CWYKRES19" hidden="1">strona10!#REF!</definedName>
    <definedName name="__123Graph_CWYKRES21" hidden="1">strona13!$M$37:$M$44</definedName>
    <definedName name="__123Graph_CWYKRES55" hidden="1">strona18!$I$39:$I$43</definedName>
    <definedName name="__123Graph_CWYKRES6" hidden="1">strona5!#REF!</definedName>
    <definedName name="__123Graph_CWYKRES64" hidden="1">strona20!$C$58:$C$61</definedName>
    <definedName name="__123Graph_CWYKRES7" hidden="1">strona5!#REF!</definedName>
    <definedName name="__123Graph_DWYKRES15" hidden="1">strona7!$J$5:$J$6</definedName>
    <definedName name="__123Graph_DWYKRES19" hidden="1">strona10!#REF!</definedName>
    <definedName name="__123Graph_DWYKRES21" hidden="1">strona13!$N$37:$N$44</definedName>
    <definedName name="__123Graph_DWYKRES55" hidden="1">strona18!#REF!</definedName>
    <definedName name="__123Graph_DWYKRES64" hidden="1">strona20!$D$58:$D$61</definedName>
    <definedName name="__123Graph_EWYKRES21" hidden="1">strona13!$O$37:$O$44</definedName>
    <definedName name="__123Graph_EWYKRES64" hidden="1">strona20!$E$58:$E$61</definedName>
    <definedName name="__123Graph_XWYKRES4" hidden="1">strona4!$S$6:$S$17</definedName>
    <definedName name="__123Graph_XWYKRES7" hidden="1">strona5!#REF!</definedName>
    <definedName name="__123Graph_XWYKRES76" hidden="1">'strona 28'!$F$85:$F$96</definedName>
    <definedName name="__123Graph_XWYKRES77" hidden="1">'strona 28'!$F$85:$F$96</definedName>
    <definedName name="__123Graph_XWYKRES79" hidden="1">'strona 30'!$R$5:$R$16</definedName>
    <definedName name="__123Graph_XWYKRES87" hidden="1">'strona 31'!#REF!</definedName>
    <definedName name="komorkaadresuE">'[1]Tabela E'!$H$1</definedName>
    <definedName name="_xlnm.Print_Area" localSheetId="46">'strona 45'!$A$1:$F$32</definedName>
    <definedName name="_xlnm.Print_Area" localSheetId="52">'strona 51'!$A$1:$F$29</definedName>
    <definedName name="Print_Area" localSheetId="23">'strona 22'!$1:$1048576</definedName>
    <definedName name="Print_Area" localSheetId="11">strona10!#REF!</definedName>
    <definedName name="Print_Area" localSheetId="40">strona39!$1:$1048576</definedName>
    <definedName name="Print_Area" localSheetId="41">strona40!$A$1:$R$75</definedName>
  </definedNames>
  <calcPr calcId="191029"/>
</workbook>
</file>

<file path=xl/calcChain.xml><?xml version="1.0" encoding="utf-8"?>
<calcChain xmlns="http://schemas.openxmlformats.org/spreadsheetml/2006/main">
  <c r="D23" i="126" l="1"/>
  <c r="F23" i="126" s="1"/>
  <c r="C23" i="126"/>
  <c r="D11" i="126"/>
  <c r="F11" i="126" s="1"/>
  <c r="C11" i="126"/>
  <c r="D8" i="126"/>
  <c r="F8" i="126" s="1"/>
  <c r="C8" i="126"/>
  <c r="G14" i="132"/>
  <c r="E14" i="132"/>
  <c r="C14" i="132"/>
  <c r="E8" i="126" l="1"/>
  <c r="E11" i="126"/>
  <c r="E23" i="126"/>
  <c r="J16" i="24"/>
  <c r="G34" i="23"/>
  <c r="F34" i="23"/>
  <c r="G46" i="23"/>
  <c r="F46" i="23"/>
  <c r="C21" i="20" l="1"/>
  <c r="D23" i="110" l="1"/>
  <c r="F23" i="110" s="1"/>
  <c r="C23" i="110"/>
  <c r="D11" i="110"/>
  <c r="F11" i="110" s="1"/>
  <c r="C11" i="110"/>
  <c r="D8" i="110"/>
  <c r="F8" i="110" s="1"/>
  <c r="C8" i="110"/>
  <c r="G14" i="111"/>
  <c r="E14" i="111"/>
  <c r="C14" i="111"/>
  <c r="A10" i="123"/>
  <c r="A11" i="123" s="1"/>
  <c r="A12" i="123" s="1"/>
  <c r="A13" i="123" s="1"/>
  <c r="A14" i="123" s="1"/>
  <c r="A15" i="123" s="1"/>
  <c r="A16" i="123" s="1"/>
  <c r="A17" i="123" s="1"/>
  <c r="A22" i="122"/>
  <c r="A23" i="122" s="1"/>
  <c r="A24" i="122" s="1"/>
  <c r="A25" i="122" s="1"/>
  <c r="A26" i="122" s="1"/>
  <c r="A27" i="122" s="1"/>
  <c r="A28" i="122" s="1"/>
  <c r="A29" i="122" s="1"/>
  <c r="A30" i="122" s="1"/>
  <c r="A8" i="123" s="1"/>
  <c r="A9" i="95"/>
  <c r="A10" i="95" s="1"/>
  <c r="A11" i="95" s="1"/>
  <c r="A12" i="95" s="1"/>
  <c r="A13" i="95" s="1"/>
  <c r="A14" i="95" s="1"/>
  <c r="A15" i="95" s="1"/>
  <c r="A16" i="95" s="1"/>
  <c r="A17" i="95" s="1"/>
  <c r="A9" i="92"/>
  <c r="A10" i="92" s="1"/>
  <c r="A11" i="92" s="1"/>
  <c r="A12" i="92" s="1"/>
  <c r="A13" i="92" s="1"/>
  <c r="A14" i="92" s="1"/>
  <c r="A15" i="92" s="1"/>
  <c r="A16" i="92" s="1"/>
  <c r="A34" i="93"/>
  <c r="A32" i="93"/>
  <c r="A33" i="93" s="1"/>
  <c r="A9" i="93"/>
  <c r="A10" i="93" s="1"/>
  <c r="A11" i="93" s="1"/>
  <c r="A12" i="93" s="1"/>
  <c r="A13" i="93" s="1"/>
  <c r="A14" i="93" s="1"/>
  <c r="A15" i="93" s="1"/>
  <c r="A16" i="93" s="1"/>
  <c r="A17" i="93" s="1"/>
  <c r="A18" i="93" s="1"/>
  <c r="A19" i="93" s="1"/>
  <c r="A20" i="93" s="1"/>
  <c r="A21" i="93" s="1"/>
  <c r="A22" i="93" s="1"/>
  <c r="A23" i="93" s="1"/>
  <c r="A24" i="93" s="1"/>
  <c r="A25" i="93" s="1"/>
  <c r="A26" i="93" s="1"/>
  <c r="A27" i="93" s="1"/>
  <c r="A28" i="93" s="1"/>
  <c r="A29" i="93" s="1"/>
  <c r="A24" i="90"/>
  <c r="A25" i="90" s="1"/>
  <c r="A26" i="90" s="1"/>
  <c r="A27" i="90" s="1"/>
  <c r="A28" i="90" s="1"/>
  <c r="A29" i="90" s="1"/>
  <c r="A30" i="90" s="1"/>
  <c r="A9" i="90"/>
  <c r="A10" i="90" s="1"/>
  <c r="A11" i="90" s="1"/>
  <c r="A12" i="90" s="1"/>
  <c r="A13" i="90" s="1"/>
  <c r="A14" i="90" s="1"/>
  <c r="A15" i="90" s="1"/>
  <c r="A16" i="90" s="1"/>
  <c r="A17" i="90" s="1"/>
  <c r="A18" i="90" s="1"/>
  <c r="A19" i="90" s="1"/>
  <c r="A20" i="90" s="1"/>
  <c r="A21" i="90" s="1"/>
  <c r="A27" i="91"/>
  <c r="A28" i="91" s="1"/>
  <c r="A29" i="91" s="1"/>
  <c r="A30" i="91" s="1"/>
  <c r="A31" i="91" s="1"/>
  <c r="A32" i="91" s="1"/>
  <c r="A33" i="91" s="1"/>
  <c r="A11" i="68"/>
  <c r="A12" i="68" s="1"/>
  <c r="A13" i="68" s="1"/>
  <c r="A14" i="68" s="1"/>
  <c r="E8" i="110" l="1"/>
  <c r="E11" i="110"/>
  <c r="E23" i="110"/>
  <c r="C6" i="38" l="1"/>
  <c r="C7" i="38"/>
  <c r="C8" i="38"/>
  <c r="C9" i="38"/>
  <c r="C10" i="38"/>
  <c r="C11" i="38"/>
  <c r="C12" i="38"/>
  <c r="C13" i="38"/>
  <c r="C14" i="38"/>
  <c r="C15" i="38"/>
  <c r="C16" i="38"/>
  <c r="C5" i="38"/>
  <c r="C17" i="38" l="1"/>
  <c r="D6" i="24" l="1"/>
  <c r="E5" i="19" l="1"/>
  <c r="E5" i="5" l="1"/>
  <c r="F52" i="36" l="1"/>
  <c r="I59" i="84" l="1"/>
  <c r="I60" i="84" s="1"/>
  <c r="H10" i="23" l="1"/>
  <c r="H12" i="23"/>
  <c r="K10" i="23"/>
  <c r="H17" i="86" l="1"/>
  <c r="J16" i="86" s="1"/>
  <c r="G17" i="86"/>
  <c r="F17" i="86"/>
  <c r="E17" i="86"/>
  <c r="D17" i="86"/>
  <c r="C16" i="86"/>
  <c r="I16" i="86" s="1"/>
  <c r="C15" i="86"/>
  <c r="I15" i="86" s="1"/>
  <c r="C14" i="86"/>
  <c r="I14" i="86" s="1"/>
  <c r="C13" i="86"/>
  <c r="I13" i="86" s="1"/>
  <c r="I12" i="86"/>
  <c r="C12" i="86"/>
  <c r="C11" i="86"/>
  <c r="I11" i="86" s="1"/>
  <c r="C10" i="86"/>
  <c r="I10" i="86" s="1"/>
  <c r="C9" i="86"/>
  <c r="I9" i="86" s="1"/>
  <c r="C8" i="86"/>
  <c r="I8" i="86" s="1"/>
  <c r="C7" i="86"/>
  <c r="I7" i="86" s="1"/>
  <c r="C6" i="86"/>
  <c r="I6" i="86" s="1"/>
  <c r="C17" i="86" l="1"/>
  <c r="I17" i="86" s="1"/>
  <c r="K16" i="86"/>
  <c r="K15" i="86"/>
  <c r="K14" i="86"/>
  <c r="K12" i="86"/>
  <c r="K11" i="86"/>
  <c r="K10" i="86"/>
  <c r="K8" i="86"/>
  <c r="K7" i="86"/>
  <c r="K6" i="86"/>
  <c r="J6" i="86"/>
  <c r="J7" i="86"/>
  <c r="J8" i="86"/>
  <c r="J9" i="86"/>
  <c r="J10" i="86"/>
  <c r="J11" i="86"/>
  <c r="J12" i="86"/>
  <c r="J13" i="86"/>
  <c r="J14" i="86"/>
  <c r="J15" i="86"/>
  <c r="K9" i="86" l="1"/>
  <c r="K13" i="86"/>
  <c r="E48" i="36" l="1"/>
  <c r="C5" i="9" l="1"/>
  <c r="H16" i="24" l="1"/>
  <c r="F16" i="24"/>
  <c r="F42" i="36" l="1"/>
  <c r="G42" i="36"/>
  <c r="G35" i="35"/>
  <c r="B62" i="31" l="1"/>
  <c r="E10" i="13" l="1"/>
  <c r="G59" i="84" l="1"/>
  <c r="G14" i="121" l="1"/>
  <c r="E14" i="121"/>
  <c r="C14" i="121"/>
  <c r="E49" i="23" l="1"/>
  <c r="C19" i="21"/>
  <c r="K11" i="23"/>
  <c r="K12" i="23"/>
  <c r="K13" i="23"/>
  <c r="K15" i="23"/>
  <c r="K16" i="23"/>
  <c r="K17" i="23"/>
  <c r="H11" i="23"/>
  <c r="H13" i="23"/>
  <c r="H15" i="23"/>
  <c r="H16" i="23"/>
  <c r="H17" i="23"/>
  <c r="C8" i="21" l="1"/>
  <c r="B7" i="30" l="1"/>
  <c r="B8" i="30"/>
  <c r="B9" i="30"/>
  <c r="B10" i="30"/>
  <c r="B11" i="30"/>
  <c r="B12" i="30"/>
  <c r="B13" i="30"/>
  <c r="B14" i="30"/>
  <c r="B15" i="30"/>
  <c r="B16" i="30"/>
  <c r="B17" i="30"/>
  <c r="B18" i="30"/>
  <c r="C49" i="23"/>
  <c r="B21" i="5"/>
  <c r="B20" i="5"/>
  <c r="G49" i="23"/>
  <c r="F49" i="23"/>
  <c r="G39" i="23"/>
  <c r="H36" i="23"/>
  <c r="H37" i="23"/>
  <c r="H38" i="23"/>
  <c r="H40" i="23"/>
  <c r="H41" i="23"/>
  <c r="H44" i="23"/>
  <c r="H45" i="23"/>
  <c r="H47" i="23"/>
  <c r="H48" i="23"/>
  <c r="H50" i="23"/>
  <c r="H52" i="23"/>
  <c r="C39" i="23"/>
  <c r="J46" i="23"/>
  <c r="I46" i="23"/>
  <c r="J39" i="23"/>
  <c r="I39" i="23"/>
  <c r="J35" i="23"/>
  <c r="I35" i="23"/>
  <c r="K36" i="23"/>
  <c r="K37" i="23"/>
  <c r="K38" i="23"/>
  <c r="K40" i="23"/>
  <c r="K41" i="23"/>
  <c r="K44" i="23"/>
  <c r="K45" i="23"/>
  <c r="K47" i="23"/>
  <c r="K48" i="23"/>
  <c r="K50" i="23"/>
  <c r="K52" i="23"/>
  <c r="C46" i="23" l="1"/>
  <c r="C42" i="23"/>
  <c r="C35" i="23"/>
  <c r="B8" i="26" l="1"/>
  <c r="B9" i="26"/>
  <c r="B10" i="26"/>
  <c r="B11" i="26"/>
  <c r="B12" i="26"/>
  <c r="B13" i="26"/>
  <c r="B14" i="26"/>
  <c r="B15" i="26"/>
  <c r="B16" i="26"/>
  <c r="B17" i="26"/>
  <c r="B18" i="26"/>
  <c r="F11" i="19"/>
  <c r="D23" i="120"/>
  <c r="C23" i="120"/>
  <c r="D11" i="120"/>
  <c r="C11" i="120"/>
  <c r="D8" i="120"/>
  <c r="C8" i="120"/>
  <c r="C7" i="15"/>
  <c r="J9" i="23"/>
  <c r="I9" i="23"/>
  <c r="G9" i="23"/>
  <c r="F9" i="23"/>
  <c r="E18" i="28"/>
  <c r="C34" i="23"/>
  <c r="H49" i="23"/>
  <c r="E46" i="23"/>
  <c r="E42" i="23"/>
  <c r="E39" i="23"/>
  <c r="E35" i="23"/>
  <c r="J49" i="23"/>
  <c r="I49" i="23"/>
  <c r="J42" i="23"/>
  <c r="I42" i="23"/>
  <c r="G42" i="23"/>
  <c r="F42" i="23"/>
  <c r="G35" i="23"/>
  <c r="F39" i="23"/>
  <c r="F35" i="23"/>
  <c r="E8" i="26"/>
  <c r="E9" i="26"/>
  <c r="E10" i="26"/>
  <c r="E11" i="26"/>
  <c r="E12" i="26"/>
  <c r="E13" i="26"/>
  <c r="E14" i="26"/>
  <c r="E15" i="26"/>
  <c r="E16" i="26"/>
  <c r="E17" i="26"/>
  <c r="E18" i="26"/>
  <c r="E19" i="26"/>
  <c r="K46" i="23" l="1"/>
  <c r="H46" i="23"/>
  <c r="H42" i="23"/>
  <c r="K39" i="23"/>
  <c r="H39" i="23"/>
  <c r="E23" i="120"/>
  <c r="F23" i="120"/>
  <c r="E8" i="120"/>
  <c r="F8" i="120"/>
  <c r="E11" i="120"/>
  <c r="F11" i="120"/>
  <c r="K49" i="23"/>
  <c r="K42" i="23"/>
  <c r="K35" i="23"/>
  <c r="H35" i="23"/>
  <c r="J34" i="23"/>
  <c r="I34" i="23"/>
  <c r="E34" i="23"/>
  <c r="C31" i="8"/>
  <c r="H34" i="23" l="1"/>
  <c r="K34" i="23"/>
  <c r="B19" i="26" l="1"/>
  <c r="C31" i="30"/>
  <c r="C32" i="30"/>
  <c r="C33" i="30"/>
  <c r="C34" i="30"/>
  <c r="C35" i="30"/>
  <c r="C36" i="30"/>
  <c r="C37" i="30"/>
  <c r="C38" i="30"/>
  <c r="C39" i="30"/>
  <c r="C40" i="30"/>
  <c r="C41" i="30"/>
  <c r="C42" i="30"/>
  <c r="E18" i="42" l="1"/>
  <c r="C18" i="42"/>
  <c r="I17" i="40"/>
  <c r="G17" i="40"/>
  <c r="E17" i="40"/>
  <c r="C17" i="40"/>
  <c r="K17" i="39"/>
  <c r="I17" i="39"/>
  <c r="G17" i="39"/>
  <c r="E17" i="39"/>
  <c r="K17" i="38"/>
  <c r="I17" i="38"/>
  <c r="G17" i="38"/>
  <c r="E17" i="38"/>
  <c r="C17" i="39" l="1"/>
  <c r="E22" i="13"/>
  <c r="H51" i="14"/>
  <c r="H52" i="14"/>
  <c r="H53" i="14"/>
  <c r="H54" i="14"/>
  <c r="E54" i="14"/>
  <c r="E51" i="14"/>
  <c r="E52" i="14"/>
  <c r="E53" i="14"/>
  <c r="H40" i="14"/>
  <c r="H41" i="14"/>
  <c r="H42" i="14"/>
  <c r="H43" i="14"/>
  <c r="E40" i="14"/>
  <c r="E41" i="14"/>
  <c r="E42" i="14"/>
  <c r="E43" i="14"/>
  <c r="H21" i="14"/>
  <c r="H22" i="14"/>
  <c r="H23" i="14"/>
  <c r="H24" i="14"/>
  <c r="H25" i="14"/>
  <c r="H26" i="14"/>
  <c r="H27" i="14"/>
  <c r="H28" i="14"/>
  <c r="H29" i="14"/>
  <c r="H30" i="14"/>
  <c r="H31" i="14"/>
  <c r="H32" i="14"/>
  <c r="E32" i="14"/>
  <c r="E21" i="14"/>
  <c r="E22" i="14"/>
  <c r="E23" i="14"/>
  <c r="E24" i="14"/>
  <c r="E25" i="14"/>
  <c r="E26" i="14"/>
  <c r="E27" i="14"/>
  <c r="E28" i="14"/>
  <c r="E29" i="14"/>
  <c r="E30" i="14"/>
  <c r="E31" i="14"/>
  <c r="H8" i="14"/>
  <c r="H9" i="14"/>
  <c r="H10" i="14"/>
  <c r="H11" i="14"/>
  <c r="H12" i="14"/>
  <c r="H13" i="14"/>
  <c r="H14" i="14"/>
  <c r="H15" i="14"/>
  <c r="H16" i="14"/>
  <c r="H17" i="14"/>
  <c r="H18" i="14"/>
  <c r="H19" i="14"/>
  <c r="E8" i="14"/>
  <c r="E9" i="14"/>
  <c r="E10" i="14"/>
  <c r="E11" i="14"/>
  <c r="E12" i="14"/>
  <c r="E13" i="14"/>
  <c r="E14" i="14"/>
  <c r="E15" i="14"/>
  <c r="E16" i="14"/>
  <c r="E17" i="14"/>
  <c r="E18" i="14"/>
  <c r="E19" i="14"/>
  <c r="D17" i="14" l="1"/>
  <c r="D30" i="14"/>
  <c r="G5" i="34" l="1"/>
  <c r="C34" i="84" l="1"/>
  <c r="C47" i="84"/>
  <c r="C59" i="84"/>
  <c r="J29" i="10"/>
  <c r="H29" i="10"/>
  <c r="F29" i="10"/>
  <c r="D29" i="10"/>
  <c r="B7" i="5" l="1"/>
  <c r="B8" i="5"/>
  <c r="B9" i="5"/>
  <c r="B10" i="5"/>
  <c r="B11" i="5"/>
  <c r="B12" i="5"/>
  <c r="B13" i="5"/>
  <c r="B14" i="5"/>
  <c r="B15" i="5"/>
  <c r="B16" i="5"/>
  <c r="B17" i="5"/>
  <c r="B18" i="5"/>
  <c r="B19" i="5"/>
  <c r="B6" i="5"/>
  <c r="F5" i="5"/>
  <c r="B5" i="5" l="1"/>
  <c r="F5" i="13"/>
  <c r="G5" i="13"/>
  <c r="H5" i="13"/>
  <c r="I5" i="13"/>
  <c r="J5" i="13"/>
  <c r="K5" i="13"/>
  <c r="J25" i="10" l="1"/>
  <c r="H25" i="10"/>
  <c r="F25" i="10"/>
  <c r="D25" i="10"/>
  <c r="D17" i="77"/>
  <c r="D42" i="77"/>
  <c r="D41" i="77"/>
  <c r="D40" i="77"/>
  <c r="D19" i="77"/>
  <c r="D20" i="77"/>
  <c r="D18" i="77"/>
  <c r="C6" i="9"/>
  <c r="C7" i="9"/>
  <c r="C8" i="9"/>
  <c r="C16" i="9"/>
  <c r="C17" i="9"/>
  <c r="C18" i="9"/>
  <c r="C15" i="9"/>
  <c r="J50" i="14" l="1"/>
  <c r="I50" i="14"/>
  <c r="G50" i="14"/>
  <c r="F50" i="14"/>
  <c r="J39" i="14"/>
  <c r="I39" i="14"/>
  <c r="G39" i="14"/>
  <c r="F39" i="14"/>
  <c r="J20" i="14"/>
  <c r="I20" i="14"/>
  <c r="G20" i="14"/>
  <c r="F20" i="14"/>
  <c r="J7" i="14"/>
  <c r="I7" i="14"/>
  <c r="G7" i="14"/>
  <c r="F7" i="14"/>
  <c r="F6" i="14" l="1"/>
  <c r="G6" i="14"/>
  <c r="H20" i="14"/>
  <c r="D16" i="14"/>
  <c r="D14" i="14"/>
  <c r="D19" i="14"/>
  <c r="D9" i="14"/>
  <c r="D11" i="14"/>
  <c r="D13" i="14"/>
  <c r="E20" i="14"/>
  <c r="D27" i="14"/>
  <c r="D32" i="14"/>
  <c r="D41" i="14"/>
  <c r="D52" i="14"/>
  <c r="D54" i="14"/>
  <c r="D22" i="14"/>
  <c r="H39" i="14"/>
  <c r="D10" i="14"/>
  <c r="D23" i="14"/>
  <c r="D51" i="14"/>
  <c r="D18" i="14"/>
  <c r="D31" i="14"/>
  <c r="E39" i="14"/>
  <c r="D8" i="14"/>
  <c r="D53" i="14"/>
  <c r="D26" i="14"/>
  <c r="I6" i="14"/>
  <c r="J6" i="14"/>
  <c r="D25" i="14"/>
  <c r="D28" i="14"/>
  <c r="D42" i="14"/>
  <c r="E50" i="14"/>
  <c r="H7" i="14"/>
  <c r="D12" i="14"/>
  <c r="D15" i="14"/>
  <c r="D40" i="14"/>
  <c r="D21" i="14"/>
  <c r="D24" i="14"/>
  <c r="D29" i="14"/>
  <c r="D43" i="14"/>
  <c r="H50" i="14"/>
  <c r="E7" i="14"/>
  <c r="D20" i="14" l="1"/>
  <c r="H6" i="14"/>
  <c r="D39" i="14"/>
  <c r="D50" i="14"/>
  <c r="E6" i="14"/>
  <c r="D7" i="14"/>
  <c r="D6" i="14" s="1"/>
  <c r="E7" i="13" l="1"/>
  <c r="E8" i="13"/>
  <c r="E9" i="13"/>
  <c r="E11" i="13"/>
  <c r="E12" i="13"/>
  <c r="E13" i="13"/>
  <c r="E14" i="13"/>
  <c r="E15" i="13"/>
  <c r="E16" i="13"/>
  <c r="E17" i="13"/>
  <c r="E18" i="13"/>
  <c r="E19" i="13"/>
  <c r="E20" i="13"/>
  <c r="E21"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6" i="13"/>
  <c r="E49" i="13"/>
  <c r="E8" i="12"/>
  <c r="E9" i="12"/>
  <c r="E10" i="12"/>
  <c r="E11" i="12"/>
  <c r="E12" i="12"/>
  <c r="E13" i="12"/>
  <c r="E14" i="12"/>
  <c r="E15" i="12"/>
  <c r="E16" i="12"/>
  <c r="E17" i="12"/>
  <c r="E18" i="12"/>
  <c r="E19" i="12"/>
  <c r="E21" i="12"/>
  <c r="E22" i="12"/>
  <c r="E23" i="12"/>
  <c r="E7" i="12"/>
  <c r="E6" i="12"/>
  <c r="E5" i="12" l="1"/>
  <c r="E5" i="13"/>
  <c r="J42" i="77" l="1"/>
  <c r="J41" i="77"/>
  <c r="J40" i="77"/>
  <c r="J20" i="77"/>
  <c r="J19" i="77"/>
  <c r="J18" i="77"/>
  <c r="J28" i="10"/>
  <c r="J27" i="10"/>
  <c r="J26" i="10"/>
  <c r="F28" i="10"/>
  <c r="F27" i="10"/>
  <c r="F26" i="10"/>
  <c r="D28" i="10"/>
  <c r="D27" i="10"/>
  <c r="D26" i="10"/>
  <c r="H27" i="10"/>
  <c r="H28" i="10"/>
  <c r="H26" i="10"/>
  <c r="H42" i="77"/>
  <c r="H41" i="77"/>
  <c r="H40" i="77"/>
  <c r="F42" i="77"/>
  <c r="F41" i="77"/>
  <c r="F40" i="77"/>
  <c r="H20" i="77"/>
  <c r="H19" i="77"/>
  <c r="H18" i="77"/>
  <c r="F19" i="77"/>
  <c r="F20" i="77"/>
  <c r="F18" i="77"/>
  <c r="K40" i="9"/>
  <c r="K39" i="9"/>
  <c r="K38" i="9"/>
  <c r="I40" i="9"/>
  <c r="I39" i="9"/>
  <c r="I38" i="9"/>
  <c r="G40" i="9"/>
  <c r="G39" i="9"/>
  <c r="G38" i="9"/>
  <c r="E39" i="9"/>
  <c r="E40" i="9"/>
  <c r="E38" i="9"/>
  <c r="F30" i="10" l="1"/>
  <c r="D30" i="10"/>
  <c r="J30" i="10"/>
  <c r="H30" i="10"/>
  <c r="F19" i="30"/>
  <c r="D7" i="24" l="1"/>
  <c r="D8" i="24"/>
  <c r="F51" i="36" l="1"/>
  <c r="F53" i="36"/>
  <c r="F50" i="36"/>
  <c r="H14" i="36" l="1"/>
  <c r="I14" i="36"/>
  <c r="G14" i="36"/>
  <c r="H35" i="35"/>
  <c r="I35" i="35"/>
  <c r="F45" i="32"/>
  <c r="C45" i="32"/>
  <c r="B45" i="32"/>
  <c r="E44" i="32"/>
  <c r="D44" i="32"/>
  <c r="F62" i="31" l="1"/>
  <c r="G62" i="31"/>
  <c r="E62" i="31"/>
  <c r="D61" i="31"/>
  <c r="D43" i="30"/>
  <c r="E43" i="30"/>
  <c r="F43" i="30"/>
  <c r="G43" i="30"/>
  <c r="H43" i="30"/>
  <c r="I32" i="30"/>
  <c r="I33" i="30"/>
  <c r="I34" i="30"/>
  <c r="I35" i="30"/>
  <c r="I36" i="30"/>
  <c r="I37" i="30"/>
  <c r="I38" i="30"/>
  <c r="I39" i="30"/>
  <c r="I40" i="30"/>
  <c r="I41" i="30"/>
  <c r="I42" i="30"/>
  <c r="I31" i="30"/>
  <c r="B43" i="30"/>
  <c r="D19" i="30"/>
  <c r="C18" i="28"/>
  <c r="D18" i="28"/>
  <c r="F18" i="28"/>
  <c r="G18" i="28"/>
  <c r="H18" i="28"/>
  <c r="I18" i="28"/>
  <c r="J18" i="28"/>
  <c r="B7" i="28"/>
  <c r="B8" i="28"/>
  <c r="B9" i="28"/>
  <c r="B10" i="28"/>
  <c r="B11" i="28"/>
  <c r="B12" i="28"/>
  <c r="B13" i="28"/>
  <c r="B14" i="28"/>
  <c r="B15" i="28"/>
  <c r="B16" i="28"/>
  <c r="B17" i="28"/>
  <c r="B6" i="28"/>
  <c r="I9" i="26"/>
  <c r="I10" i="26"/>
  <c r="I11" i="26"/>
  <c r="I12" i="26"/>
  <c r="I13" i="26"/>
  <c r="I14" i="26"/>
  <c r="I15" i="26"/>
  <c r="I16" i="26"/>
  <c r="I17" i="26"/>
  <c r="I18" i="26"/>
  <c r="I19" i="26"/>
  <c r="I8" i="26"/>
  <c r="I43" i="30" l="1"/>
  <c r="C43" i="30"/>
  <c r="B19" i="30"/>
  <c r="B18" i="28"/>
  <c r="E20" i="26"/>
  <c r="C20" i="26" l="1"/>
  <c r="D20" i="26"/>
  <c r="F20" i="26"/>
  <c r="G20" i="26"/>
  <c r="H20" i="26"/>
  <c r="I20" i="26" l="1"/>
  <c r="B20" i="26"/>
  <c r="J31" i="22" l="1"/>
  <c r="I31" i="22"/>
  <c r="H31" i="22"/>
  <c r="G31" i="22"/>
  <c r="F31" i="22"/>
  <c r="E31" i="22"/>
  <c r="D31" i="22"/>
  <c r="C30" i="22"/>
  <c r="C29" i="22"/>
  <c r="C28" i="22"/>
  <c r="C27" i="22"/>
  <c r="J20" i="22"/>
  <c r="I20" i="22"/>
  <c r="H20" i="22"/>
  <c r="G20" i="22"/>
  <c r="F20" i="22"/>
  <c r="E20" i="22"/>
  <c r="D20" i="22"/>
  <c r="C19" i="22"/>
  <c r="C18" i="22"/>
  <c r="C17" i="22"/>
  <c r="C16" i="22"/>
  <c r="D9" i="22"/>
  <c r="E9" i="22"/>
  <c r="F9" i="22"/>
  <c r="G9" i="22"/>
  <c r="H9" i="22"/>
  <c r="I9" i="22"/>
  <c r="J9" i="22"/>
  <c r="C6" i="22"/>
  <c r="C7" i="22"/>
  <c r="C8" i="22"/>
  <c r="C5" i="22"/>
  <c r="J34" i="21"/>
  <c r="I34" i="21"/>
  <c r="H34" i="21"/>
  <c r="G34" i="21"/>
  <c r="F34" i="21"/>
  <c r="E34" i="21"/>
  <c r="D34" i="21"/>
  <c r="C33" i="21"/>
  <c r="C32" i="21"/>
  <c r="C31" i="21"/>
  <c r="C30" i="21"/>
  <c r="D23" i="21"/>
  <c r="E23" i="21"/>
  <c r="F23" i="21"/>
  <c r="G23" i="21"/>
  <c r="H23" i="21"/>
  <c r="I23" i="21"/>
  <c r="J23" i="21"/>
  <c r="C20" i="21"/>
  <c r="C21" i="21"/>
  <c r="C22" i="21"/>
  <c r="D12" i="21"/>
  <c r="E12" i="21"/>
  <c r="F12" i="21"/>
  <c r="G12" i="21"/>
  <c r="H12" i="21"/>
  <c r="C9" i="21"/>
  <c r="C10" i="21"/>
  <c r="C11" i="21"/>
  <c r="J45" i="20"/>
  <c r="I45" i="20"/>
  <c r="H45" i="20"/>
  <c r="G45" i="20"/>
  <c r="F45" i="20"/>
  <c r="E45" i="20"/>
  <c r="D45" i="20"/>
  <c r="C44" i="20"/>
  <c r="C43" i="20"/>
  <c r="C42" i="20"/>
  <c r="C41" i="20"/>
  <c r="D33" i="20"/>
  <c r="E33" i="20"/>
  <c r="F33" i="20"/>
  <c r="G33" i="20"/>
  <c r="H33" i="20"/>
  <c r="I33" i="20"/>
  <c r="J33" i="20"/>
  <c r="C32" i="20"/>
  <c r="C31" i="20"/>
  <c r="C30" i="20"/>
  <c r="C29" i="20"/>
  <c r="C19" i="20"/>
  <c r="C20" i="20"/>
  <c r="C18" i="20"/>
  <c r="D22" i="20"/>
  <c r="E22" i="20"/>
  <c r="F22" i="20"/>
  <c r="G22" i="20"/>
  <c r="H22" i="20"/>
  <c r="I22" i="20"/>
  <c r="J22" i="20"/>
  <c r="C8" i="20"/>
  <c r="C9" i="20"/>
  <c r="C10" i="20"/>
  <c r="C7" i="20"/>
  <c r="D11" i="20"/>
  <c r="E11" i="20"/>
  <c r="F11" i="20"/>
  <c r="G55" i="19"/>
  <c r="H55" i="19"/>
  <c r="I55" i="19"/>
  <c r="F55" i="19"/>
  <c r="G48" i="19"/>
  <c r="H48" i="19"/>
  <c r="I48" i="19"/>
  <c r="F48" i="19"/>
  <c r="E59" i="19"/>
  <c r="E58" i="19"/>
  <c r="E57" i="19"/>
  <c r="E56" i="19"/>
  <c r="E49" i="19"/>
  <c r="E50" i="19"/>
  <c r="E51" i="19"/>
  <c r="E52" i="19"/>
  <c r="E41" i="19"/>
  <c r="E40" i="19"/>
  <c r="E39" i="19"/>
  <c r="E38" i="19"/>
  <c r="E35" i="19"/>
  <c r="E34" i="19"/>
  <c r="E33" i="19"/>
  <c r="E32" i="19"/>
  <c r="E25" i="19"/>
  <c r="E26" i="19"/>
  <c r="E27" i="19"/>
  <c r="E28" i="19"/>
  <c r="I37" i="19"/>
  <c r="H37" i="19"/>
  <c r="G37" i="19"/>
  <c r="F37" i="19"/>
  <c r="I31" i="19"/>
  <c r="H31" i="19"/>
  <c r="G31" i="19"/>
  <c r="F31" i="19"/>
  <c r="F24" i="19"/>
  <c r="G24" i="19"/>
  <c r="H24" i="19"/>
  <c r="I24" i="19"/>
  <c r="E15" i="19"/>
  <c r="E17" i="19"/>
  <c r="E13" i="19"/>
  <c r="E14" i="19"/>
  <c r="E12" i="19"/>
  <c r="E8" i="19"/>
  <c r="E9" i="19"/>
  <c r="E10" i="19"/>
  <c r="E7" i="19"/>
  <c r="F6" i="19"/>
  <c r="G6" i="19"/>
  <c r="H6" i="19"/>
  <c r="I6" i="19"/>
  <c r="G11" i="19"/>
  <c r="H11" i="19"/>
  <c r="I11" i="19"/>
  <c r="C60" i="84"/>
  <c r="E59" i="84"/>
  <c r="E60" i="84" s="1"/>
  <c r="G60" i="84"/>
  <c r="C48" i="84"/>
  <c r="E47" i="84"/>
  <c r="G47" i="84"/>
  <c r="G48" i="84" s="1"/>
  <c r="I47" i="84"/>
  <c r="I48" i="84" l="1"/>
  <c r="G47" i="19"/>
  <c r="I47" i="19"/>
  <c r="I5" i="19"/>
  <c r="E48" i="84"/>
  <c r="H47" i="19"/>
  <c r="H5" i="19"/>
  <c r="F47" i="19"/>
  <c r="G5" i="19"/>
  <c r="F5" i="19"/>
  <c r="C22" i="20"/>
  <c r="C31" i="22"/>
  <c r="C20" i="22"/>
  <c r="C9" i="22"/>
  <c r="C34" i="21"/>
  <c r="C23" i="21"/>
  <c r="C45" i="20"/>
  <c r="C33" i="20"/>
  <c r="C11" i="20"/>
  <c r="C12" i="21"/>
  <c r="I23" i="19"/>
  <c r="E37" i="19"/>
  <c r="H23" i="19"/>
  <c r="E31" i="19"/>
  <c r="E24" i="19"/>
  <c r="E55" i="19"/>
  <c r="G23" i="19"/>
  <c r="E48" i="19"/>
  <c r="F23" i="19"/>
  <c r="E11" i="19"/>
  <c r="E6" i="19"/>
  <c r="C8" i="15"/>
  <c r="C9" i="15"/>
  <c r="C10" i="15"/>
  <c r="C11" i="15"/>
  <c r="C12" i="15"/>
  <c r="C13" i="15"/>
  <c r="C14" i="15"/>
  <c r="C15" i="15"/>
  <c r="C16" i="15"/>
  <c r="C17" i="15"/>
  <c r="C18" i="15"/>
  <c r="C19" i="15"/>
  <c r="C20" i="15"/>
  <c r="C21" i="15"/>
  <c r="C22" i="15"/>
  <c r="C23" i="15"/>
  <c r="C24" i="15"/>
  <c r="C25" i="15"/>
  <c r="D6" i="15"/>
  <c r="E6" i="15"/>
  <c r="F6" i="15"/>
  <c r="C6" i="15" l="1"/>
  <c r="E23" i="19"/>
  <c r="E47" i="19"/>
  <c r="H43" i="77"/>
  <c r="H39" i="77"/>
  <c r="H21" i="77"/>
  <c r="H17" i="77"/>
  <c r="I41" i="9"/>
  <c r="I37" i="9"/>
  <c r="F43" i="77"/>
  <c r="F39" i="77"/>
  <c r="F21" i="77"/>
  <c r="F17" i="77"/>
  <c r="G41" i="9"/>
  <c r="G37" i="9"/>
  <c r="D43" i="77"/>
  <c r="D39" i="77"/>
  <c r="D21" i="77"/>
  <c r="E37" i="9"/>
  <c r="E41" i="9"/>
  <c r="G5" i="12"/>
  <c r="H5" i="12"/>
  <c r="I5" i="12"/>
  <c r="J5" i="12"/>
  <c r="K5" i="12"/>
  <c r="F5" i="12"/>
  <c r="J43" i="77"/>
  <c r="J39" i="77"/>
  <c r="J21" i="77"/>
  <c r="J17" i="77"/>
  <c r="K41" i="9"/>
  <c r="K37" i="9"/>
  <c r="C32" i="8" l="1"/>
  <c r="C33" i="8"/>
  <c r="C34" i="8"/>
  <c r="Q55" i="7"/>
  <c r="P55" i="7"/>
  <c r="Q54" i="7"/>
  <c r="P54" i="7"/>
  <c r="Q53" i="7"/>
  <c r="P53" i="7"/>
  <c r="Q52" i="7"/>
  <c r="P52" i="7"/>
  <c r="Q32" i="8"/>
  <c r="Q33" i="8"/>
  <c r="Q34" i="8"/>
  <c r="P32" i="8"/>
  <c r="P33" i="8"/>
  <c r="P34" i="8"/>
  <c r="Q31" i="8"/>
  <c r="P31" i="8"/>
  <c r="C53" i="7" l="1"/>
  <c r="C54" i="7"/>
  <c r="C55" i="7"/>
  <c r="C52" i="7"/>
  <c r="D17" i="37" l="1"/>
  <c r="E17" i="37"/>
  <c r="F17" i="37"/>
  <c r="C5" i="37" l="1"/>
  <c r="C7" i="37"/>
  <c r="C8" i="37"/>
  <c r="C9" i="37"/>
  <c r="C10" i="37"/>
  <c r="C11" i="37"/>
  <c r="C12" i="37"/>
  <c r="C13" i="37"/>
  <c r="C14" i="37"/>
  <c r="C15" i="37"/>
  <c r="C16" i="37"/>
  <c r="C6" i="37"/>
  <c r="D17" i="18"/>
  <c r="D18" i="18" s="1"/>
  <c r="E17" i="18"/>
  <c r="E18" i="18" s="1"/>
  <c r="F17" i="18"/>
  <c r="F18" i="18" s="1"/>
  <c r="G17" i="18"/>
  <c r="G18" i="18" s="1"/>
  <c r="C6" i="18"/>
  <c r="C7" i="18"/>
  <c r="C8" i="18"/>
  <c r="C9" i="18"/>
  <c r="C10" i="18"/>
  <c r="C11" i="18"/>
  <c r="C12" i="18"/>
  <c r="C13" i="18"/>
  <c r="C14" i="18"/>
  <c r="C15" i="18"/>
  <c r="C16" i="18"/>
  <c r="C5" i="18"/>
  <c r="K57" i="84"/>
  <c r="M57" i="84" s="1"/>
  <c r="K58" i="84"/>
  <c r="M58" i="84" s="1"/>
  <c r="K56" i="84"/>
  <c r="M56" i="84" s="1"/>
  <c r="K55" i="84"/>
  <c r="M55" i="84" s="1"/>
  <c r="K54" i="84"/>
  <c r="M54" i="84" s="1"/>
  <c r="K42" i="84"/>
  <c r="M42" i="84" s="1"/>
  <c r="K43" i="84"/>
  <c r="M43" i="84" s="1"/>
  <c r="K44" i="84"/>
  <c r="M44" i="84" s="1"/>
  <c r="K45" i="84"/>
  <c r="M45" i="84" s="1"/>
  <c r="K46" i="84"/>
  <c r="M46" i="84" s="1"/>
  <c r="K32" i="84"/>
  <c r="M32" i="84" s="1"/>
  <c r="K33" i="84"/>
  <c r="M33" i="84" s="1"/>
  <c r="K41" i="84"/>
  <c r="M41" i="84" s="1"/>
  <c r="K31" i="84"/>
  <c r="C35" i="84"/>
  <c r="E34" i="84"/>
  <c r="E35" i="84" s="1"/>
  <c r="G34" i="84"/>
  <c r="G35" i="84" s="1"/>
  <c r="I34" i="84"/>
  <c r="I35" i="84" l="1"/>
  <c r="C17" i="18"/>
  <c r="C18" i="18" s="1"/>
  <c r="K34" i="84"/>
  <c r="M59" i="84"/>
  <c r="K59" i="84"/>
  <c r="M31" i="84"/>
  <c r="M34" i="84" s="1"/>
  <c r="M47" i="84"/>
  <c r="K47" i="84"/>
  <c r="C17" i="37"/>
  <c r="F48" i="36" l="1"/>
  <c r="C6" i="16" l="1"/>
  <c r="H6" i="16"/>
  <c r="C7" i="16"/>
  <c r="H7" i="16"/>
  <c r="C8" i="16"/>
  <c r="H8" i="16"/>
  <c r="C9" i="16"/>
  <c r="H9" i="16"/>
  <c r="C10" i="16"/>
  <c r="H10" i="16"/>
  <c r="C11" i="16"/>
  <c r="H11" i="16"/>
  <c r="C12" i="16"/>
  <c r="H12" i="16"/>
  <c r="C13" i="16"/>
  <c r="H13" i="16"/>
  <c r="C14" i="16"/>
  <c r="H14" i="16"/>
  <c r="C15" i="16"/>
  <c r="H15" i="16"/>
  <c r="C16" i="16"/>
  <c r="H16" i="16"/>
  <c r="C17" i="16"/>
  <c r="H17" i="16"/>
  <c r="H17" i="34" l="1"/>
  <c r="G17" i="34"/>
  <c r="F17" i="34"/>
  <c r="E17" i="34"/>
  <c r="H5" i="34"/>
  <c r="F5" i="34"/>
  <c r="E5" i="34"/>
  <c r="C12" i="6"/>
  <c r="C17" i="6"/>
  <c r="C6" i="6"/>
  <c r="C7" i="6"/>
  <c r="C8" i="6"/>
  <c r="C9" i="6"/>
  <c r="C10" i="6"/>
  <c r="C11" i="6"/>
  <c r="C13" i="6"/>
  <c r="C14" i="6"/>
  <c r="C15" i="6"/>
  <c r="C16" i="6"/>
  <c r="K19" i="16"/>
  <c r="J19" i="16"/>
  <c r="I19" i="16"/>
  <c r="F19" i="16"/>
  <c r="E19" i="16"/>
  <c r="D19" i="16"/>
  <c r="D5" i="5"/>
  <c r="C5" i="5"/>
  <c r="E18" i="16"/>
  <c r="K18" i="16"/>
  <c r="J18" i="16"/>
  <c r="I18" i="16"/>
  <c r="H18" i="16"/>
  <c r="F18" i="16"/>
  <c r="D18" i="16"/>
  <c r="C18" i="16"/>
  <c r="E9" i="23"/>
  <c r="H40" i="34"/>
  <c r="G40" i="34"/>
  <c r="F40" i="34"/>
  <c r="E40" i="34"/>
  <c r="H29" i="34"/>
  <c r="G29" i="34"/>
  <c r="F29" i="34"/>
  <c r="E29" i="34"/>
  <c r="H16" i="6"/>
  <c r="H17" i="6"/>
  <c r="H6" i="6"/>
  <c r="H7" i="6"/>
  <c r="H8" i="6"/>
  <c r="H9" i="6"/>
  <c r="H10" i="6"/>
  <c r="H11" i="6"/>
  <c r="H12" i="6"/>
  <c r="H13" i="6"/>
  <c r="H14" i="6"/>
  <c r="H15" i="6"/>
  <c r="D18" i="6"/>
  <c r="K18" i="6"/>
  <c r="J18" i="6"/>
  <c r="I18" i="6"/>
  <c r="F18" i="6"/>
  <c r="E18" i="6"/>
  <c r="H9" i="23" l="1"/>
  <c r="K9" i="23"/>
  <c r="H18" i="6"/>
  <c r="C18" i="6"/>
  <c r="H19" i="16"/>
  <c r="C1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001136gmon</author>
  </authors>
  <commentList>
    <comment ref="A1" authorId="0" shapeId="0" xr:uid="{00000000-0006-0000-0400-000001000000}">
      <text>
        <r>
          <rPr>
            <b/>
            <sz val="9"/>
            <color indexed="81"/>
            <rFont val="Tahoma"/>
            <family val="2"/>
            <charset val="238"/>
          </rPr>
          <t>001136gmon:</t>
        </r>
        <r>
          <rPr>
            <sz val="9"/>
            <color indexed="81"/>
            <rFont val="Tahoma"/>
            <family val="2"/>
            <charset val="238"/>
          </rPr>
          <t xml:space="preserve">
J.p. bez pojemności szpitali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cz</author>
  </authors>
  <commentList>
    <comment ref="A1" authorId="0" shapeId="0" xr:uid="{00000000-0006-0000-0E00-000001000000}">
      <text>
        <r>
          <rPr>
            <b/>
            <sz val="8"/>
            <color indexed="81"/>
            <rFont val="Tahoma"/>
            <family val="2"/>
            <charset val="238"/>
          </rPr>
          <t>cz:</t>
        </r>
        <r>
          <rPr>
            <sz val="8"/>
            <color indexed="81"/>
            <rFont val="Tahoma"/>
            <family val="2"/>
            <charset val="238"/>
          </rPr>
          <t xml:space="preserve">
wszystkie ustawy; Kary:KWNS,KWNT,KWPS,KANS,KANT,KAPS,K2NS,K2NT,K2PS,KDNS,KDNT,KDPS</t>
        </r>
      </text>
    </comment>
    <comment ref="A34" authorId="0" shapeId="0" xr:uid="{00000000-0006-0000-0E00-000002000000}">
      <text>
        <r>
          <rPr>
            <b/>
            <sz val="8"/>
            <color indexed="81"/>
            <rFont val="Tahoma"/>
            <family val="2"/>
            <charset val="238"/>
          </rPr>
          <t>cz:</t>
        </r>
        <r>
          <rPr>
            <sz val="8"/>
            <color indexed="81"/>
            <rFont val="Tahoma"/>
            <family val="2"/>
            <charset val="238"/>
          </rPr>
          <t xml:space="preserve">
(SKAZANI)  KZPS-zastępcza kara pozbawienia wolności za grzywnę orzeczona obok kary pozbawienia wolności; KGPS-zastępcza kara pozbawienia wolności za grzywnę orzeczona samoistnie; KOPS-zastępcza kara pozbawienia wolności za ograniczenie wolności
</t>
        </r>
      </text>
    </comment>
    <comment ref="A35" authorId="0" shapeId="0" xr:uid="{00000000-0006-0000-0E00-000003000000}">
      <text>
        <r>
          <rPr>
            <b/>
            <sz val="8"/>
            <color indexed="81"/>
            <rFont val="Tahoma"/>
            <family val="2"/>
            <charset val="238"/>
          </rPr>
          <t>cz:</t>
        </r>
        <r>
          <rPr>
            <sz val="8"/>
            <color indexed="81"/>
            <rFont val="Tahoma"/>
            <family val="2"/>
            <charset val="238"/>
          </rPr>
          <t xml:space="preserve">
(SKAZANI)  KZPS-zastępcza kara pozbawienia wolności za grzywnę orzeczona obok kary pozbawienia wolności; KGPS-zastępcza kara pozbawienia wolności za grzywnę orzeczona samoistnie; KOPS-zastępcza kara pozbawienia wolności za ograniczenie wolności
</t>
        </r>
      </text>
    </comment>
    <comment ref="A45" authorId="0" shapeId="0" xr:uid="{00000000-0006-0000-0E00-000004000000}">
      <text>
        <r>
          <rPr>
            <b/>
            <sz val="8"/>
            <color indexed="81"/>
            <rFont val="Tahoma"/>
            <family val="2"/>
            <charset val="238"/>
          </rPr>
          <t>(UKARANI) : AKWU-kara aresztu; AZWU-zastępcza kara aresztu za grzywnę lub za ograniczenie wolności; KBPU-zastępcza kara pozbawienia wolności za grzywnę orzeczoną za wykroczenia skarbowe;PKWU-kara porządkowa; PSWU-środek przymusu orzeczony w postępowaniu cywilnym</t>
        </r>
      </text>
    </comment>
    <comment ref="A46" authorId="0" shapeId="0" xr:uid="{00000000-0006-0000-0E00-000005000000}">
      <text>
        <r>
          <rPr>
            <b/>
            <sz val="8"/>
            <color indexed="81"/>
            <rFont val="Tahoma"/>
            <family val="2"/>
            <charset val="238"/>
          </rPr>
          <t>(UKARANI) : AKWU-kara aresztu; AZWU-zastępcza kara aresztu za grzywnę lub za ograniczenie wolności; KBPU-zastępcza kara pozbawienia wolności za grzywnę orzeczoną za wykroczenia skarbowe;PKWU-kara porządkowa; PSWU-środek przymusu orzeczony w postępowaniu cywilnym</t>
        </r>
      </text>
    </comment>
  </commentList>
</comments>
</file>

<file path=xl/sharedStrings.xml><?xml version="1.0" encoding="utf-8"?>
<sst xmlns="http://schemas.openxmlformats.org/spreadsheetml/2006/main" count="3501" uniqueCount="1981">
  <si>
    <t>dorośli</t>
  </si>
  <si>
    <t>młodoc.</t>
  </si>
  <si>
    <t>działal -</t>
  </si>
  <si>
    <t>presji</t>
  </si>
  <si>
    <t>uczestn.</t>
  </si>
  <si>
    <t>ności</t>
  </si>
  <si>
    <t>podkult.</t>
  </si>
  <si>
    <t>w pod -</t>
  </si>
  <si>
    <t>adminis -</t>
  </si>
  <si>
    <t>kulturze</t>
  </si>
  <si>
    <t>tracji</t>
  </si>
  <si>
    <t>prokurat.</t>
  </si>
  <si>
    <t>liczba</t>
  </si>
  <si>
    <t>%</t>
  </si>
  <si>
    <t>październik</t>
  </si>
  <si>
    <t>przebywający     poza terenem**</t>
  </si>
  <si>
    <t>Liczba</t>
  </si>
  <si>
    <t xml:space="preserve">                 Liczba osadzonych</t>
  </si>
  <si>
    <t xml:space="preserve">                Liczba zatrudnionych</t>
  </si>
  <si>
    <t>Pow-</t>
  </si>
  <si>
    <t>szechność</t>
  </si>
  <si>
    <t>tymczas.</t>
  </si>
  <si>
    <t>zatrud.</t>
  </si>
  <si>
    <t>ukarani</t>
  </si>
  <si>
    <t>skazanych</t>
  </si>
  <si>
    <t>i ukaranych</t>
  </si>
  <si>
    <t>DATA</t>
  </si>
  <si>
    <t>Prace porz.i</t>
  </si>
  <si>
    <t>pom.o char.</t>
  </si>
  <si>
    <t>adm.- gosp.</t>
  </si>
  <si>
    <t>Inne</t>
  </si>
  <si>
    <t>poza</t>
  </si>
  <si>
    <t>drugie</t>
  </si>
  <si>
    <t>niezdolność</t>
  </si>
  <si>
    <t>brak</t>
  </si>
  <si>
    <t>przyczyny</t>
  </si>
  <si>
    <t>bezrobo-</t>
  </si>
  <si>
    <t>Wykres 1.1</t>
  </si>
  <si>
    <t>Wykres 1.2</t>
  </si>
  <si>
    <t>Wykres 2.1</t>
  </si>
  <si>
    <t>Wykres 3.1</t>
  </si>
  <si>
    <t>Wykres 3.2</t>
  </si>
  <si>
    <t>Wykres 3.3</t>
  </si>
  <si>
    <t>Wykres 3.4</t>
  </si>
  <si>
    <t>Ogólne dane o zaludnieniu aresztów śledczych i zakładów karnych</t>
  </si>
  <si>
    <t>TABL. 3</t>
  </si>
  <si>
    <t>terenem</t>
  </si>
  <si>
    <t>sprawy</t>
  </si>
  <si>
    <t>do pracy</t>
  </si>
  <si>
    <t>pracy</t>
  </si>
  <si>
    <t xml:space="preserve">   cia</t>
  </si>
  <si>
    <t>fundusz</t>
  </si>
  <si>
    <t>średnia</t>
  </si>
  <si>
    <t>śred.stawka</t>
  </si>
  <si>
    <t>śred.czas</t>
  </si>
  <si>
    <t>zatrud -</t>
  </si>
  <si>
    <t>rob/g.</t>
  </si>
  <si>
    <t>płac</t>
  </si>
  <si>
    <t>płaca</t>
  </si>
  <si>
    <t>za rob/g.</t>
  </si>
  <si>
    <t>pracy osadz.</t>
  </si>
  <si>
    <t>nionych</t>
  </si>
  <si>
    <t>( w tys. )</t>
  </si>
  <si>
    <t>( w zł )</t>
  </si>
  <si>
    <t>( w zł. )</t>
  </si>
  <si>
    <t>( w godz. )</t>
  </si>
  <si>
    <t>( * )</t>
  </si>
  <si>
    <t>( * ) - liczba osób figurujących na liście płac</t>
  </si>
  <si>
    <t>Kwota</t>
  </si>
  <si>
    <t>Średnia</t>
  </si>
  <si>
    <t>z tego</t>
  </si>
  <si>
    <t>potrą -</t>
  </si>
  <si>
    <t>rata</t>
  </si>
  <si>
    <t>ceń</t>
  </si>
  <si>
    <t>alimen -</t>
  </si>
  <si>
    <t>nieni</t>
  </si>
  <si>
    <t>tacyjna</t>
  </si>
  <si>
    <t>Wykonane</t>
  </si>
  <si>
    <t>w AŚ i ZK</t>
  </si>
  <si>
    <t>badania analityczne</t>
  </si>
  <si>
    <t>zabiegi fizjoterapeutyczne</t>
  </si>
  <si>
    <t>badania endoskopowe</t>
  </si>
  <si>
    <t>badania USG</t>
  </si>
  <si>
    <t>protezowanie uzębienia</t>
  </si>
  <si>
    <t>świadectwa lekarskie</t>
  </si>
  <si>
    <t>w okresie</t>
  </si>
  <si>
    <t>przyp.</t>
  </si>
  <si>
    <t>w dniu</t>
  </si>
  <si>
    <t>sprawoz -</t>
  </si>
  <si>
    <t>nowo -</t>
  </si>
  <si>
    <t>dawczym</t>
  </si>
  <si>
    <t>wykryte</t>
  </si>
  <si>
    <t>choroby weneryczne</t>
  </si>
  <si>
    <t>wirusowe zapalenie wątroby</t>
  </si>
  <si>
    <t>Porady udzielone przez</t>
  </si>
  <si>
    <t>torium</t>
  </si>
  <si>
    <t>własnym</t>
  </si>
  <si>
    <t>chirurga</t>
  </si>
  <si>
    <t>dermatologa</t>
  </si>
  <si>
    <t>ftyzjatrę</t>
  </si>
  <si>
    <t>ginekologa</t>
  </si>
  <si>
    <t>kardiologa</t>
  </si>
  <si>
    <t>laryngologa</t>
  </si>
  <si>
    <t>okulistę</t>
  </si>
  <si>
    <t>ortopedę</t>
  </si>
  <si>
    <t>neurologa</t>
  </si>
  <si>
    <t>psychiatrę</t>
  </si>
  <si>
    <t>urologa</t>
  </si>
  <si>
    <t>innych</t>
  </si>
  <si>
    <t>Przyczyna zgonu</t>
  </si>
  <si>
    <t>internistę</t>
  </si>
  <si>
    <t>gruźlica płuc czynna zakaźna (IA)</t>
  </si>
  <si>
    <t>gruźlica płuc czynna niezakaźna (IIB)</t>
  </si>
  <si>
    <t>Tymczasowo areszt.</t>
  </si>
  <si>
    <t>chorób zakaźnych</t>
  </si>
  <si>
    <t>TABL. 60</t>
  </si>
  <si>
    <t>TABL. 61</t>
  </si>
  <si>
    <t>Tymczasowo aresztowani</t>
  </si>
  <si>
    <t>odpłatnie</t>
  </si>
  <si>
    <t>nieodpłatnie</t>
  </si>
  <si>
    <t xml:space="preserve">   Tymczasowo areszt.</t>
  </si>
  <si>
    <t xml:space="preserve">Struktura populacji osadzonych kobiet i mężczyzn </t>
  </si>
  <si>
    <t xml:space="preserve">Struktura populacji osadzonych kobiet </t>
  </si>
  <si>
    <t xml:space="preserve">Skazane kobiety według grup klasyfikacyjnych </t>
  </si>
  <si>
    <t xml:space="preserve">Ruch osadzonych </t>
  </si>
  <si>
    <t xml:space="preserve">Tymczasowo aresztowani skreśleni z ewidencji </t>
  </si>
  <si>
    <t xml:space="preserve">Skazani skreśleni z ewidencji </t>
  </si>
  <si>
    <t xml:space="preserve">Ukarani skreśleni z ewidencji </t>
  </si>
  <si>
    <t xml:space="preserve">Transporty osadzonych </t>
  </si>
  <si>
    <t>Samoagresje</t>
  </si>
  <si>
    <t xml:space="preserve">Samoagresje - odmowa przyjmowania pokarmu </t>
  </si>
  <si>
    <t xml:space="preserve">Samoagresje - usiłowanie samobójstwa </t>
  </si>
  <si>
    <t>Przyczyny samoagresji</t>
  </si>
  <si>
    <t xml:space="preserve">                w tym</t>
  </si>
  <si>
    <t xml:space="preserve">               W warunkach art. 64 kk</t>
  </si>
  <si>
    <t xml:space="preserve">                        Pozostali </t>
  </si>
  <si>
    <t xml:space="preserve">               w tym</t>
  </si>
  <si>
    <t>powyżej 1 r 6 m do 2 lat</t>
  </si>
  <si>
    <t>z terenu</t>
  </si>
  <si>
    <t>z zatrudnienia</t>
  </si>
  <si>
    <t xml:space="preserve">   styczeń</t>
  </si>
  <si>
    <t xml:space="preserve">   luty</t>
  </si>
  <si>
    <t xml:space="preserve">   marzec</t>
  </si>
  <si>
    <t xml:space="preserve">   kwiecień</t>
  </si>
  <si>
    <t xml:space="preserve">   maj</t>
  </si>
  <si>
    <t xml:space="preserve">   czerwiec</t>
  </si>
  <si>
    <t xml:space="preserve">   lipiec</t>
  </si>
  <si>
    <t xml:space="preserve">   sierpień</t>
  </si>
  <si>
    <t xml:space="preserve">   wrzesień</t>
  </si>
  <si>
    <t xml:space="preserve">   październik</t>
  </si>
  <si>
    <t xml:space="preserve">   listopad</t>
  </si>
  <si>
    <t xml:space="preserve">   grudzień</t>
  </si>
  <si>
    <t>OGÓŁEM</t>
  </si>
  <si>
    <t>areszt śledczy</t>
  </si>
  <si>
    <t>zakład karny zamknięty</t>
  </si>
  <si>
    <t>zakład karny półotwarty</t>
  </si>
  <si>
    <t>zakład karny otwarty</t>
  </si>
  <si>
    <t>bez konwojenta</t>
  </si>
  <si>
    <t>Liczba uczestników</t>
  </si>
  <si>
    <t xml:space="preserve">   w tym:</t>
  </si>
  <si>
    <t xml:space="preserve"> - z terenu</t>
  </si>
  <si>
    <t>Wzięcie zakładnika</t>
  </si>
  <si>
    <t xml:space="preserve"> - klęska żywiołowa</t>
  </si>
  <si>
    <t xml:space="preserve"> - pożar</t>
  </si>
  <si>
    <t xml:space="preserve"> - inne</t>
  </si>
  <si>
    <t xml:space="preserve"> - z konwoju Policji</t>
  </si>
  <si>
    <t xml:space="preserve"> - z konwoju SW</t>
  </si>
  <si>
    <t>Miejscowe zagrożenie</t>
  </si>
  <si>
    <t>Ucieczka lub usiłowanie ucieczki - inne</t>
  </si>
  <si>
    <t>spod konwoju Policji</t>
  </si>
  <si>
    <t>spod konwoju SW</t>
  </si>
  <si>
    <t xml:space="preserve">w tym </t>
  </si>
  <si>
    <t>Wnioski rozpatrzone pozytywnie</t>
  </si>
  <si>
    <t xml:space="preserve">   - dyrektora zakładu karnego</t>
  </si>
  <si>
    <t xml:space="preserve">   - prokuratora lub sądu</t>
  </si>
  <si>
    <t>Wnioski rozpatrzone negatywnie</t>
  </si>
  <si>
    <t>Warunkowo przedterminowo zwolnieni</t>
  </si>
  <si>
    <t>przez sąd z urzędu</t>
  </si>
  <si>
    <t>Wniosek dyrektora zakładu karnego</t>
  </si>
  <si>
    <t xml:space="preserve">    - grupa </t>
  </si>
  <si>
    <t>powyżej 6 m do 1 roku</t>
  </si>
  <si>
    <t>Faktycznie     ogółem</t>
  </si>
  <si>
    <t>spółki akcyjne</t>
  </si>
  <si>
    <t>lub spółki z.o.o.</t>
  </si>
  <si>
    <t>Produkcja</t>
  </si>
  <si>
    <t>nakładcza</t>
  </si>
  <si>
    <t>Skazani z grupy klasyfikacyjnej</t>
  </si>
  <si>
    <t>Liczba osadzonych korzystających z przepustek i zezwoleń</t>
  </si>
  <si>
    <t xml:space="preserve">  art. 92 pkt 3 kkw </t>
  </si>
  <si>
    <t>zabójstwa</t>
  </si>
  <si>
    <t>życiu i zdrowiu</t>
  </si>
  <si>
    <t>(art.148-162kk)</t>
  </si>
  <si>
    <t>wolności seksualnej</t>
  </si>
  <si>
    <t>(art. 197-205 kk)</t>
  </si>
  <si>
    <t>zgwałcenia</t>
  </si>
  <si>
    <t>rodzinie</t>
  </si>
  <si>
    <t>i opiece</t>
  </si>
  <si>
    <t>wymiarowi</t>
  </si>
  <si>
    <t>sprawiedliwości</t>
  </si>
  <si>
    <t>zwykły</t>
  </si>
  <si>
    <t>programowany</t>
  </si>
  <si>
    <t>terapeutyczny</t>
  </si>
  <si>
    <t>Stan w dniu:</t>
  </si>
  <si>
    <t xml:space="preserve">        w tym kobiety</t>
  </si>
  <si>
    <t xml:space="preserve">          w tym kobiety</t>
  </si>
  <si>
    <t xml:space="preserve">                    wg przyczyn</t>
  </si>
  <si>
    <t>leczenie</t>
  </si>
  <si>
    <t>II sprawy</t>
  </si>
  <si>
    <t>oczekiwanie na transport</t>
  </si>
  <si>
    <t>z innej przyczyny</t>
  </si>
  <si>
    <t>system</t>
  </si>
  <si>
    <t xml:space="preserve">   - skazanego, obrońcy lub pełnomocnika</t>
  </si>
  <si>
    <t xml:space="preserve">   - sądowego kuratora zawodowego</t>
  </si>
  <si>
    <t xml:space="preserve">Wniosek prokuratora lub sądu , sądowego </t>
  </si>
  <si>
    <t>kuratora zawodowego, skazanego, obrońcy</t>
  </si>
  <si>
    <t>przyczyna naturalna</t>
  </si>
  <si>
    <t>z powodu autoagresji</t>
  </si>
  <si>
    <t>przez Policję</t>
  </si>
  <si>
    <t xml:space="preserve">    nie póżniej niż 24 godziny po wyznaczonym terminie powrotu</t>
  </si>
  <si>
    <t xml:space="preserve">*  przez spóźnienie należy rozumieć samowolne przedłużenie czasu przepustki lub zezwolenia zakończone dobrowolnym zgłoszeniem się </t>
  </si>
  <si>
    <t>Skazani na karę aresztu wojskowego</t>
  </si>
  <si>
    <t>Warunkowe zwolnienia</t>
  </si>
  <si>
    <t>przebywający w tych oddziałach</t>
  </si>
  <si>
    <t>TABL. 64</t>
  </si>
  <si>
    <t>TABL. 65</t>
  </si>
  <si>
    <t xml:space="preserve">                   kary, odbywający karę pozbawienia wolności w zakładzie karnym </t>
  </si>
  <si>
    <t xml:space="preserve">                   typu zamkniętego</t>
  </si>
  <si>
    <t xml:space="preserve">                    kary, odbywający karę pozbawienia wolności w zakładzie karnym </t>
  </si>
  <si>
    <t xml:space="preserve">      Wyszczególnienie</t>
  </si>
  <si>
    <t>wiek</t>
  </si>
  <si>
    <t>wykształcenie</t>
  </si>
  <si>
    <t>śred.</t>
  </si>
  <si>
    <t>podst.</t>
  </si>
  <si>
    <t>&lt;=20</t>
  </si>
  <si>
    <t>21-25</t>
  </si>
  <si>
    <t>26-30</t>
  </si>
  <si>
    <t>31-35</t>
  </si>
  <si>
    <t>36-40</t>
  </si>
  <si>
    <t>41-45</t>
  </si>
  <si>
    <t>46-50</t>
  </si>
  <si>
    <t>51-55</t>
  </si>
  <si>
    <t>56-60</t>
  </si>
  <si>
    <t>=&gt;61</t>
  </si>
  <si>
    <t>mgr</t>
  </si>
  <si>
    <t>zaw.</t>
  </si>
  <si>
    <t>w tym na pełny etat</t>
  </si>
  <si>
    <t>staż w SW</t>
  </si>
  <si>
    <t xml:space="preserve">     wyższe</t>
  </si>
  <si>
    <t>przyg.</t>
  </si>
  <si>
    <t>ogół.</t>
  </si>
  <si>
    <t>Przyczyna</t>
  </si>
  <si>
    <t>orzecz. WKL</t>
  </si>
  <si>
    <t xml:space="preserve">               Wyszczególnienie</t>
  </si>
  <si>
    <t>szkoły</t>
  </si>
  <si>
    <t>przeszkolenie zawodowe</t>
  </si>
  <si>
    <t>uczy się</t>
  </si>
  <si>
    <t>ukończyło</t>
  </si>
  <si>
    <t>szkoły SW</t>
  </si>
  <si>
    <t xml:space="preserve">             kursy SW</t>
  </si>
  <si>
    <t>naukę</t>
  </si>
  <si>
    <t>oficer.</t>
  </si>
  <si>
    <t>chorąż.</t>
  </si>
  <si>
    <t>podoficer.</t>
  </si>
  <si>
    <t>przygot.</t>
  </si>
  <si>
    <t>doskonal.</t>
  </si>
  <si>
    <t>dz. ochrony</t>
  </si>
  <si>
    <t>dz. peniten.</t>
  </si>
  <si>
    <t>Funkcjonariusze pozostający</t>
  </si>
  <si>
    <t>do przeszkolenia</t>
  </si>
  <si>
    <t>Wykształcenie</t>
  </si>
  <si>
    <t xml:space="preserve">                    Wyższe</t>
  </si>
  <si>
    <t>Studium</t>
  </si>
  <si>
    <t>Średnie</t>
  </si>
  <si>
    <t>Humanistyczne</t>
  </si>
  <si>
    <t>nauczy-</t>
  </si>
  <si>
    <t>Pedagog.</t>
  </si>
  <si>
    <t>Psycholog.</t>
  </si>
  <si>
    <t>Socjolog.</t>
  </si>
  <si>
    <t>Prawnicze</t>
  </si>
  <si>
    <t>cielskie</t>
  </si>
  <si>
    <t>lub pełnomocnika</t>
  </si>
  <si>
    <t xml:space="preserve">                                                        - SPIS TREŚCI -</t>
  </si>
  <si>
    <t>TABL. 66</t>
  </si>
  <si>
    <t>MINISTERSTWO  SPRAWIEDLIWOŚCI</t>
  </si>
  <si>
    <t>CENTRALNY ZARZĄD SŁUŻBY WIĘZIENNEJ</t>
  </si>
  <si>
    <t>WARSZAWA</t>
  </si>
  <si>
    <t xml:space="preserve">         w tym w zakładzie leczniczym </t>
  </si>
  <si>
    <t xml:space="preserve">         poza AŚ lub ZK</t>
  </si>
  <si>
    <t>i obyczajności</t>
  </si>
  <si>
    <t xml:space="preserve">powyżej 10 lat do 15 lat </t>
  </si>
  <si>
    <t xml:space="preserve">Pomoc postpenitencjarna </t>
  </si>
  <si>
    <t>Przywięzienne szkoły i oddziały szkolne</t>
  </si>
  <si>
    <t>Osadzeni objęci nauczaniem w szkołach przywięziennych i pozawięziennych</t>
  </si>
  <si>
    <t>Absolwenci szkół przywięziennych i pozawięziennych</t>
  </si>
  <si>
    <t>Nauczanie kursowe</t>
  </si>
  <si>
    <t>TABL. 67</t>
  </si>
  <si>
    <t>TABL. 68</t>
  </si>
  <si>
    <t>TABL. 69</t>
  </si>
  <si>
    <t>TABL. 70</t>
  </si>
  <si>
    <t>TABL. 71</t>
  </si>
  <si>
    <t>TABL. 72</t>
  </si>
  <si>
    <t>TABL. 73</t>
  </si>
  <si>
    <t>TABL. 74</t>
  </si>
  <si>
    <t>TABL. 75</t>
  </si>
  <si>
    <t>Funkcjonariusze pozostający do przeszkolenia</t>
  </si>
  <si>
    <t>TABL. 76</t>
  </si>
  <si>
    <t>TABL. 77</t>
  </si>
  <si>
    <t>Absencja funkcjonariuszy</t>
  </si>
  <si>
    <t>TABL. 78</t>
  </si>
  <si>
    <t>Odpowiedzialność dyscyplinarna funkcjonariuszy</t>
  </si>
  <si>
    <t>TABL. 79</t>
  </si>
  <si>
    <t>Pomoc finansowa na budownictwo mieszkaniowe</t>
  </si>
  <si>
    <t>TABL. 80</t>
  </si>
  <si>
    <t>TABL. 1  Ogólne dane o zaludnieniu aresztów śledczych i zakładów karnych</t>
  </si>
  <si>
    <t xml:space="preserve">TABL. 3 Liczba tymczasowo aresztowanych, skazanych i ukaranych </t>
  </si>
  <si>
    <t xml:space="preserve">TABL. 4 Struktura populacji osadzonych kobiet i mężczyzn </t>
  </si>
  <si>
    <t xml:space="preserve">TABL. 5 Struktura populacji osadzonych kobiet  </t>
  </si>
  <si>
    <t>TABL. 6      Skazani i ukarani - kobiety i mężczyźni, według grup klasyfikacyjnych</t>
  </si>
  <si>
    <t>TABL. 7      Skazane i ukarane, kobiety  według grup klasyfikacyjnych</t>
  </si>
  <si>
    <t>Tabl. 8     Skazani i ukarani wg grup klasyfikacyjnych i systemu wykonywania</t>
  </si>
  <si>
    <t>TABL. 11  Skazani na karę aresztu wojskowego</t>
  </si>
  <si>
    <t xml:space="preserve">TABL. 12       Skazani i ukarani wg grup i systemu wykonywania kary ogółem </t>
  </si>
  <si>
    <t>Stan zasobów mieszkaniowych pozostających w dyspozycji SW</t>
  </si>
  <si>
    <t>TABL. 81</t>
  </si>
  <si>
    <t>Remonty zakończone</t>
  </si>
  <si>
    <t>Udzielone przepustki i zezwolenia</t>
  </si>
  <si>
    <t xml:space="preserve">Wykonanie budżetu więziennictwa </t>
  </si>
  <si>
    <t xml:space="preserve">Koszty funkcjonowania więziennictwa  </t>
  </si>
  <si>
    <t>Wskaźnik</t>
  </si>
  <si>
    <t>gruźlica pozapłucna zakaźna (VA)</t>
  </si>
  <si>
    <t>gruźlica pozapłucna niezakaźna (VB)</t>
  </si>
  <si>
    <t>gruźlica nieczynna (po przechorowaniu)</t>
  </si>
  <si>
    <t>Rodzaj świadczenia</t>
  </si>
  <si>
    <t>szkoły podstawowe</t>
  </si>
  <si>
    <t>gimnazja</t>
  </si>
  <si>
    <t>technika zawodowe</t>
  </si>
  <si>
    <t>licea ogólnokształcące</t>
  </si>
  <si>
    <t xml:space="preserve">Osadzeni objęci nauczaniem w szkołach przywięziennych </t>
  </si>
  <si>
    <t>i pozawięziennych</t>
  </si>
  <si>
    <t>szkoły wyższe</t>
  </si>
  <si>
    <t xml:space="preserve">Absolwenci szkół przywięziennych i pozawięziennych  </t>
  </si>
  <si>
    <t>liczba absolwentów</t>
  </si>
  <si>
    <t>maturzyści</t>
  </si>
  <si>
    <t>Samoagresje - samouszkodzenie</t>
  </si>
  <si>
    <t>Nauka i szkolenie zawodowe funkcjonariuszy</t>
  </si>
  <si>
    <t>Razem f-sze i pracownicy</t>
  </si>
  <si>
    <t>razem</t>
  </si>
  <si>
    <t>w tym do penit.</t>
  </si>
  <si>
    <t>w tym do ochr.</t>
  </si>
  <si>
    <t>Pracownicy razem</t>
  </si>
  <si>
    <t>Funkcjonariusze razem</t>
  </si>
  <si>
    <t>F-sze</t>
  </si>
  <si>
    <t>niepełnosprawni fizycznie</t>
  </si>
  <si>
    <t xml:space="preserve"> miejsca wyłączone z pojemności*</t>
  </si>
  <si>
    <t>* obiekty zakwaterowania osadzonych modernizowane/remontowane lub nie posiadające pozwolenia na ich użytkowanie</t>
  </si>
  <si>
    <t xml:space="preserve">          &lt;5</t>
  </si>
  <si>
    <t>5-9</t>
  </si>
  <si>
    <t>10-14</t>
  </si>
  <si>
    <t>15-19</t>
  </si>
  <si>
    <t>20-24</t>
  </si>
  <si>
    <t>25-29</t>
  </si>
  <si>
    <t>=&gt;30</t>
  </si>
  <si>
    <t>ogółem</t>
  </si>
  <si>
    <t>własna prośba</t>
  </si>
  <si>
    <t>wydalenie</t>
  </si>
  <si>
    <t>zwolnienia</t>
  </si>
  <si>
    <t>30 lat wysługi</t>
  </si>
  <si>
    <t>przerwało</t>
  </si>
  <si>
    <t>Techniczne</t>
  </si>
  <si>
    <t xml:space="preserve">                         Absencja z tytułu </t>
  </si>
  <si>
    <t xml:space="preserve"> zwolnienia</t>
  </si>
  <si>
    <t>urlopu okolicznościowego w razie konieczności</t>
  </si>
  <si>
    <t xml:space="preserve"> lekarskiego</t>
  </si>
  <si>
    <t xml:space="preserve">        sprawowania opieki nad chorym</t>
  </si>
  <si>
    <t xml:space="preserve"> dzieckiem do lat 14</t>
  </si>
  <si>
    <t xml:space="preserve">    innym członkiem</t>
  </si>
  <si>
    <t xml:space="preserve">           rodziny</t>
  </si>
  <si>
    <t xml:space="preserve">      w tym dział ochrony</t>
  </si>
  <si>
    <t>pełniący</t>
  </si>
  <si>
    <t>jednozmianowym</t>
  </si>
  <si>
    <t xml:space="preserve">służbę w </t>
  </si>
  <si>
    <t>systemie</t>
  </si>
  <si>
    <t>wielozmianowym</t>
  </si>
  <si>
    <t xml:space="preserve"> w tym wydalenie</t>
  </si>
  <si>
    <t xml:space="preserve">       ze służby</t>
  </si>
  <si>
    <t>dopuszczenie do ucieczki</t>
  </si>
  <si>
    <t>niedozwolone kontakty</t>
  </si>
  <si>
    <t xml:space="preserve"> </t>
  </si>
  <si>
    <t>Nazwa zadania</t>
  </si>
  <si>
    <t>TABL. 62</t>
  </si>
  <si>
    <t>TABL. 63</t>
  </si>
  <si>
    <t>korzystających</t>
  </si>
  <si>
    <t>Samoagresje z powodu presji podkultury więziennej</t>
  </si>
  <si>
    <t xml:space="preserve">Samoagresje z innych powodów </t>
  </si>
  <si>
    <t>Skazani wg powrotności do zakładu karnego</t>
  </si>
  <si>
    <t xml:space="preserve">Zatrudnienie osadzonych </t>
  </si>
  <si>
    <t xml:space="preserve">Osadzeni według miejsc zatrudnienia </t>
  </si>
  <si>
    <t xml:space="preserve">i gospodarstwach pomocniczych </t>
  </si>
  <si>
    <t xml:space="preserve">Przyczyny niezatrudnienia skazanych i ukaranych </t>
  </si>
  <si>
    <t xml:space="preserve">Średnia płaca i wykorzystanie czasu pracy </t>
  </si>
  <si>
    <t>Kwoty przekazane osobom uprawnionym z tytułu alimentów</t>
  </si>
  <si>
    <t>Skazani zakwalifikowani do oddziałów terapeutycznych</t>
  </si>
  <si>
    <t>przebywający poza tymi oddziałami</t>
  </si>
  <si>
    <t>przebywający poza tymi oddziałami wg przyczyn</t>
  </si>
  <si>
    <t>Orzecznictwo lekarskie</t>
  </si>
  <si>
    <t xml:space="preserve">Gruźlica </t>
  </si>
  <si>
    <t>Choroby weneryczne i inne choroby zakaźne</t>
  </si>
  <si>
    <t>Porady ambulatoryjne</t>
  </si>
  <si>
    <t>Zgony osadzonych</t>
  </si>
  <si>
    <t xml:space="preserve">Obcokrajowcy osadzeni w jednostkach penitencjarnych </t>
  </si>
  <si>
    <t xml:space="preserve">Biblioteki    </t>
  </si>
  <si>
    <t xml:space="preserve">Ucieczki dokonane  z terenu jednostki - liczba osadzonych </t>
  </si>
  <si>
    <t>Osadzeni zatrudnieni w przywięziennych przedsiębiorstwach</t>
  </si>
  <si>
    <t xml:space="preserve"> Skazani wg powrotności do zakładu karnego</t>
  </si>
  <si>
    <t>Przywięzienne</t>
  </si>
  <si>
    <t>Skazani, kobiety i mężczyźni, według grup klasyfikacyjnych</t>
  </si>
  <si>
    <t>50 - 99</t>
  </si>
  <si>
    <t>Tymczasowo</t>
  </si>
  <si>
    <t>aresztowani</t>
  </si>
  <si>
    <t>przepustek</t>
  </si>
  <si>
    <t>i zezwoleń</t>
  </si>
  <si>
    <t>niepowrotów</t>
  </si>
  <si>
    <t>zezwoleń</t>
  </si>
  <si>
    <t>* przez spóźnienie należy rozumieć samowolne przedłużenie czasu zezwolenia zakończone dobrowolnym zgłoszeniem się nie później</t>
  </si>
  <si>
    <t xml:space="preserve">  niż 1 godzina  po wyznaczonym terminie powrotu</t>
  </si>
  <si>
    <t xml:space="preserve">   kobiety</t>
  </si>
  <si>
    <t>w tym:</t>
  </si>
  <si>
    <t>art. 64§1</t>
  </si>
  <si>
    <t>art. 64§2</t>
  </si>
  <si>
    <t>Przestępstwa przeciwko :</t>
  </si>
  <si>
    <t xml:space="preserve"> kobiety</t>
  </si>
  <si>
    <t>pokojowi, ludzkości oraz wojenne (art.117-126 kk)</t>
  </si>
  <si>
    <t>Rzeczypospolitej Polskiej (art.127-139 kk)</t>
  </si>
  <si>
    <t>obronności (art.140-147 kk)</t>
  </si>
  <si>
    <t>Lp.</t>
  </si>
  <si>
    <t>148§1</t>
  </si>
  <si>
    <t>148§2</t>
  </si>
  <si>
    <t>148§3</t>
  </si>
  <si>
    <t>148§4</t>
  </si>
  <si>
    <t>pozostałe (149-162)</t>
  </si>
  <si>
    <t>bezpieczeństwu powszechnemu (art.163-172 kk)</t>
  </si>
  <si>
    <t>bezpieczeństwu w komunikacji (art.173-180 kk)</t>
  </si>
  <si>
    <t>środowisku (art.181-188 kk)</t>
  </si>
  <si>
    <t>wolności (art.189-193 kk)</t>
  </si>
  <si>
    <t>wolności sumienia i wyznania (art.194-196 kk)</t>
  </si>
  <si>
    <t>197§1</t>
  </si>
  <si>
    <t>197§2</t>
  </si>
  <si>
    <t>197§3</t>
  </si>
  <si>
    <t>pozostałe (198-205)</t>
  </si>
  <si>
    <t>(art. 206-211 kk)</t>
  </si>
  <si>
    <t>zakłady</t>
  </si>
  <si>
    <t>czci i nietykalności cielesnej (art.212-217 kk)</t>
  </si>
  <si>
    <t>prawom osób wykon. pracę zarobk. (art.218-221 kk)</t>
  </si>
  <si>
    <t>dział. instyt. państw. oraz samorządu (art..222-231kk)</t>
  </si>
  <si>
    <t>(art.232-247 kk)</t>
  </si>
  <si>
    <t>wyborom i referendum (art.248-251 kk)</t>
  </si>
  <si>
    <t>porządkowi publicznemu</t>
  </si>
  <si>
    <t>zorganizowana grupa (258)</t>
  </si>
  <si>
    <t>(art.252-257,259-264 kk)</t>
  </si>
  <si>
    <t>pozostałe (252-257,259-264)</t>
  </si>
  <si>
    <t>ochronie informacji (art.265-269 kk)</t>
  </si>
  <si>
    <t>wiarygodności dokumentów (art.270-277 kk)</t>
  </si>
  <si>
    <t>(art.278</t>
  </si>
  <si>
    <t>280§1</t>
  </si>
  <si>
    <t>-295 kk)</t>
  </si>
  <si>
    <t>280§2</t>
  </si>
  <si>
    <t>obrotowi gospodarczemu (art.296-309 kk)</t>
  </si>
  <si>
    <t>obrotowi pieniędzmi i papierami wart. (art.310-316 kk)</t>
  </si>
  <si>
    <t>określone w części wojskowej (art.317-363 kk)</t>
  </si>
  <si>
    <t xml:space="preserve">Ogółem </t>
  </si>
  <si>
    <t xml:space="preserve">Skazani i ukarani wg grup i systemu wykonywania kary </t>
  </si>
  <si>
    <t>znęcanie się (207)</t>
  </si>
  <si>
    <t>alimenty (209)</t>
  </si>
  <si>
    <t>pozostałe (206,208,210,211)</t>
  </si>
  <si>
    <t>ucieczka (242§1 i 4)</t>
  </si>
  <si>
    <t>niepowrót z przerwy (242§3 )</t>
  </si>
  <si>
    <t>niepowrót z przepustki (242§2)</t>
  </si>
  <si>
    <t>pozostałe (232-241, 243-247)</t>
  </si>
  <si>
    <t>kradzieże (278)</t>
  </si>
  <si>
    <t>kradzieże z włamaniem (279)</t>
  </si>
  <si>
    <t>wymuszenia rozbójnicze (282 )</t>
  </si>
  <si>
    <t>pozostałe ( 281,283 - 295 )</t>
  </si>
  <si>
    <t>rozbój</t>
  </si>
  <si>
    <t>Przestępstwa przeciwko:</t>
  </si>
  <si>
    <t xml:space="preserve">zdrowiu </t>
  </si>
  <si>
    <t>i życiu</t>
  </si>
  <si>
    <t>powyżej 3 do 6 miesięcy</t>
  </si>
  <si>
    <t>powyżej 1 r do 1r 6 m</t>
  </si>
  <si>
    <t>powyżej 2 lat do 3 lat</t>
  </si>
  <si>
    <t>powyżej 3 lat do 5 lat</t>
  </si>
  <si>
    <t>powyżej 5 lat do 10 lat</t>
  </si>
  <si>
    <t>17-18</t>
  </si>
  <si>
    <t>67i więcej</t>
  </si>
  <si>
    <t xml:space="preserve">liczba </t>
  </si>
  <si>
    <t>osób</t>
  </si>
  <si>
    <t>spóźnień</t>
  </si>
  <si>
    <t xml:space="preserve">  art. 91 pkt 7 kkw</t>
  </si>
  <si>
    <t xml:space="preserve">  art. 92 pkt 9 kkw</t>
  </si>
  <si>
    <t xml:space="preserve">  art. 138 § 1 pkt 7 kkw</t>
  </si>
  <si>
    <t xml:space="preserve">  art. 138 § 1 pkt 8 kkw</t>
  </si>
  <si>
    <t xml:space="preserve">  art. 165 § 2 kkw</t>
  </si>
  <si>
    <t>Liczba zezwoleń udzielonych tymczasowo aresztowanym</t>
  </si>
  <si>
    <t>Zezwolenia określone w :</t>
  </si>
  <si>
    <t xml:space="preserve">  art. 91 pkt 3 kkw </t>
  </si>
  <si>
    <t>nauczanie</t>
  </si>
  <si>
    <t>szkolenie</t>
  </si>
  <si>
    <t>zajęcia terapeutyczne</t>
  </si>
  <si>
    <t xml:space="preserve">  art. 91 pkt 4 kkw </t>
  </si>
  <si>
    <t>zajęcia kult. - oświatowe</t>
  </si>
  <si>
    <t>sportowe</t>
  </si>
  <si>
    <t xml:space="preserve">  art. 92 pkt 4 kkw </t>
  </si>
  <si>
    <t xml:space="preserve">  art. 92 pkt 5 kkw </t>
  </si>
  <si>
    <t xml:space="preserve">  art. 131 § 2 kkw </t>
  </si>
  <si>
    <t>uzależnieni od alkoholu</t>
  </si>
  <si>
    <t>TABL. 1</t>
  </si>
  <si>
    <t>TABL. 2</t>
  </si>
  <si>
    <t>TABL. 4</t>
  </si>
  <si>
    <t>TABL. 5</t>
  </si>
  <si>
    <t xml:space="preserve">Liczba tymczasowo aresztowanych, skazanych i ukaranych </t>
  </si>
  <si>
    <t>TABL. 6</t>
  </si>
  <si>
    <t>TABL. 7</t>
  </si>
  <si>
    <t>TABL. 8</t>
  </si>
  <si>
    <t>TABL. 9</t>
  </si>
  <si>
    <t>TABL. 10</t>
  </si>
  <si>
    <t>TABL. 11</t>
  </si>
  <si>
    <t>M</t>
  </si>
  <si>
    <t>TABL. 12</t>
  </si>
  <si>
    <t>15-16</t>
  </si>
  <si>
    <t>22-24</t>
  </si>
  <si>
    <t>TABL. 13</t>
  </si>
  <si>
    <t>P</t>
  </si>
  <si>
    <t>TABL. 14</t>
  </si>
  <si>
    <t>R</t>
  </si>
  <si>
    <t>TABL. 15</t>
  </si>
  <si>
    <t>TABL. 16</t>
  </si>
  <si>
    <t>TABL. 17</t>
  </si>
  <si>
    <t xml:space="preserve">Inna </t>
  </si>
  <si>
    <t>podstawa</t>
  </si>
  <si>
    <t>prawna</t>
  </si>
  <si>
    <t>Umowa zlecenie</t>
  </si>
  <si>
    <t>umowa o dzieło</t>
  </si>
  <si>
    <t>Kontrahenci</t>
  </si>
  <si>
    <t>pozawięzienni</t>
  </si>
  <si>
    <t>Umowa</t>
  </si>
  <si>
    <t>o pracę</t>
  </si>
  <si>
    <t>TABL. 18</t>
  </si>
  <si>
    <t>TABL. 19</t>
  </si>
  <si>
    <t>TABL. 20</t>
  </si>
  <si>
    <t>TABL. 21</t>
  </si>
  <si>
    <t>TABL. 22</t>
  </si>
  <si>
    <t>W</t>
  </si>
  <si>
    <t>TABL. 23</t>
  </si>
  <si>
    <t>TABL. 24</t>
  </si>
  <si>
    <t>TABL. 25</t>
  </si>
  <si>
    <t>TABL. 26</t>
  </si>
  <si>
    <t>TABL. 27</t>
  </si>
  <si>
    <t>TABL. 28</t>
  </si>
  <si>
    <t>TABL. 29</t>
  </si>
  <si>
    <t>TABL. 30</t>
  </si>
  <si>
    <t xml:space="preserve">             w tym z zaburzeniami preferencji seksualnych</t>
  </si>
  <si>
    <t>TABL. 31</t>
  </si>
  <si>
    <t>Samoagresje z powodu uczestnictwa w podkulturze więziennej</t>
  </si>
  <si>
    <t>TABL. 32</t>
  </si>
  <si>
    <t>TABL. 33</t>
  </si>
  <si>
    <t>TABL. 34</t>
  </si>
  <si>
    <t>TABL. 35</t>
  </si>
  <si>
    <t>TABL. 36</t>
  </si>
  <si>
    <t>TABL. 37</t>
  </si>
  <si>
    <t>TABL. 38</t>
  </si>
  <si>
    <t>TABL. 39</t>
  </si>
  <si>
    <t>TABL. 40</t>
  </si>
  <si>
    <t>TABL. 41</t>
  </si>
  <si>
    <t>TABL. 42</t>
  </si>
  <si>
    <t>TABL. 43</t>
  </si>
  <si>
    <t>TABL. 44</t>
  </si>
  <si>
    <t>TABL. 45</t>
  </si>
  <si>
    <t>TABL. 46</t>
  </si>
  <si>
    <t>TABL. 47</t>
  </si>
  <si>
    <t>TABL. 48</t>
  </si>
  <si>
    <t>TABL. 49</t>
  </si>
  <si>
    <t>TABL. 50</t>
  </si>
  <si>
    <t>TABL. 51</t>
  </si>
  <si>
    <t>TABL. 52</t>
  </si>
  <si>
    <t>TABL. 53</t>
  </si>
  <si>
    <t>Badania analityczne, rtg, fizjoterapia , protezowanie uzębienia</t>
  </si>
  <si>
    <t>TABL. 54</t>
  </si>
  <si>
    <t>TABL. 55</t>
  </si>
  <si>
    <t>TABL. 56</t>
  </si>
  <si>
    <t>TABL. 57</t>
  </si>
  <si>
    <t>TABL. 58</t>
  </si>
  <si>
    <t>TABL. 59</t>
  </si>
  <si>
    <t>Data</t>
  </si>
  <si>
    <t>RAZEM</t>
  </si>
  <si>
    <t>szkoły policealne</t>
  </si>
  <si>
    <t>z niepsychotycznymi zaburzeniami psychicznymi, upośledzeni umysłowo</t>
  </si>
  <si>
    <t>uzależnieni od śr. odurzających lub psychotropowych</t>
  </si>
  <si>
    <t>Średnio</t>
  </si>
  <si>
    <t>Pojemność</t>
  </si>
  <si>
    <t>Ogółem</t>
  </si>
  <si>
    <t>100 - 199</t>
  </si>
  <si>
    <t>200 - 299</t>
  </si>
  <si>
    <t>300 - 399</t>
  </si>
  <si>
    <t>400 - 499</t>
  </si>
  <si>
    <t>500 - 599</t>
  </si>
  <si>
    <t>600 - 699</t>
  </si>
  <si>
    <t>700 - 799</t>
  </si>
  <si>
    <t>800 - 899</t>
  </si>
  <si>
    <t>900 - 999</t>
  </si>
  <si>
    <t>1000 - 1099</t>
  </si>
  <si>
    <t>1100 - 1199</t>
  </si>
  <si>
    <t>1200 - 1299</t>
  </si>
  <si>
    <t>Wykres 4.1</t>
  </si>
  <si>
    <t>Tymczas.</t>
  </si>
  <si>
    <t>Skazani</t>
  </si>
  <si>
    <t>Ukarani</t>
  </si>
  <si>
    <t>areszt.</t>
  </si>
  <si>
    <t>Skazane</t>
  </si>
  <si>
    <t>Ukarane</t>
  </si>
  <si>
    <t>Wykres 5.1</t>
  </si>
  <si>
    <t>młodociani</t>
  </si>
  <si>
    <t xml:space="preserve">     dorośli</t>
  </si>
  <si>
    <t>młodociane</t>
  </si>
  <si>
    <t>Wyszczególnienie</t>
  </si>
  <si>
    <t xml:space="preserve"> Tymczasowo areszt.</t>
  </si>
  <si>
    <t>kobiety</t>
  </si>
  <si>
    <t>w tym nieumyślni</t>
  </si>
  <si>
    <t>zabój -</t>
  </si>
  <si>
    <t>art. 148§1</t>
  </si>
  <si>
    <t>stwa</t>
  </si>
  <si>
    <t>art. 148§2</t>
  </si>
  <si>
    <t>(art. 148-164 )</t>
  </si>
  <si>
    <t xml:space="preserve">inne  </t>
  </si>
  <si>
    <t>zgwał -</t>
  </si>
  <si>
    <t>art. 168§1</t>
  </si>
  <si>
    <t>wolności</t>
  </si>
  <si>
    <t>cenia</t>
  </si>
  <si>
    <t>art. 168§2</t>
  </si>
  <si>
    <t>(art. 165-177)</t>
  </si>
  <si>
    <t xml:space="preserve">inne </t>
  </si>
  <si>
    <t>p-ko rodzinie , opiece</t>
  </si>
  <si>
    <t>alimenty art. 186</t>
  </si>
  <si>
    <t>i młodz. (art. 183 - 188 )</t>
  </si>
  <si>
    <t>inne</t>
  </si>
  <si>
    <t>włamania art. 208</t>
  </si>
  <si>
    <t>mieniu</t>
  </si>
  <si>
    <t>napady</t>
  </si>
  <si>
    <t>art. 210§1</t>
  </si>
  <si>
    <t>(art 199 do</t>
  </si>
  <si>
    <t>rabunkowe</t>
  </si>
  <si>
    <t>art. 210§2</t>
  </si>
  <si>
    <t>216 )</t>
  </si>
  <si>
    <t>gospodarcze i fałszerstwa ( art 217-232 )</t>
  </si>
  <si>
    <t>udział w związku  lub zorganizowanej grupie</t>
  </si>
  <si>
    <t>mających na celu przestępstwo ( art 276 )</t>
  </si>
  <si>
    <t>wojskowe ( 303-331 )</t>
  </si>
  <si>
    <t>inne przestępstwa</t>
  </si>
  <si>
    <t>Wymiar kary</t>
  </si>
  <si>
    <t>w tym</t>
  </si>
  <si>
    <t>Ewidencyjnie ogółem</t>
  </si>
  <si>
    <t>pojemność</t>
  </si>
  <si>
    <t>stan</t>
  </si>
  <si>
    <t>% zaludnienia</t>
  </si>
  <si>
    <t>kara dożywotniego pozb. wolności</t>
  </si>
  <si>
    <t>skazani</t>
  </si>
  <si>
    <t>Wiek</t>
  </si>
  <si>
    <t>19-21</t>
  </si>
  <si>
    <t>25-27</t>
  </si>
  <si>
    <t>28-30</t>
  </si>
  <si>
    <t>31-33</t>
  </si>
  <si>
    <t>34-36</t>
  </si>
  <si>
    <t>37-39</t>
  </si>
  <si>
    <t>40-42</t>
  </si>
  <si>
    <t>43-45</t>
  </si>
  <si>
    <t>46-48</t>
  </si>
  <si>
    <t>49-51</t>
  </si>
  <si>
    <t>52-54</t>
  </si>
  <si>
    <t>55-57</t>
  </si>
  <si>
    <t>58-60</t>
  </si>
  <si>
    <t>61-63</t>
  </si>
  <si>
    <t>64-66</t>
  </si>
  <si>
    <t>Miesiąc</t>
  </si>
  <si>
    <t>Razem</t>
  </si>
  <si>
    <t>styczeń</t>
  </si>
  <si>
    <t>luty</t>
  </si>
  <si>
    <t>marzec</t>
  </si>
  <si>
    <t>kwiecień</t>
  </si>
  <si>
    <t>maj</t>
  </si>
  <si>
    <t>czerwiec</t>
  </si>
  <si>
    <t>lipiec</t>
  </si>
  <si>
    <t>sierpień</t>
  </si>
  <si>
    <t>wrzesień</t>
  </si>
  <si>
    <t>listopad</t>
  </si>
  <si>
    <t>grudzień</t>
  </si>
  <si>
    <t>Okres</t>
  </si>
  <si>
    <t>I kwartał</t>
  </si>
  <si>
    <t>II kwartał</t>
  </si>
  <si>
    <t>III kwartał</t>
  </si>
  <si>
    <t>przestępczej</t>
  </si>
  <si>
    <t xml:space="preserve">  art. 141a § 1 kkw ( bez asysty )</t>
  </si>
  <si>
    <t>IV kwartał</t>
  </si>
  <si>
    <t>odmowa</t>
  </si>
  <si>
    <t>samo-</t>
  </si>
  <si>
    <t>usiłowa-</t>
  </si>
  <si>
    <t>przyjmo-</t>
  </si>
  <si>
    <t>uszko-</t>
  </si>
  <si>
    <t>wania</t>
  </si>
  <si>
    <t>dzenia</t>
  </si>
  <si>
    <t>pokarmu</t>
  </si>
  <si>
    <t>lekarza</t>
  </si>
  <si>
    <t>ambulatotium</t>
  </si>
  <si>
    <t>dentystę</t>
  </si>
  <si>
    <t>pogotowia ratunkowego</t>
  </si>
  <si>
    <t>medycyny pracy</t>
  </si>
  <si>
    <t>konsultanta</t>
  </si>
  <si>
    <t>w tym z wnioskiem o internację</t>
  </si>
  <si>
    <t>psychiatryczne</t>
  </si>
  <si>
    <t>w tym z wnioskiem "nie może być leczony w zakładzie karnym"</t>
  </si>
  <si>
    <t xml:space="preserve">opinie sądowo - </t>
  </si>
  <si>
    <t xml:space="preserve">wykonanych </t>
  </si>
  <si>
    <t>w kierunku</t>
  </si>
  <si>
    <t>wykrycia</t>
  </si>
  <si>
    <t xml:space="preserve">badania </t>
  </si>
  <si>
    <t>z wynikiem</t>
  </si>
  <si>
    <t>dodatnim</t>
  </si>
  <si>
    <t xml:space="preserve">przypadki </t>
  </si>
  <si>
    <t>nowo</t>
  </si>
  <si>
    <t>HBsAG</t>
  </si>
  <si>
    <t>anty-HCV</t>
  </si>
  <si>
    <t>inne wywołujące wirusowe zapalenie wątroby</t>
  </si>
  <si>
    <t>salmonelli lub shigelli</t>
  </si>
  <si>
    <t>Liczba osób leczonych</t>
  </si>
  <si>
    <t>Leczenie antyretrowirusowe (ARV)</t>
  </si>
  <si>
    <t>w okresie sprawozdawczym</t>
  </si>
  <si>
    <t>Nieprzestrzeganie etyki zawodowej</t>
  </si>
  <si>
    <t>Naruszenie dyscypliny</t>
  </si>
  <si>
    <t>dopuszczenie do innych nadzwyczajnych wypadków</t>
  </si>
  <si>
    <t>TABL. 83</t>
  </si>
  <si>
    <t>HIV/AIDS</t>
  </si>
  <si>
    <t>Choroby zakaźne</t>
  </si>
  <si>
    <t>TABL. 82</t>
  </si>
  <si>
    <t>Śmierć osadzonego lub cięzkie uszk. ciała na skutek działania funkcjonariusza lub innej osoby</t>
  </si>
  <si>
    <t>Termin realizacji</t>
  </si>
  <si>
    <t>ROCZNA</t>
  </si>
  <si>
    <t>INFORMACJA STATYSTYCZNA</t>
  </si>
  <si>
    <t>*  - przypadki skutkujące rozstrojem zdrowia powyżej 7 dni</t>
  </si>
  <si>
    <t>oddziały mieszkalne</t>
  </si>
  <si>
    <t>pozostałe oddziały</t>
  </si>
  <si>
    <t xml:space="preserve">    którzy nie powrócili do AŚ/ZK lub zbiegli</t>
  </si>
  <si>
    <t xml:space="preserve">** osadzeni przebywajacy w zakładzie leczniczym poza AŚ lub ZK, w pomieszczenich Policji, wydani w charakterze świadka do innego państwa oraz osadzeni, </t>
  </si>
  <si>
    <t>Od 1 stycznia 2010 r., zgodnie z Rozporządzeniem Ministra Sprawiedliwości z dnia 25 listopada 2009 r. w sprawie trybu postępowania właściwych organów</t>
  </si>
  <si>
    <t>w przypadku, gdy liczba osadzonych w zakładach karnych lub aresztach śledczych przekroczy w skali kraju ogólną pojemność tych zakładów - do pojemności</t>
  </si>
  <si>
    <t>oraz zaludnienia jednostek nie są wliczne: cele i oddziały dla "N", cele izolacyjne, izby chorych, szpitale, domy dla matki i dziecka, oddziały tymczasowego</t>
  </si>
  <si>
    <t>zakwaterowania skazanych.</t>
  </si>
  <si>
    <t>Absencja funkcjonariuszy wyrażona została w dniach</t>
  </si>
  <si>
    <t>wyższe</t>
  </si>
  <si>
    <t xml:space="preserve">Bójka lub pobicie </t>
  </si>
  <si>
    <t>ZOZ Medycyna Pracy</t>
  </si>
  <si>
    <t>Liczba badań lekarskich</t>
  </si>
  <si>
    <t>% badań w OISW w stosunku do badań w SW</t>
  </si>
  <si>
    <t>Wstępnych*</t>
  </si>
  <si>
    <t>Koszalin</t>
  </si>
  <si>
    <t>Kraków</t>
  </si>
  <si>
    <t>Lublin</t>
  </si>
  <si>
    <t>Opole</t>
  </si>
  <si>
    <t>Poznań</t>
  </si>
  <si>
    <t xml:space="preserve"> *   badania wstępne dotyczą tylko pracowników cywilnych</t>
  </si>
  <si>
    <t xml:space="preserve"> ** badania okresowe i kontrolne dotyczą funkcjonariuszy i pracowników cywilnych</t>
  </si>
  <si>
    <t>TABL. 84</t>
  </si>
  <si>
    <t>Liczba chorych</t>
  </si>
  <si>
    <t xml:space="preserve">      L. dz. BIS - 0346 / 2/ 11 / 502</t>
  </si>
  <si>
    <t>31.03</t>
  </si>
  <si>
    <t>30.06</t>
  </si>
  <si>
    <t>30.09</t>
  </si>
  <si>
    <t>31.12</t>
  </si>
  <si>
    <t>Tymczasowo aresztowane</t>
  </si>
  <si>
    <t xml:space="preserve">     dorosłe</t>
  </si>
  <si>
    <t>skazani z grupy W</t>
  </si>
  <si>
    <t>prawomocnie orzeczonej kary pozbawienia wolności (bez kary dożywotniego pozbawienia wolności)</t>
  </si>
  <si>
    <t>innych środków izolacyjnych*</t>
  </si>
  <si>
    <t>prawomocnie orzeczonej kary pozbawienia wolności (bez kary dożywotniego pozbawienia wolności i kary 25 lat pozbawienia wolności)</t>
  </si>
  <si>
    <t>Liczba szkół</t>
  </si>
  <si>
    <t>w roku szkolnym</t>
  </si>
  <si>
    <t>Liczba oddziałów</t>
  </si>
  <si>
    <t>Liczba w roku szkolnym</t>
  </si>
  <si>
    <t>Liczba świadczeń</t>
  </si>
  <si>
    <t>Wartość udzielonej pomocy (w zł.)</t>
  </si>
  <si>
    <t>Średnia wartość świadczenia  (w zł.)</t>
  </si>
  <si>
    <t>Upływ terminu tymczasowego aresztowania</t>
  </si>
  <si>
    <t>Inne przyczyny</t>
  </si>
  <si>
    <t>Koniec kary</t>
  </si>
  <si>
    <t>Warunkowe zwolnienie</t>
  </si>
  <si>
    <t>Uiszczenie grzywny</t>
  </si>
  <si>
    <t>Przerwa w wykonaniu kary</t>
  </si>
  <si>
    <t xml:space="preserve">                zabiegi fizjoterapeutyczne , protezowanie uzębienia</t>
  </si>
  <si>
    <t>Liczba badań laboratoryjnych</t>
  </si>
  <si>
    <t>Liczba udzielonych porad</t>
  </si>
  <si>
    <t>w ambula-</t>
  </si>
  <si>
    <t>Przyrost</t>
  </si>
  <si>
    <t xml:space="preserve">                   typu półotwartego</t>
  </si>
  <si>
    <t>Tabl. 9     Skazani i ukarani wg grup klasyfikacyjnych i systemu wykonywania</t>
  </si>
  <si>
    <t>Tabl. 10      Skazani i ukarani wg grup klasyfikacyjnych i systemu wykonywania</t>
  </si>
  <si>
    <t xml:space="preserve">                    typu otwartego</t>
  </si>
  <si>
    <t>Średnio w kwartale</t>
  </si>
  <si>
    <t>D</t>
  </si>
  <si>
    <t>Wyroki z wyznaczonym przez sąd terminem stawienia się do odbycia kary</t>
  </si>
  <si>
    <t>Aktualnie wykonywane orzeczenia</t>
  </si>
  <si>
    <t>RAZEM:</t>
  </si>
  <si>
    <t>* z wyłączeniem ucieczek spod konwoju Policji</t>
  </si>
  <si>
    <t>pełny system konwojowania</t>
  </si>
  <si>
    <t>zmniejszony system konwojowania</t>
  </si>
  <si>
    <t>WYSZCZEGÓLNIENIE</t>
  </si>
  <si>
    <t>Liczba zdarzeń</t>
  </si>
  <si>
    <t>w dniu 31.12</t>
  </si>
  <si>
    <t>aresztu za grzywnę lub za ograniczenie wolności, kara porządkowa, środek przymusu orzeczony w postępowaniu cywilnym.</t>
  </si>
  <si>
    <t xml:space="preserve">* zastępcza kara pozbawienia wolności za grzywnę orzeczoną za wykroczenie skarbowe, kara aresztu, zastępcza kara </t>
  </si>
  <si>
    <t>Rok rozpoczęcia</t>
  </si>
  <si>
    <t>Rok zakończenia</t>
  </si>
  <si>
    <t>Zaludnienie oddziałów mieszkalnych</t>
  </si>
  <si>
    <t>Pojemność oddziałów mieszkalnych oraz liczba osadzonych w oddziałach</t>
  </si>
  <si>
    <t>Młodociani i dorośli ( kobiety i mężczyźni )</t>
  </si>
  <si>
    <t>Liczba osadzonych ( kobiety i mężczyźni )</t>
  </si>
  <si>
    <t>Liczba osadzonych kobiet</t>
  </si>
  <si>
    <t>Tymczasowo aresztowani, skazani i ukarani ( kobiety i mężczyźni )</t>
  </si>
  <si>
    <t>Tymczasowo aresztowane, skazane i ukarane ( kobiety )</t>
  </si>
  <si>
    <t>Młodociane i dorosłe kobiety</t>
  </si>
  <si>
    <t>Skreśleni z ewidencji</t>
  </si>
  <si>
    <t>Wpisani do ewidencji</t>
  </si>
  <si>
    <t>Osadzeni wpisani i skreśleni z ewidencji</t>
  </si>
  <si>
    <t>określone w:</t>
  </si>
  <si>
    <t xml:space="preserve">Przepustki i zezwolenia </t>
  </si>
  <si>
    <t>Samowolne przedłużenie czasu przepustki lub zezwolenia</t>
  </si>
  <si>
    <t>spóźnienia*</t>
  </si>
  <si>
    <t>niepowroty</t>
  </si>
  <si>
    <t>Samowolne przedłużenie czasu   zezwolenia</t>
  </si>
  <si>
    <t>6/4</t>
  </si>
  <si>
    <t>9/4</t>
  </si>
  <si>
    <t xml:space="preserve">Średni wymiar kary i mediana wyroków z wyznaczonym przez sąd terminem </t>
  </si>
  <si>
    <t xml:space="preserve">Udzielone zezwolenia na uczestniczenie w nauczaniu, szkoleniu, zajęciach terapeutycznych, </t>
  </si>
  <si>
    <t>kulturalno-oświatowych lub sportowych organizowanych poza terenem zakładu karnego</t>
  </si>
  <si>
    <t xml:space="preserve">Zestawienie zdarzeń nadzwyczajnych </t>
  </si>
  <si>
    <t>TABL. 85</t>
  </si>
  <si>
    <t>Samoagresje - protest przeciwko działalności administracji więziennej</t>
  </si>
  <si>
    <t>Samoagresje - protest przeciwko działalności sądu lub prokuratury</t>
  </si>
  <si>
    <t>Skazani zakwalifikowani do systemu terapeutycznego poza oddziałem</t>
  </si>
  <si>
    <t>Negatywnie rozpatrzone wnioski o warunkowe przedterminowe zwolnienie</t>
  </si>
  <si>
    <t>Pozytywnie rozpatrzone wnioski o warunkowe przedterminowe zwolnienie</t>
  </si>
  <si>
    <t>Skazani i ukarani wg grup klasyfikacyjnych i systemu wykonywania kary,</t>
  </si>
  <si>
    <t>odbywający karę pozbawienia wolności w  zakładzie karnym typu otwartego</t>
  </si>
  <si>
    <t>odbywający karę pozbawienia wolności w  zakładzie karnym typu opółotwartego</t>
  </si>
  <si>
    <t>odbywający karę pozbawienia wolności w  zakładzie karnym typu zamkniętego</t>
  </si>
  <si>
    <t>TABL. 20  Ruch osadzonych</t>
  </si>
  <si>
    <t>Wykres 20.1</t>
  </si>
  <si>
    <t>Wykres 20.2</t>
  </si>
  <si>
    <t>Wykres 20.3</t>
  </si>
  <si>
    <t xml:space="preserve">TABL. 21 Tymczasowo aresztowani skreśleni z ewidencji </t>
  </si>
  <si>
    <t xml:space="preserve">TABL. 22 Skazani skreśleni z ewidencji </t>
  </si>
  <si>
    <t xml:space="preserve">TABL. 23 Ukarani skreśleni z ewidencji </t>
  </si>
  <si>
    <t>TABL. 24 Transporty osadzonych</t>
  </si>
  <si>
    <t>TABL. 28   Samoagresje</t>
  </si>
  <si>
    <t>TABL. 29  Samoagresje - indywidualna odmowa przyjmowania pokarmu</t>
  </si>
  <si>
    <t>TABL. 30  Samoagresje - samouszkodzenia*</t>
  </si>
  <si>
    <t>TABL. 32    Przyczyny samoagresji</t>
  </si>
  <si>
    <t>TABL. 33   Samoagresje - protest przeciwko działalności administracji więziennej</t>
  </si>
  <si>
    <t>TABL. 34   Samoagresje z powodu presji podkultury przestępczej</t>
  </si>
  <si>
    <t>TABL. 35   Samoagresje z powodu uczestnictwa w podkulturze przestępczej</t>
  </si>
  <si>
    <t>TABL. 36   Samoagresje - protest przeciwko działalności sądu lub prokuratury</t>
  </si>
  <si>
    <t>TABL. 37  Samoagresje z innych powodów</t>
  </si>
  <si>
    <t xml:space="preserve">TABL. 38   Udzielone przepustki i zezwolenia na czasowe opuszczenie zakładu karnego, aresztu śledczego </t>
  </si>
  <si>
    <t xml:space="preserve">TABL. 39  Zezwolenia udzielone skazanym na uczestniczenie w nauczaniu, szkoleniu, zajęciach terapeutycznych, kulturalno - oświatowych lub </t>
  </si>
  <si>
    <t>TABL. 46   Zatrudnienie osadzonych</t>
  </si>
  <si>
    <t>TABL. 47  Osadzeni według miejsc zatrudnienia ( łącznie TA, skazani i ukarani )</t>
  </si>
  <si>
    <t>TABL. 49   Przyczyny niezatrudnienia skazanych i ukaranych</t>
  </si>
  <si>
    <t>TABL.  52  Skazani zakwalifikowni do oddziałów terapeutycznych przebywający w tych oddziałach</t>
  </si>
  <si>
    <t>TABL.  53  Skazani zakwalifikowni do oddziałów terapeutycznych przebywający poza tymi oddziałami</t>
  </si>
  <si>
    <t xml:space="preserve">TABL.  54  Skazani zakwalifikowni do oddziałów terapeutycznych przebywający poza tymi oddziałami </t>
  </si>
  <si>
    <t>TABL. 55  Skazani zakwalifikowani do systemu terapeutycznego poza oddziałem</t>
  </si>
  <si>
    <t>TABL. 56  Badania analityczne , rtg , endoskopowe i USG , wykonane</t>
  </si>
  <si>
    <t>TABL. 57 Orzecznictwo lekarskie</t>
  </si>
  <si>
    <t>TABL. 59  HIV/AIDS</t>
  </si>
  <si>
    <t>TABL. 60 Choroby zakaźne</t>
  </si>
  <si>
    <t>TABL.64      Obcokrajowcy osadzeni w jednostkach penitencjarnych</t>
  </si>
  <si>
    <t xml:space="preserve">TABL. 65  Biblioteki </t>
  </si>
  <si>
    <t>TABL. 70  Zestawienie zdarzeń nadzwyczajnych</t>
  </si>
  <si>
    <t>TABL. 74  Nauka i szkolenie zawodowe funkcjonariuszy</t>
  </si>
  <si>
    <t>TABL. 75  Funkcjonariusze pozostający do przeszkolenia</t>
  </si>
  <si>
    <t>TABL. 76  Wychowawcy działu penitencjarnego</t>
  </si>
  <si>
    <t>TABL. 77  Absencja funkcjonariuszy</t>
  </si>
  <si>
    <t>TABL. 78  Odpowiedzialność dyscyplinarna funkcjonariuszy według przyczyn</t>
  </si>
  <si>
    <t>TABL. 80  Remonty zakończone - cd.</t>
  </si>
  <si>
    <t>TABL. 80  Remonty zakończone</t>
  </si>
  <si>
    <t>Samoagresje z powodu :</t>
  </si>
  <si>
    <t>TABL. 48   Osadzeni zatrudnieni w przywięziennych przedsiębiorstwach państwowych</t>
  </si>
  <si>
    <t xml:space="preserve">                    i instytuacjach gospodarki budżetowej</t>
  </si>
  <si>
    <t>pracy*</t>
  </si>
  <si>
    <t>* Przywięzienne przedsiębiorstwa państwowe oraz instytucje gospodarki budżetowej</t>
  </si>
  <si>
    <t>TABL. 19   Tymczasowo aresztowani i skazani wg wieku ( w latach ukończonych ) - stan w dniu 31.12</t>
  </si>
  <si>
    <t>na terenie jednostki</t>
  </si>
  <si>
    <t>poza terenem jednostki</t>
  </si>
  <si>
    <t>w  czasie korzystania z zezwolenia na opuszczenie jednostki org.</t>
  </si>
  <si>
    <t>samobóstwo</t>
  </si>
  <si>
    <t>inne niż samobójstwo</t>
  </si>
  <si>
    <t>Źródło: Biuro Informacji i Statystyki</t>
  </si>
  <si>
    <t>Źródło: Biuro Penitencjarne CZSW</t>
  </si>
  <si>
    <t>Źródło: Biuro Informacji i Statystyki CZSW</t>
  </si>
  <si>
    <t>Źródło: Biuro Służby Zdrowia CZSW</t>
  </si>
  <si>
    <t>Źródło: Biuro Ochrony i Spraw Obronnych CZSW</t>
  </si>
  <si>
    <t>Źródło: Biuro Kadr i Szkolenia CZSW</t>
  </si>
  <si>
    <t>Źródło: Biuro Kwatermistrzowsko - Inwestycyjne CZSW</t>
  </si>
  <si>
    <t xml:space="preserve">Ucieczki/oddalenia dokonane - liczba osadzonych </t>
  </si>
  <si>
    <t>Oddalenia z zatrudnienia zewnętrznego - liczba osadzonych</t>
  </si>
  <si>
    <t>w tym kobiety</t>
  </si>
  <si>
    <t>TABL. 16  Średni wymiar kary i mediana wyroków z wyznaczonym przez sąd terminem</t>
  </si>
  <si>
    <t xml:space="preserve">TABL. 63  </t>
  </si>
  <si>
    <t xml:space="preserve">TABL. 61 </t>
  </si>
  <si>
    <t>w poza-więziennej służbie zdrowia</t>
  </si>
  <si>
    <t xml:space="preserve"> w poza-więziennej służbie zdrowia</t>
  </si>
  <si>
    <t>Zwolnieni na mocy organu prowadzącego postępowanie karne</t>
  </si>
  <si>
    <t>zastępczej kary pozbawienia wolności</t>
  </si>
  <si>
    <t>Przywięzienne przedsiębiorstwa państwowe (daw. przyw. przedsięb. przemysł.</t>
  </si>
  <si>
    <t>Orzeczenia prawomocne</t>
  </si>
  <si>
    <t>Orzeczenia nieprawomocne</t>
  </si>
  <si>
    <t>Tymczasowe areszty</t>
  </si>
  <si>
    <t xml:space="preserve"> w zw.  z artykułem  65 lub 58a  *</t>
  </si>
  <si>
    <t>orzeczenia dotyczące kobiet</t>
  </si>
  <si>
    <t>orzeczenia dotyczące młodocianych</t>
  </si>
  <si>
    <t>Orzeczenia wykonywane w dniu 31.12.</t>
  </si>
  <si>
    <t>Ogółem Kodeks karny z 1997 r.</t>
  </si>
  <si>
    <t>Przestępstwa i wykroczenia określone w innych aktach prawnych</t>
  </si>
  <si>
    <t>Dorosłych</t>
  </si>
  <si>
    <t>Młodocianych</t>
  </si>
  <si>
    <t>Kobiet</t>
  </si>
  <si>
    <t>Mężczyzn</t>
  </si>
  <si>
    <t>do 3 miesięcy</t>
  </si>
  <si>
    <t>25 lat</t>
  </si>
  <si>
    <t>do 3 miesiecy</t>
  </si>
  <si>
    <t>do 1 miesiąca</t>
  </si>
  <si>
    <t>powyżej 1 miesiąca do 6 miesięcy</t>
  </si>
  <si>
    <t>powyżej 6 miesięcy do 9 miesięcy</t>
  </si>
  <si>
    <t>powyżej 9 miesięcy do 1 roku</t>
  </si>
  <si>
    <t xml:space="preserve">* zastępcza kara pozbawienia wolności za grzywnę orzeczoną za wykroczenie skarbowe; kara aresztu; zastępcza kara aresztu za grzywnę </t>
  </si>
  <si>
    <t>lub za ograniczenie wolności; kara porządkowa; środek przymusu orzeczony w postępowaniu cywilnym</t>
  </si>
  <si>
    <t>Zasadnicza kara pozbawienia wolności wg wymiaru kary -</t>
  </si>
  <si>
    <t>Zastępcza kara pozbawienia wolności wg wymiaru kary -</t>
  </si>
  <si>
    <t>Inne środki izolacyjne wg wymiaru kary -</t>
  </si>
  <si>
    <t>TABL. 18A</t>
  </si>
  <si>
    <t>Aktualnie wykonywane orzeczenia, według rodzajów przestępstw</t>
  </si>
  <si>
    <t>Pokrywanie kosztów czasowego zakwaterowania lub schronienia w ośrodku dla bezdomnych</t>
  </si>
  <si>
    <t>Okresowe dopłaty do zobowiązań czynszowych</t>
  </si>
  <si>
    <t>Poradnictwo prawne, promocja zatrudnienia, aktywizacja zawodowa</t>
  </si>
  <si>
    <t>Szkolenia i kursy podnoszące kwalifikacje zawodowe</t>
  </si>
  <si>
    <t>Programy podnoszące kompetencje społeczne, w tym zwłaszcza przeciwdziałanie agresji, przemocy, uzależnieniom</t>
  </si>
  <si>
    <t>Specjalistyczne leczenie lub rehabilitacja lecznicza</t>
  </si>
  <si>
    <t>Transport specjalny, przejazd do miejsca pobytu, nauki, terapii, pracy</t>
  </si>
  <si>
    <t>Uzyskiwanie dowodów osobistych lub innych dokumentów</t>
  </si>
  <si>
    <t>Badania specjalistyczne niezbędne do kwalifikowania do programów, szkleń, kursów, pracy nieodpłatnej</t>
  </si>
  <si>
    <t>Promowanie i wspieranie przedsięwzięć służących skutecznej readaptacji skazanych</t>
  </si>
  <si>
    <t>Pomoc rzeczowa</t>
  </si>
  <si>
    <t>Pomoc pieniężna</t>
  </si>
  <si>
    <t>Prowizje i opłaty bankowe</t>
  </si>
  <si>
    <t>Grupowe ubezpieczenia osób zakwalifikowanych do programów, szkoleń, kursów, pracy nieodpłatnej</t>
  </si>
  <si>
    <t>-</t>
  </si>
  <si>
    <t>Zakup materiałów, narzędzi, wyposażenia , odzieży, obuwia niezbędnych dla realizacji programów, kursów, pracy nieodpłatnej</t>
  </si>
  <si>
    <t xml:space="preserve">TABL. 41 Pomoc postpenitencjarna* </t>
  </si>
  <si>
    <t>OISW Bydgoszcz</t>
  </si>
  <si>
    <t>OISW Katowice</t>
  </si>
  <si>
    <t>OISW Koszalin</t>
  </si>
  <si>
    <t>OISW Lublin</t>
  </si>
  <si>
    <t>OISW Łódź</t>
  </si>
  <si>
    <t>OISW Olsztyn</t>
  </si>
  <si>
    <t>OISW Opole</t>
  </si>
  <si>
    <t>OISW Poznań</t>
  </si>
  <si>
    <t>OISW Rzeszów</t>
  </si>
  <si>
    <t>OISW Warszawa</t>
  </si>
  <si>
    <t>Liczba orzeczeń dotycząca:</t>
  </si>
  <si>
    <t>Nieustalona*</t>
  </si>
  <si>
    <t>*osoby nowoprzyjęte i oczekujące na I-szą decyzję klasyfikacyjną</t>
  </si>
  <si>
    <t>inni*</t>
  </si>
  <si>
    <t>Osoby nowoprzyjęte i oczekujące na I-szą decyzję klasyfikacyjną</t>
  </si>
  <si>
    <t>sądu,</t>
  </si>
  <si>
    <t>bójcze</t>
  </si>
  <si>
    <t>nia</t>
  </si>
  <si>
    <t>TABL. 31  Samoagresje - usiłowania samobójcze</t>
  </si>
  <si>
    <t xml:space="preserve">  art. 141a § 1 kkw ( konwój )</t>
  </si>
  <si>
    <t>w tym popełnionych pod wpływem alkoholu lub podobnie działającego środka</t>
  </si>
  <si>
    <t>mobbing</t>
  </si>
  <si>
    <t>przestępstwa korupcyjne</t>
  </si>
  <si>
    <t>Przewinienia dyscyplinarne
z art. 230 ust. 4 ustawy o Służbie Więziennej</t>
  </si>
  <si>
    <t>niehumanitarne traktowanie osadzonych*</t>
  </si>
  <si>
    <t>do 49</t>
  </si>
  <si>
    <t>Oddziały Zewnętrzne</t>
  </si>
  <si>
    <t>Areszty Śledcze</t>
  </si>
  <si>
    <t>Zakłady   Karne</t>
  </si>
  <si>
    <t>Jednostki wg pojemności ( łącznie AŚ, ZK, OZ i OTZS )</t>
  </si>
  <si>
    <t>Oddziały Tymczasowego Zakwaterowania Skazanych*</t>
  </si>
  <si>
    <t>*oddziały utworzone przez Dyrektora Okręgowego Służby Więziennej</t>
  </si>
  <si>
    <t>=&gt;60</t>
  </si>
  <si>
    <t>i gim.</t>
  </si>
  <si>
    <t>Funkcjonariusze</t>
  </si>
  <si>
    <t>Pracownicy</t>
  </si>
  <si>
    <t>kwalifikacyjne kursy zawodowe</t>
  </si>
  <si>
    <t>Rok</t>
  </si>
  <si>
    <t>badania z wynikiem dodatnim</t>
  </si>
  <si>
    <t>przypadki nowowykryte</t>
  </si>
  <si>
    <t>osoby,które uzyskały procedury lecznicze w trybie "na ratunek"</t>
  </si>
  <si>
    <t>Badania laboratoryjne</t>
  </si>
  <si>
    <t>wykonane w kierunku wykrycia wirusa</t>
  </si>
  <si>
    <t>liczba pacjentów leczonych w dniu 31.12</t>
  </si>
  <si>
    <t>Świerzb</t>
  </si>
  <si>
    <t>Wszawica</t>
  </si>
  <si>
    <t>Inne choroby zakaźne</t>
  </si>
  <si>
    <t>TABL. 66  Ucieczki / samowolne oddalenia dokonane - liczba osadzonych</t>
  </si>
  <si>
    <t>TABL. 68  Ucieczki / Samowolne oddalenia z zatrudnienia zewnętrznego - liczba osadzonych</t>
  </si>
  <si>
    <t>Liczba wypożyczonych książek</t>
  </si>
  <si>
    <t>TABL. 74  Nauka i szkolenie zawodowe funkcjonariuszy - cd.</t>
  </si>
  <si>
    <t>X</t>
  </si>
  <si>
    <t>TABL. 67  Ucieczki dokonane z terenu jednostki - liczba osadzonych ( z uwzględnieniem typu jednostki organizacyjnej )</t>
  </si>
  <si>
    <t>Ucieczki / samowolne oddalenia dokonane</t>
  </si>
  <si>
    <t>Naruszenie porządku</t>
  </si>
  <si>
    <t>Napaść na funkcjonariusza w służbie</t>
  </si>
  <si>
    <t>Zgon osadzonego</t>
  </si>
  <si>
    <t xml:space="preserve"> - z zatrudnienia zew.</t>
  </si>
  <si>
    <t>TABL. 69  Naruszenie porządku</t>
  </si>
  <si>
    <t>zasadnicze szkoły zawodowe*</t>
  </si>
  <si>
    <t xml:space="preserve">powyżej 15 lat do 20 lat </t>
  </si>
  <si>
    <t>197§4</t>
  </si>
  <si>
    <t>badania radiologiczne</t>
  </si>
  <si>
    <t>Liczba bibliotek*</t>
  </si>
  <si>
    <t xml:space="preserve">*w tym także biblioteki funkcjonujące w Oddziałach Zewnętrznych </t>
  </si>
  <si>
    <t>Źródło: Zespół Służby Medycyny Pracy i Bezpieczeńtwa i Higieny Pracy CZSW</t>
  </si>
  <si>
    <t>* w związku z wejściem w życie Ustawy z dnia 19 sierpnia 2011 r. o zmianie ustawy o systemie   oświaty oraz niektórych innych ustaw (DZ.U. Nr 205, poz. 1206), likwidacji uległy zasadnicze szkoły zawodowe, technika zawodowe.</t>
  </si>
  <si>
    <t>**korekta danych</t>
  </si>
  <si>
    <t>** korekta danych</t>
  </si>
  <si>
    <t xml:space="preserve">%  stanu zatrudnienia w OISW w stosunku do stanu zatrudnienia w SW </t>
  </si>
  <si>
    <t>Wartość kosztorysowa zadania</t>
  </si>
  <si>
    <t>Warunkowe zwolnienia - wnioski rozpatrzone pozytywnie</t>
  </si>
  <si>
    <t xml:space="preserve">Warunkowe zwolnienia </t>
  </si>
  <si>
    <t>Warunkowe zwolnienia - wnioski rozpatrzone negatywnie</t>
  </si>
  <si>
    <t>Skazani i ukarani niezatrudnieni</t>
  </si>
  <si>
    <t xml:space="preserve">Nauczanie kursowe </t>
  </si>
  <si>
    <t>ilość kursów</t>
  </si>
  <si>
    <t>liczba skazanych objętych nauczaniem kursowym</t>
  </si>
  <si>
    <t>liczba absolwentów kursów</t>
  </si>
  <si>
    <t>*wcześniej nieprawidłowy stosunek do osadzonego</t>
  </si>
  <si>
    <t>* brak danych od 2018r.</t>
  </si>
  <si>
    <t>X*</t>
  </si>
  <si>
    <t>Efekty zadań w jednostkach naturalnych                                                                                           np.. przyrost powierzchni w metrach kw.                                                                                  lub zmodernizowane obiekty w metrach kw.                                                                                                                               ilość miejsc dla osadzonych</t>
  </si>
  <si>
    <t xml:space="preserve">Budżet po </t>
  </si>
  <si>
    <t xml:space="preserve">Wykonanie </t>
  </si>
  <si>
    <t>zmianach</t>
  </si>
  <si>
    <t>do 31.XII.</t>
  </si>
  <si>
    <t>wykonania</t>
  </si>
  <si>
    <t>planu</t>
  </si>
  <si>
    <t>w stosunku</t>
  </si>
  <si>
    <t>rocznego</t>
  </si>
  <si>
    <t>do upływu</t>
  </si>
  <si>
    <t>(w tys. zł.)</t>
  </si>
  <si>
    <t>czasu</t>
  </si>
  <si>
    <t>Dochody ogółem</t>
  </si>
  <si>
    <t>z działalności więziennictwa</t>
  </si>
  <si>
    <t>pozostała działalność</t>
  </si>
  <si>
    <t>Wydatki ogółem</t>
  </si>
  <si>
    <t>na więziennictwo</t>
  </si>
  <si>
    <t>na świadczenia emerytalne</t>
  </si>
  <si>
    <t>na pozostałą działalność</t>
  </si>
  <si>
    <t xml:space="preserve">Wykonanie wydatków rozdz. 75512 "Więziennictwo" </t>
  </si>
  <si>
    <t>dotacje</t>
  </si>
  <si>
    <t>świadczenia na rzecz osób fizycz.</t>
  </si>
  <si>
    <t>uposażenia i wynagrodzenia</t>
  </si>
  <si>
    <t>zakupy towarów i usług</t>
  </si>
  <si>
    <t>pozostałe wydatki bieżące</t>
  </si>
  <si>
    <t>wydatki majątkowe</t>
  </si>
  <si>
    <t>Średni stan</t>
  </si>
  <si>
    <t>Wydatki na utrzymanie 1 osadzonego w zł.</t>
  </si>
  <si>
    <t>osadzonych</t>
  </si>
  <si>
    <t>dzienny</t>
  </si>
  <si>
    <t>miesięczny</t>
  </si>
  <si>
    <t>roczny</t>
  </si>
  <si>
    <t>w roku</t>
  </si>
  <si>
    <t>wydatki ogółem poniesione w skali roku na</t>
  </si>
  <si>
    <t>utrzymanie osadzonych i funkcjonowanie</t>
  </si>
  <si>
    <t>ZK i AŚ</t>
  </si>
  <si>
    <t>Źródło: Biuro Budżetu CZSW</t>
  </si>
  <si>
    <t>Liczba wniosków o pomoc finansową</t>
  </si>
  <si>
    <t>Kwota wydatkowana na pomoc finansową (w zł.)</t>
  </si>
  <si>
    <t>złożonych</t>
  </si>
  <si>
    <t>zrealizowanych</t>
  </si>
  <si>
    <t>Jednoska organizacyjna</t>
  </si>
  <si>
    <t>Liczba mieszkań pozostających w trwałym zarządzie SW</t>
  </si>
  <si>
    <t>CZSW</t>
  </si>
  <si>
    <t>OISW</t>
  </si>
  <si>
    <t>COSSW w Kaliszu</t>
  </si>
  <si>
    <t>OS SW w Popowie</t>
  </si>
  <si>
    <t>ODK SW w Suchej</t>
  </si>
  <si>
    <t>Zadania inwestycyjne zakończone</t>
  </si>
  <si>
    <t>TABL. 86</t>
  </si>
  <si>
    <t>TABL.83</t>
  </si>
  <si>
    <t>TABL. 86  Stan zasobów mieszkaniowych pozostających w dyspozycji SW</t>
  </si>
  <si>
    <t>Wartość kosztorysowa zadania w tys. zł</t>
  </si>
  <si>
    <t>TABL. 81  Inwestycje zakończone - cd.</t>
  </si>
  <si>
    <t>OISW Kraków</t>
  </si>
  <si>
    <t>TABL. 85  Pomoc finansowa na budownictwo mieszkaniowe</t>
  </si>
  <si>
    <t xml:space="preserve">  art. 141a § 1 kkw ( z asystą )</t>
  </si>
  <si>
    <t>Zachorowanie osadzonych</t>
  </si>
  <si>
    <t>Napaść na jednostkę organizacyjną lub konwój SW</t>
  </si>
  <si>
    <t>Znęcanie się nad osadzonym</t>
  </si>
  <si>
    <t>Zgwałcenie osadzonego</t>
  </si>
  <si>
    <t>Samobójstwo osadzonego</t>
  </si>
  <si>
    <t>Ujawnienie przedmiotu niedozwolonego</t>
  </si>
  <si>
    <t xml:space="preserve">- z konwoju innych służb </t>
  </si>
  <si>
    <t>1500 - 1800</t>
  </si>
  <si>
    <t>TABL. 58 Gruźlica</t>
  </si>
  <si>
    <t>3. mjr Maja Milewska</t>
  </si>
  <si>
    <r>
      <rPr>
        <b/>
        <u/>
        <sz val="12"/>
        <rFont val="Calibri"/>
        <family val="2"/>
        <charset val="238"/>
        <scheme val="minor"/>
      </rPr>
      <t>Wykres 46.1</t>
    </r>
    <r>
      <rPr>
        <b/>
        <sz val="12"/>
        <rFont val="Calibri"/>
        <family val="2"/>
        <charset val="238"/>
        <scheme val="minor"/>
      </rPr>
      <t xml:space="preserve">  </t>
    </r>
    <r>
      <rPr>
        <sz val="12"/>
        <rFont val="Calibri"/>
        <family val="2"/>
        <charset val="238"/>
        <scheme val="minor"/>
      </rPr>
      <t>Zatrudnienie tymczasowo aresztowanych</t>
    </r>
  </si>
  <si>
    <r>
      <rPr>
        <b/>
        <u/>
        <sz val="11"/>
        <rFont val="Calibri"/>
        <family val="2"/>
        <charset val="238"/>
        <scheme val="minor"/>
      </rPr>
      <t>Wykres 46.2</t>
    </r>
    <r>
      <rPr>
        <b/>
        <sz val="11"/>
        <rFont val="Calibri"/>
        <family val="2"/>
        <charset val="238"/>
        <scheme val="minor"/>
      </rPr>
      <t xml:space="preserve">  </t>
    </r>
    <r>
      <rPr>
        <sz val="11"/>
        <rFont val="Calibri"/>
        <family val="2"/>
        <charset val="238"/>
        <scheme val="minor"/>
      </rPr>
      <t>Zatrudnienie skazanych i ukaranych</t>
    </r>
  </si>
  <si>
    <r>
      <rPr>
        <b/>
        <u/>
        <sz val="11"/>
        <rFont val="Calibri"/>
        <family val="2"/>
        <charset val="238"/>
        <scheme val="minor"/>
      </rPr>
      <t>Wykres 46.3</t>
    </r>
    <r>
      <rPr>
        <b/>
        <sz val="11"/>
        <rFont val="Calibri"/>
        <family val="2"/>
        <charset val="238"/>
        <scheme val="minor"/>
      </rPr>
      <t xml:space="preserve"> </t>
    </r>
    <r>
      <rPr>
        <sz val="11"/>
        <rFont val="Calibri"/>
        <family val="2"/>
        <charset val="238"/>
        <scheme val="minor"/>
      </rPr>
      <t xml:space="preserve"> Powszechność zatrudnienia skazanych i ukaranych</t>
    </r>
  </si>
  <si>
    <r>
      <rPr>
        <b/>
        <u/>
        <sz val="12"/>
        <rFont val="Calibri"/>
        <family val="2"/>
        <charset val="238"/>
        <scheme val="minor"/>
      </rPr>
      <t>Wykres 47.1</t>
    </r>
    <r>
      <rPr>
        <b/>
        <sz val="12"/>
        <rFont val="Calibri"/>
        <family val="2"/>
        <charset val="238"/>
        <scheme val="minor"/>
      </rPr>
      <t xml:space="preserve">  </t>
    </r>
    <r>
      <rPr>
        <sz val="12"/>
        <rFont val="Calibri"/>
        <family val="2"/>
        <charset val="238"/>
        <scheme val="minor"/>
      </rPr>
      <t>Zatrudnienie w przywięziennych zakładach pracy</t>
    </r>
  </si>
  <si>
    <r>
      <rPr>
        <b/>
        <u/>
        <sz val="11"/>
        <rFont val="Calibri"/>
        <family val="2"/>
        <charset val="238"/>
        <scheme val="minor"/>
      </rPr>
      <t>Wykres 47.2</t>
    </r>
    <r>
      <rPr>
        <b/>
        <sz val="11"/>
        <rFont val="Calibri"/>
        <family val="2"/>
        <charset val="238"/>
        <scheme val="minor"/>
      </rPr>
      <t xml:space="preserve"> </t>
    </r>
    <r>
      <rPr>
        <sz val="11"/>
        <rFont val="Calibri"/>
        <family val="2"/>
        <charset val="238"/>
        <scheme val="minor"/>
      </rPr>
      <t xml:space="preserve"> Kontrahenci pozawięzienni</t>
    </r>
  </si>
  <si>
    <r>
      <rPr>
        <b/>
        <u/>
        <sz val="11"/>
        <rFont val="Calibri"/>
        <family val="2"/>
        <charset val="238"/>
        <scheme val="minor"/>
      </rPr>
      <t xml:space="preserve">Wykres 45.3 </t>
    </r>
    <r>
      <rPr>
        <b/>
        <sz val="11"/>
        <rFont val="Calibri"/>
        <family val="2"/>
        <charset val="238"/>
        <scheme val="minor"/>
      </rPr>
      <t xml:space="preserve"> </t>
    </r>
    <r>
      <rPr>
        <sz val="11"/>
        <rFont val="Calibri"/>
        <family val="2"/>
        <charset val="238"/>
        <scheme val="minor"/>
      </rPr>
      <t>Umowa zlecenie, umowa o dzieło</t>
    </r>
  </si>
  <si>
    <r>
      <rPr>
        <b/>
        <u/>
        <sz val="11"/>
        <rFont val="Calibri"/>
        <family val="2"/>
        <charset val="238"/>
        <scheme val="minor"/>
      </rPr>
      <t>Wykres 47.4</t>
    </r>
    <r>
      <rPr>
        <b/>
        <sz val="11"/>
        <rFont val="Calibri"/>
        <family val="2"/>
        <charset val="238"/>
        <scheme val="minor"/>
      </rPr>
      <t xml:space="preserve">  </t>
    </r>
    <r>
      <rPr>
        <sz val="11"/>
        <rFont val="Calibri"/>
        <family val="2"/>
        <charset val="238"/>
        <scheme val="minor"/>
      </rPr>
      <t>Zatrudnienie przy pracach porządkowych i pomocniczych</t>
    </r>
    <r>
      <rPr>
        <sz val="12"/>
        <rFont val="Calibri"/>
        <family val="2"/>
        <charset val="238"/>
        <scheme val="minor"/>
      </rPr>
      <t xml:space="preserve"> (</t>
    </r>
    <r>
      <rPr>
        <sz val="10"/>
        <rFont val="Calibri"/>
        <family val="2"/>
        <charset val="238"/>
        <scheme val="minor"/>
      </rPr>
      <t>o charakterze administracyjno-gospodarczym)</t>
    </r>
  </si>
  <si>
    <t>Instytucje gospodarki budżetowej (daw. przwięzienne gosp. pomoc.)</t>
  </si>
  <si>
    <r>
      <rPr>
        <b/>
        <u/>
        <sz val="11"/>
        <rFont val="Calibri"/>
        <family val="2"/>
        <charset val="238"/>
        <scheme val="minor"/>
      </rPr>
      <t>Wykres 49.1</t>
    </r>
    <r>
      <rPr>
        <b/>
        <sz val="11"/>
        <rFont val="Calibri"/>
        <family val="2"/>
        <charset val="238"/>
        <scheme val="minor"/>
      </rPr>
      <t xml:space="preserve">  </t>
    </r>
    <r>
      <rPr>
        <sz val="11"/>
        <rFont val="Calibri"/>
        <family val="2"/>
        <charset val="238"/>
        <scheme val="minor"/>
      </rPr>
      <t>Skazani i ukarani niezatrudnieni</t>
    </r>
  </si>
  <si>
    <r>
      <rPr>
        <b/>
        <u/>
        <sz val="11"/>
        <rFont val="Calibri"/>
        <family val="2"/>
        <charset val="238"/>
        <scheme val="minor"/>
      </rPr>
      <t xml:space="preserve">Wykres 49.2 </t>
    </r>
    <r>
      <rPr>
        <b/>
        <sz val="11"/>
        <rFont val="Calibri"/>
        <family val="2"/>
        <charset val="238"/>
        <scheme val="minor"/>
      </rPr>
      <t xml:space="preserve"> </t>
    </r>
    <r>
      <rPr>
        <sz val="11"/>
        <rFont val="Calibri"/>
        <family val="2"/>
        <charset val="238"/>
        <scheme val="minor"/>
      </rPr>
      <t>Wskaźnik bezrobocia skazanych i ukaranych</t>
    </r>
  </si>
  <si>
    <r>
      <rPr>
        <b/>
        <u/>
        <sz val="11"/>
        <rFont val="Calibri"/>
        <family val="2"/>
        <charset val="238"/>
        <scheme val="minor"/>
      </rPr>
      <t>Wykres 50.1</t>
    </r>
    <r>
      <rPr>
        <b/>
        <sz val="11"/>
        <rFont val="Calibri"/>
        <family val="2"/>
        <charset val="238"/>
        <scheme val="minor"/>
      </rPr>
      <t xml:space="preserve">  </t>
    </r>
    <r>
      <rPr>
        <sz val="11"/>
        <rFont val="Calibri"/>
        <family val="2"/>
        <charset val="238"/>
        <scheme val="minor"/>
      </rPr>
      <t>Średnia płaca miesięczna osadzonych (brutto)</t>
    </r>
  </si>
  <si>
    <r>
      <rPr>
        <b/>
        <u/>
        <sz val="11"/>
        <rFont val="Calibri"/>
        <family val="2"/>
        <charset val="238"/>
        <scheme val="minor"/>
      </rPr>
      <t>Wykres 51.1</t>
    </r>
    <r>
      <rPr>
        <b/>
        <sz val="11"/>
        <rFont val="Calibri"/>
        <family val="2"/>
        <charset val="238"/>
        <scheme val="minor"/>
      </rPr>
      <t xml:space="preserve">  </t>
    </r>
    <r>
      <rPr>
        <sz val="11"/>
        <rFont val="Calibri"/>
        <family val="2"/>
        <charset val="238"/>
        <scheme val="minor"/>
      </rPr>
      <t>Średnia rata alimentacyjna</t>
    </r>
  </si>
  <si>
    <r>
      <rPr>
        <b/>
        <u/>
        <sz val="11"/>
        <rFont val="Calibri"/>
        <family val="2"/>
        <charset val="238"/>
        <scheme val="minor"/>
      </rPr>
      <t>Wykres 64.1</t>
    </r>
    <r>
      <rPr>
        <b/>
        <sz val="11"/>
        <rFont val="Calibri"/>
        <family val="2"/>
        <charset val="238"/>
        <scheme val="minor"/>
      </rPr>
      <t xml:space="preserve">  </t>
    </r>
    <r>
      <rPr>
        <sz val="11"/>
        <rFont val="Calibri"/>
        <family val="2"/>
        <charset val="238"/>
        <scheme val="minor"/>
      </rPr>
      <t>Obcokrajowcy osadzeni w AŚ i ZK</t>
    </r>
  </si>
  <si>
    <r>
      <t>RAZEM</t>
    </r>
    <r>
      <rPr>
        <b/>
        <vertAlign val="superscript"/>
        <sz val="11"/>
        <rFont val="Calibri"/>
        <family val="2"/>
        <charset val="238"/>
        <scheme val="minor"/>
      </rPr>
      <t>*)</t>
    </r>
  </si>
  <si>
    <r>
      <rPr>
        <b/>
        <u/>
        <sz val="11"/>
        <rFont val="Calibri"/>
        <family val="2"/>
        <charset val="238"/>
        <scheme val="minor"/>
      </rPr>
      <t>Wykres 66.1</t>
    </r>
    <r>
      <rPr>
        <b/>
        <sz val="11"/>
        <rFont val="Calibri"/>
        <family val="2"/>
        <charset val="238"/>
        <scheme val="minor"/>
      </rPr>
      <t xml:space="preserve">  </t>
    </r>
  </si>
  <si>
    <r>
      <rPr>
        <b/>
        <u/>
        <sz val="11"/>
        <rFont val="Calibri"/>
        <family val="2"/>
        <charset val="238"/>
        <scheme val="minor"/>
      </rPr>
      <t>Wykres 66.2</t>
    </r>
    <r>
      <rPr>
        <b/>
        <sz val="11"/>
        <rFont val="Calibri"/>
        <family val="2"/>
        <charset val="238"/>
        <scheme val="minor"/>
      </rPr>
      <t xml:space="preserve">  </t>
    </r>
  </si>
  <si>
    <r>
      <rPr>
        <b/>
        <u/>
        <sz val="11"/>
        <rFont val="Calibri"/>
        <family val="2"/>
        <charset val="238"/>
        <scheme val="minor"/>
      </rPr>
      <t>Wykres 67.1</t>
    </r>
    <r>
      <rPr>
        <sz val="11"/>
        <rFont val="Calibri"/>
        <family val="2"/>
        <charset val="238"/>
        <scheme val="minor"/>
      </rPr>
      <t xml:space="preserve"> </t>
    </r>
  </si>
  <si>
    <r>
      <rPr>
        <b/>
        <u/>
        <sz val="11"/>
        <rFont val="Calibri"/>
        <family val="2"/>
        <charset val="238"/>
        <scheme val="minor"/>
      </rPr>
      <t>Wykres 67.2</t>
    </r>
    <r>
      <rPr>
        <sz val="11"/>
        <rFont val="Calibri"/>
        <family val="2"/>
        <charset val="238"/>
        <scheme val="minor"/>
      </rPr>
      <t xml:space="preserve">  </t>
    </r>
  </si>
  <si>
    <r>
      <rPr>
        <b/>
        <u/>
        <sz val="11"/>
        <rFont val="Calibri"/>
        <family val="2"/>
        <charset val="238"/>
        <scheme val="minor"/>
      </rPr>
      <t>Wykres 68.1</t>
    </r>
    <r>
      <rPr>
        <sz val="11"/>
        <rFont val="Calibri"/>
        <family val="2"/>
        <charset val="238"/>
        <scheme val="minor"/>
      </rPr>
      <t xml:space="preserve">  Samowolne oddalenia z zatrudnienia zewnętrznego wg systemów konwojowania - liczba osadzonych  </t>
    </r>
  </si>
  <si>
    <r>
      <t>Efekty zadań w jednostkach                                                                                                    (powierzchnia w m</t>
    </r>
    <r>
      <rPr>
        <b/>
        <vertAlign val="superscript"/>
        <sz val="10"/>
        <rFont val="Calibri"/>
        <family val="2"/>
        <charset val="238"/>
        <scheme val="minor"/>
      </rPr>
      <t>2</t>
    </r>
    <r>
      <rPr>
        <b/>
        <sz val="10"/>
        <rFont val="Calibri"/>
        <family val="2"/>
        <charset val="238"/>
        <scheme val="minor"/>
      </rPr>
      <t>, oddane miejsca)</t>
    </r>
  </si>
  <si>
    <r>
      <t>Powierzchnia użytkowa lokali w trwałym zarządzie SW ( w m</t>
    </r>
    <r>
      <rPr>
        <vertAlign val="superscript"/>
        <sz val="10"/>
        <rFont val="Calibri"/>
        <family val="2"/>
        <charset val="238"/>
        <scheme val="minor"/>
      </rPr>
      <t>2</t>
    </r>
    <r>
      <rPr>
        <sz val="10"/>
        <rFont val="Calibri"/>
        <family val="2"/>
        <charset val="238"/>
        <scheme val="minor"/>
      </rPr>
      <t xml:space="preserve"> )</t>
    </r>
  </si>
  <si>
    <t>Mediana (w miesiącach)</t>
  </si>
  <si>
    <t>Biura Informacji i Statystyki</t>
  </si>
  <si>
    <t>Centralnego Zarządu Służby Więziennej</t>
  </si>
  <si>
    <t>por. Robert Wiśniewski</t>
  </si>
  <si>
    <t>Usiłowanie dokonania samobójstwa przez osadzonego</t>
  </si>
  <si>
    <t>L. zobowiązanych</t>
  </si>
  <si>
    <t>Liczba funkcjonariuszy pobierających równoważnik za brak mieszkania</t>
  </si>
  <si>
    <t>DYREKTOR</t>
  </si>
  <si>
    <t>OISW  Katowice</t>
  </si>
  <si>
    <t>OSSW Popowo</t>
  </si>
  <si>
    <t>COSSW Kule</t>
  </si>
  <si>
    <t>Wydatki na utrzymanie jednego osadzonego w 2020 roku (budżet krajowy oraz budżet śr.unijnych)</t>
  </si>
  <si>
    <t>ODK SW w Olszanicy</t>
  </si>
  <si>
    <t>Warszawa, 26.02.2021 r.</t>
  </si>
  <si>
    <t>Kwota faktycznych potrzeb         (w zł.)</t>
  </si>
  <si>
    <t>COSS SW w Kulach</t>
  </si>
  <si>
    <t>1300 - 1499</t>
  </si>
  <si>
    <t>2021 r.</t>
  </si>
  <si>
    <t>Opracowała:</t>
  </si>
  <si>
    <t>na 2021 r.</t>
  </si>
  <si>
    <t>Bydgoszcz (w tym OSSW Sucha)</t>
  </si>
  <si>
    <t>Katowice (w tym COSSW w Kulach)</t>
  </si>
  <si>
    <t>Łódź (w tym OSSW OZ  Sulejów)</t>
  </si>
  <si>
    <t>Olsztyn (w tym OSSW OZ Kikity)</t>
  </si>
  <si>
    <t>Rzeszów (w tym ODK SW Olszanica)</t>
  </si>
  <si>
    <t>Warszawa (w tym OSSW Popowo; CZSW; SWWS)</t>
  </si>
  <si>
    <t>x</t>
  </si>
  <si>
    <t>OSSW Sucha</t>
  </si>
  <si>
    <t>ODKSW Olszanica</t>
  </si>
  <si>
    <t>2021/2022</t>
  </si>
  <si>
    <t>Rok szkolny 2021/2022</t>
  </si>
  <si>
    <t>Średnio w roku 2022</t>
  </si>
  <si>
    <t>Średni wymiar                            (w miesiącach)</t>
  </si>
  <si>
    <t>Średni wymiar                          (w miesiącach)</t>
  </si>
  <si>
    <t>wg korpusów</t>
  </si>
  <si>
    <t>oficerskie</t>
  </si>
  <si>
    <t>chorążackie</t>
  </si>
  <si>
    <t>podoficerskie</t>
  </si>
  <si>
    <t>szeregowych</t>
  </si>
  <si>
    <t>Funkcjonariusze razem w 2022 r.</t>
  </si>
  <si>
    <t>Wychowawcy w 2022 r.</t>
  </si>
  <si>
    <t>TABL. 73  Funkcjonariusze i pracownicy zatrudnieni w dniu 31.12. - cd.</t>
  </si>
  <si>
    <t>TABL. 73  Funkcjonariusze i pracownicy zatrudnieni w dniu 31.12.</t>
  </si>
  <si>
    <t>Ogółem w 2022 r.</t>
  </si>
  <si>
    <t>2022 r.</t>
  </si>
  <si>
    <t>Remont szatni funkcjonariuszy w Oddziale Zewnętrznym w Chojnicach Zakładu Karnego w Koronowie</t>
  </si>
  <si>
    <t>Instalacja fotowoltaiczna o mocy 40 kWp</t>
  </si>
  <si>
    <t>Budowa przesłon okiennych w budynku zakwaterowania 8 w Areszcie Śledczym w Białymstoku</t>
  </si>
  <si>
    <t>12 sztuk przesłon okiennych</t>
  </si>
  <si>
    <t>Przebudowa  ogrodzenia terenu ścisłego oraz boiska w Zakładzie Karnym w Czerwonym Borze</t>
  </si>
  <si>
    <t>Przebudowane istniejące ogrodzenie pasów ochronnych do wys.4,50m – długości 376,80mb; wygrodzenie wewnętrzne – długości 40,0mb, przebudowane ogrodzenie terenu boiska – długość 169,50 mb, dodatkowe zabezpieczenia muru betonowego w postaci concertiny Ø980mm – długość 613 mb</t>
  </si>
  <si>
    <t>Przebudowa ogrodzenia zewnętrznego terenu jednostki w Zakładzie Karnym w Czerwonym Borze</t>
  </si>
  <si>
    <t xml:space="preserve">Przebudowane istniejące ogrodzenie do wys.4,50m – długość 353,0mb; nowy odcinek ogrodzenia zewnętrznego o wys. 4,50m – długości 18,50mb wraz z bramą wjazdową, brama przeciwpożarowa – 1 szt. </t>
  </si>
  <si>
    <t>Budowa przesłon okiennych w budynku zakwaterowania w Oddziale Zewnętrznym w Działdowie Zakładu Karnego w Iławie</t>
  </si>
  <si>
    <t>6 sztuk przesłon okiennych</t>
  </si>
  <si>
    <t>Budowa instalacji fotowoltaicznej 
w Zakładzie Karnym w Iławie</t>
  </si>
  <si>
    <t>Instalacja fotowoltaiczna o mocy 20 kWp</t>
  </si>
  <si>
    <t xml:space="preserve">Budowa instalacji fotowoltaicznej 
w Areszcie Śledczym w Hajnówce </t>
  </si>
  <si>
    <t>Instalacja fotowoltaiczna o mocy 15 kWp</t>
  </si>
  <si>
    <t>Przebudowa placu penitencjarnego w Areszcie Śledczym we Wrocławiu</t>
  </si>
  <si>
    <t>Ogrodzenie metalowe – 111,21 mb
Nawierzchnia z kostki brukowej –   630,55  m2
Bramy – 5 szt.</t>
  </si>
  <si>
    <t>Termomodernizacja budynków Zakładu 
Karnego w Brzegu i Oddziału Zewnętrznego
w Grodkowie</t>
  </si>
  <si>
    <t>Oprawy oświetleniowe LED – 1199 szt.
Stolarka drzwiowa – 55 m2
Stolarka okienna – 578 m2
Stropodach termomodernizacja – 1881 m2
Przebudowana instalacja CO – 380 pomieszczeń.</t>
  </si>
  <si>
    <t>Przebudowa stacji transformatorowej
w Zakładzie Karnym w Strzelinie</t>
  </si>
  <si>
    <t xml:space="preserve">Transformator o mocy 400 kVA </t>
  </si>
  <si>
    <t>Budowa instalacji fotowoltaicznej II
w Zakładzie Karnym w Wołowie</t>
  </si>
  <si>
    <t>Instalacja fotowoltaiczna o mocy 14,85 kWp</t>
  </si>
  <si>
    <t>Przebudowa placów spacerowych w Zakładzie Karnym w Kłodzku</t>
  </si>
  <si>
    <t>8 pól spacerowych</t>
  </si>
  <si>
    <t xml:space="preserve">Przebudowa zabezpieczeń techniczno-ochronnych na murze zewnętrznym i wewnętrznym w Areszcie Śledczym w Świdnicy </t>
  </si>
  <si>
    <t>Przebudowana brama oraz furtka w murze wewnętrznym aresztu oraz elementy zabezpieczeń techniczno-ochronnych na murach zewnętrznych i wewnętrznych aresztu o długości 320 mb.</t>
  </si>
  <si>
    <t xml:space="preserve">Budowa instalacji fotowoltaicznej II w Zakładzie Karnym w Wołowie </t>
  </si>
  <si>
    <t xml:space="preserve">Instalacja fotowoltaiczna o mocy 14,85 kWp </t>
  </si>
  <si>
    <t>Przebudowa zabezpieczeń techniczno-ochronnych muru zewnętrznego na terenie Aresztu Śledczego w Zielonej Górze</t>
  </si>
  <si>
    <t xml:space="preserve">Ogrodzenie zewnętrzne o dł. 63 mb </t>
  </si>
  <si>
    <t>Przebudowa dachu sali sportowo-widowiskowej                              (budynek nr 27) w Zakładzie Karnym w Krzywańcu</t>
  </si>
  <si>
    <r>
      <t>Powierzchnia przebudowanego dachu 1375 m</t>
    </r>
    <r>
      <rPr>
        <vertAlign val="superscript"/>
        <sz val="10"/>
        <rFont val="Calibri"/>
        <family val="2"/>
        <charset val="238"/>
        <scheme val="minor"/>
      </rPr>
      <t>2</t>
    </r>
  </si>
  <si>
    <t>Przebudowa linii ogrodzenia zewnętrznego w Zakładzie Karnym w Gębarzewie</t>
  </si>
  <si>
    <t>320 mb ogrodzenia</t>
  </si>
  <si>
    <t>Przebudowa instalacji wodno-kanalizacyjnej oraz instalacji hydrantowej w Pawilonie E Zakładu Karnego we Wronkach</t>
  </si>
  <si>
    <t>18 przebudowanych pionów</t>
  </si>
  <si>
    <t>Budowa instalacji fotowoltaicznej w Areszcie Śledczym w Zielonej Górze</t>
  </si>
  <si>
    <t>Instalacja fotowoltaiczna o mocy 9-10 kWp</t>
  </si>
  <si>
    <t>Przebudowa instalacji elektrycznej oraz teletechnicznej w pawilonie E w Zakładzie Karnym we Wronkach</t>
  </si>
  <si>
    <r>
      <t>Przebudowa instalacji w pawilonie o powierzchni 2 530m2 i kubaturze 12 666,30 m</t>
    </r>
    <r>
      <rPr>
        <vertAlign val="superscript"/>
        <sz val="10"/>
        <rFont val="Calibri"/>
        <family val="2"/>
        <charset val="238"/>
        <scheme val="minor"/>
      </rPr>
      <t>3</t>
    </r>
  </si>
  <si>
    <t>Przebudowa dachu na pawilonie E w Zakładzie Karnym we Wronkach</t>
  </si>
  <si>
    <r>
      <t>Powierzchnia dachu 1 200 m2 na budynku o kubaturze 12 666,30 m</t>
    </r>
    <r>
      <rPr>
        <vertAlign val="superscript"/>
        <sz val="10"/>
        <rFont val="Calibri"/>
        <family val="2"/>
        <charset val="238"/>
        <scheme val="minor"/>
      </rPr>
      <t>3</t>
    </r>
  </si>
  <si>
    <t>Przebudowa kotłowni w zakresie cieplej wody użytkowej w Zakładzie Karnym w Rawiczu</t>
  </si>
  <si>
    <r>
      <t>8 szt. wymienników CWU o łącznej pojemności  8 000 m</t>
    </r>
    <r>
      <rPr>
        <vertAlign val="superscript"/>
        <sz val="10"/>
        <rFont val="Calibri"/>
        <family val="2"/>
        <charset val="238"/>
        <scheme val="minor"/>
      </rPr>
      <t>3</t>
    </r>
    <r>
      <rPr>
        <sz val="10"/>
        <rFont val="Calibri"/>
        <family val="2"/>
        <charset val="238"/>
        <scheme val="minor"/>
      </rPr>
      <t xml:space="preserve"> </t>
    </r>
  </si>
  <si>
    <t>Budowa rezerwowego źródła zasilania budynku mieszkalnego J w Zakładzie Karnym w Potulicach</t>
  </si>
  <si>
    <t>Rezerwowe źródło zasilania o mocy 110 kW</t>
  </si>
  <si>
    <t>Budowa instalacji fotowoltaicznej w Zakładzie Karnym w Rawiczu</t>
  </si>
  <si>
    <t xml:space="preserve">Instalacja fotowoltaiczna o mocy 40,5 kWp </t>
  </si>
  <si>
    <t>Poprawa efektywności energetycznej i wykorzystanie odnawialnych źródeł energii budynków Zakładu Karnego w Rawiczu.</t>
  </si>
  <si>
    <t>Sumaryczne oszczędności dla całego przedsięwzięcia wynoszą:
oszczędności ciepła do ogrzewania 6 125,26 GJ/rok
oszczędności energii elektrycznej 115,77 GJ/rok</t>
  </si>
  <si>
    <t>Przebudowa węzła sanitarnego i części pawilonu C w Zakładzie Karnym w Uhercach Mineralnych</t>
  </si>
  <si>
    <t>Dodatkowe miejsca zakwaterowania - 14
Przebudowane pomieszczenia - 9 szt. 
Instalacja wentylacji mechanicznej- 3 kpl.,     
Węzeł regulacyjno-sterowniczy c.w.u. - 3 kpl. 
Instalacja wodociągowa - 1 kpl., 
Instalacja kanalizacyjna - 1 kpl
Drzwi wewnętrzne - 57 szt.</t>
  </si>
  <si>
    <t xml:space="preserve">Przebudowa i rozbudowa systemów zabezpieczeń elektronicznych oraz modernizacja pawilonu zakwaterowania osadzonych niebezpiecznych na terenie Zakładu Karnego w Rzeszowie </t>
  </si>
  <si>
    <t>System telewizji dozorowej CCTV IP – 1 kpl.
System kontroli dostępu – 1 kpl.
System domofonowo - przyzywowy – 1 kpl.
System nagłośnieniowo-radiowęzłowy – 1 kpl.
System alarmowo-napadowy - 1 kpl.
System telewizji naziemnej - 1 kpl.
System telefoniczny - 1 kpl.
System sieci komputerowej - 1 kpl.
System sygnalizacji pożaru SSP wraz z instalacją oddymiania - 1 kpl.</t>
  </si>
  <si>
    <t xml:space="preserve">Przebudowa pompowni ścieków sanitarnych w Zakładzie Karnym w Rzeszowie </t>
  </si>
  <si>
    <t>zbiornik pompowni ścieków – 1 kpl.
część technologiczna pompowni ścieków – 1 kpl.
układ automatyki i sterowania pompowni ścieków -1 kpl.</t>
  </si>
  <si>
    <t xml:space="preserve">Rozbudowa systemu sygnalizacji, włamania i napadu na cele poprawy bezpieczeństwa w Zakładzie Karnym w Rzeszowie </t>
  </si>
  <si>
    <t>System sygnalizacji, włamania i napadu w postaci stacjonarnych przycisków napadowych oraz  osobistych bezprzewodowych pilotów napadowych pawilon A,  B, C, D - (łącznik, służba zdrowia, CKO, Kaplica), budynek pralni i warsztatu  w oparciu o 4 centrale alarmowe</t>
  </si>
  <si>
    <t>Budowa systemu ochrony obwodowej jednostki w oparciu o kabel parametryczny w Areszcie Śledczym w Kielcach</t>
  </si>
  <si>
    <t>kabel parametryczny na ogrodzeniu wewnętrznym
system monitoringu (kamery IP, kamery termowizyjne, ściana wizyjna w pomieszczeniu dowodzenia)</t>
  </si>
  <si>
    <t>Budowa instalacji fotowoltaicznej w Oddziale Zewnętrznym w Średniej Wsi Zakładu Karnego w Uhercach Mineralnych</t>
  </si>
  <si>
    <t xml:space="preserve">Budowa instalacji fotowoltaicznej w Zakładzie Karnym w Rzeszowie </t>
  </si>
  <si>
    <t xml:space="preserve">Instalacja fotowoltaiczna o mocy 49-50 kW </t>
  </si>
  <si>
    <t xml:space="preserve">Budowa instalacji fotowoltaicznej w Zakładzie Karnym w Pińczowie </t>
  </si>
  <si>
    <t xml:space="preserve">Instalacja fotowoltaiczna o mocy  49,50 kWp </t>
  </si>
  <si>
    <t>Budowa instalacji pomp ciepła w pawilonie zakwaterowania osadzonych niebezpiecznych w Zakładzie Karnym w Rzeszowie</t>
  </si>
  <si>
    <t xml:space="preserve"> Instalacja pomp ciepła o mocy 40 kW</t>
  </si>
  <si>
    <t xml:space="preserve">Budowa instalacji gazowej w Zakładzie Karnym w Rzeszowie  </t>
  </si>
  <si>
    <t>Doziemna i wewnętrzna  instalacja gazu niskiego ciśnienia  wraz z armaturą i systemem detekcji gazu na potrzeby funkcjonowania pomieszczeń pralni- 1 kpl.</t>
  </si>
  <si>
    <t xml:space="preserve">Budowa budynku zakwaterowania osadzonych typu zamkniętego wraz z infrastrukturą towarzyszącą w Zakładzie Karnym w Przytułach Starych </t>
  </si>
  <si>
    <t>Pawilon mieszkalny o pojemności 257 miejsc - 1 szt., zespół placy spacerowych - 1 kpl., drogi - 1360 m2.</t>
  </si>
  <si>
    <t>Budowa budynku zakwaterowania osadzonych typu zamkniętego w Zakładzie Karnym w Przytułach Starych</t>
  </si>
  <si>
    <t>Budowa zespołu placów spacerowych przy pawilonie mieszkalnym A w Areszcie  Śledczym  w Warszawie – Białołęce</t>
  </si>
  <si>
    <t>Place spacerowe - 10 szt.</t>
  </si>
  <si>
    <t>Budowa systemu antynapadowego w Zakładzie Karnym w Płocku</t>
  </si>
  <si>
    <t>Przycisk alarmowy nożny - 56 szt., 
przycisk alarmowy ręczny - 56 szt.,
bezprzewodowy pilot alarmowy - 56 szt., 
manipulator wystąpienia alarmu - 10 szt., 
syrena dźwiękowa - 47 szt., sieć kablowa - 1 kpl., 
centrala alarmowa - 2 szt., 
moduł linii - 14 szt., 
stacja robocza - 1 szt., 
odbiornik radiowy - 14 szt.</t>
  </si>
  <si>
    <t>Budowa instalacji fotowoltaicznej w Oddziale Zewnętrznym w Bemowie Aresztu Śledczego w Warszawie-Służewcu</t>
  </si>
  <si>
    <t>Instalacja fotowoltaiczna o mocy 19,7 kWp</t>
  </si>
  <si>
    <t xml:space="preserve">Budowa instalacji fotowoltaicznej w Oddziale Zewnętrznym w Stawiszynie Aresztu Śledczego w Grójcu </t>
  </si>
  <si>
    <t>Instalacja fotowoltaiczna 19,8 kWp</t>
  </si>
  <si>
    <t>Budowa instalacji fotowoltaicznej w Ośrodku Szkolenia Służby Więziennej w Popowie</t>
  </si>
  <si>
    <t xml:space="preserve">Instalacja fotowoltaiczna o mocy 49,95 kWp </t>
  </si>
  <si>
    <t>Budowa instalacji fotowoltaicznej w Oddziale Zamiejscowym w Kikitach Ośrodka Szkolenia Służby Więziennej w Popowie</t>
  </si>
  <si>
    <t>Instalacja fotowoltaiczna o mocy 29 kWp</t>
  </si>
  <si>
    <t xml:space="preserve">Przebudowa kotłowni centralnego ogrzewania wraz z systemem odprowadzania spalin w budynku M w Oddziale Zamiejscowym w Kikitach Ośrodka Szkolenia Służby Więziennej w Popowie </t>
  </si>
  <si>
    <t>2 kotły gazowe kondensacyjne o łącznej mocy 198 kW, system odprowadzenia spalin - 1kpl., automatyka sterująca - 1 kpl.</t>
  </si>
  <si>
    <t>Budowa bezprzewodowej sieci WI FI w Oddziale Zamiejscowym w Kikitach Ośrodka Szkolenia Służby Więziennej w Popowie</t>
  </si>
  <si>
    <t xml:space="preserve">System sieci bezprzewodowej dostarczającej Internet do 8 obiektów,
 info kiosk – 1szt, serwer – 1szt
</t>
  </si>
  <si>
    <t>Budowa miejsc postojowych wraz  z systemem  odwodnienia  w Oddziale Zamiejscowym w Kikitach Ośrodka Szkolenia Służby Więziennej w Popowie</t>
  </si>
  <si>
    <t>Powierzchnia parkingu (miejsca postojowe, droga manewrowa, chodniki) o łącznej pow. 857 m2, 36 miejsc postojowych, system odwodnienia 1kpl</t>
  </si>
  <si>
    <t>Budowa instalacji fotowoltaicznej w Centralnym Ośrodku Szkolenia Służby Więziennej w Kulach</t>
  </si>
  <si>
    <t>Instalacja fotowoltaiczna o mocy 49,8 kWp</t>
  </si>
  <si>
    <t>Budowa instalacji fotowoltaicznej w Oddziale Zamiejscowym w Sulejowie Centralnego Ośrodka Szkolenia Służby Więziennej w Kulach</t>
  </si>
  <si>
    <t>Przebudowa podjazdu do magazynu głównego i murków oporowych w Centralnym Ośrodku Szkolenia Służby Więziennej w Kulach</t>
  </si>
  <si>
    <t>Podjazd o powierzchni 36,5m2, murki oporowe o długości 23m, instalacja odprowadzenia wody opadowej.</t>
  </si>
  <si>
    <t xml:space="preserve">Budowa instalacji fotowoltaicznej w Ośrodku Szkolenia Służby Więziennej w Suchej </t>
  </si>
  <si>
    <t>Instalacja fotowoltaiczna o mocy 49,29kW</t>
  </si>
  <si>
    <t xml:space="preserve">Budowa instalacji fotowoltaicznej w Oddziale Zamiejscowym w Zwartowie Ośrodka Szkolenia Służby Więziennej w Suchej </t>
  </si>
  <si>
    <t>Instalacja fotowoltaiczna o mocy 39,22kW</t>
  </si>
  <si>
    <t xml:space="preserve">Przebudowa systemu ogrzewania Budynku szkoleniowego w Ośrodku Szkolenia Służby Więziennej w Suchej </t>
  </si>
  <si>
    <t>System ogrzewania Budynku Szkoleniowego w oparciu zestaw pomp ciepła</t>
  </si>
  <si>
    <t>Przebudowa i rozbudowa wizyjnego systemu monitoringu w Oddziale Zamiejscowym w Zwartowie Ośrodka Szkolenia Służby Więziennej w Suchej</t>
  </si>
  <si>
    <t xml:space="preserve">5szt. kamer analogowych na kamery IP, 4szt. nowych kamer IP, rejestrator 16-kanałowy, zestaw komputerowy z monitorem oraz oprogramowaniem </t>
  </si>
  <si>
    <t>Budowa instalacji fotowoltaicznej w Ośrodku Doskonalenia Kadr Służby Więziennej w Olszanicy</t>
  </si>
  <si>
    <t>Instalacja fotowoltaiczna o mocy 49,995 kWp</t>
  </si>
  <si>
    <t xml:space="preserve">Przebudowa części rekreacyjno-wypoczynkowej budynku hotelowego  w Ośrodku Doskonalenia Kadr Służby Więziennej w Olszanicy </t>
  </si>
  <si>
    <t>Sauna sucha -1szt, sauna mokra-1szt,sauna ird- 1szt,ścieżka kneippa-1szt, wypoczywalnia z tężnią solankową- 1szt, pomieszczenie socjalne- 1szt</t>
  </si>
  <si>
    <t>Przebudowa kompleksu basenowego na zewnętrzny zespół rekreacyjno-wypoczynkowy w Ośrodku Doskonalenia Kadr Służby Więziennej w Olszanicy</t>
  </si>
  <si>
    <t>Budynek rekreacyjno-wypoczynkowy- 1szt.  Jacuzzi- 1szt. Sauna sucha - 1szt. Pomieszczenia socjalne-3szt., odpoczywalnia-1szt, taras zewnętrzny- 50m²</t>
  </si>
  <si>
    <t>na 2022 r.</t>
  </si>
  <si>
    <t xml:space="preserve">TABL. 81  Inwestycje zakończone </t>
  </si>
  <si>
    <t>Okresowych**</t>
  </si>
  <si>
    <t>Kontrolnych**</t>
  </si>
  <si>
    <t>Pozostałych badań profilaktycznych***</t>
  </si>
  <si>
    <t>Osadzeni wpisani do ewidencji w latach 2021 - 2023</t>
  </si>
  <si>
    <t>TABL.  13   Orzeczenia wykonywane według rodzajów przestępstw ( określonych w kodeksie karnym z 1969 r. )  w dniu 31.12.2023 roku</t>
  </si>
  <si>
    <t>TABL.  14  Orzeczenia wykonywane wg rodzajów przestępstw (określonych w kodeksie karnym z 1997 r.) w dniu 31.12.2023 roku</t>
  </si>
  <si>
    <t xml:space="preserve">                 stawienia się do odbycia kary - stan w dniu 31.12.2023 r.</t>
  </si>
  <si>
    <t>TABL. 15  Średni wymiar kary i mediana aktualnie wykonywanych orzeczeń - stan w dniu 31.12.2023 r.</t>
  </si>
  <si>
    <t>TAB.17 Zasadnicza kara pozbawienia wolności wg wymiaru kary -  orzeczenia wykonywane w dniu 31.12.2023 r.</t>
  </si>
  <si>
    <t>TAB.18  Zastępcza kara pozbawienia wolności wg wymiaru kary - orzeczenia wykonywane w dniu 31.12.2023 r.</t>
  </si>
  <si>
    <t>TAB.18A   Inne środki izolacyjne * wg wymiaru kary  - orzeczenia wykonywane w dniu 31.12.2023 r.</t>
  </si>
  <si>
    <t>Osadzeni skreśleni z ewidencji w latach 2022 - 2023</t>
  </si>
  <si>
    <r>
      <t xml:space="preserve">Wykres 24.1 </t>
    </r>
    <r>
      <rPr>
        <b/>
        <sz val="12"/>
        <rFont val="Calibri"/>
        <family val="2"/>
        <charset val="238"/>
        <scheme val="minor"/>
      </rPr>
      <t xml:space="preserve"> </t>
    </r>
    <r>
      <rPr>
        <sz val="12"/>
        <rFont val="Calibri"/>
        <family val="2"/>
        <charset val="238"/>
        <scheme val="minor"/>
      </rPr>
      <t xml:space="preserve">  Transporty osadzonych w latach 2022-2023</t>
    </r>
  </si>
  <si>
    <t xml:space="preserve">                 w okresie od 1.01. do 31.12.2023 r.</t>
  </si>
  <si>
    <t xml:space="preserve">                 sportowych  organizowanych poza terenem zakładu karnego w okresie od 1.01 do 31.12. 2023 r. </t>
  </si>
  <si>
    <t>2022/2023</t>
  </si>
  <si>
    <t>Rok szkolny 2022/2023</t>
  </si>
  <si>
    <t>Średnio w roku 2023</t>
  </si>
  <si>
    <t>TABL. 50  Średnia płaca, wykorzystanie czasu pracy w 2023 r.</t>
  </si>
  <si>
    <t>TABL. 51 Kwoty przekazane osobom uprawnionym z tytułu alimentów w 2023 r.</t>
  </si>
  <si>
    <t>Liczebność księgozbioru w dniu 31.12.</t>
  </si>
  <si>
    <t xml:space="preserve">Ucieczki/samowolne oddalenia dokonane* - liczba osadzonych w roku 2023 wg rodzaju miejsc ucieczki  </t>
  </si>
  <si>
    <t>Ucieczki/samowolne oddalenia dokonane* - liczba osadzonych w latach 2022 - 2023</t>
  </si>
  <si>
    <t>Ucieczki dokonane w 2023 r. z terenu jednostki - liczba osadzonych wg typów zakładów karnych</t>
  </si>
  <si>
    <t>Ucieczki dokonane z terenu jednostki - liczba osadzonych w latach 2022 - 2023</t>
  </si>
  <si>
    <r>
      <rPr>
        <b/>
        <u/>
        <sz val="11"/>
        <rFont val="Calibri"/>
        <family val="2"/>
        <charset val="238"/>
        <scheme val="minor"/>
      </rPr>
      <t>Wykres 68.2</t>
    </r>
    <r>
      <rPr>
        <sz val="11"/>
        <rFont val="Calibri"/>
        <family val="2"/>
        <charset val="238"/>
        <scheme val="minor"/>
      </rPr>
      <t xml:space="preserve">  Samowolne oddalenia z zatrudnienia zewnętrznego - liczba osadzonych w latach 2022 - 2023</t>
    </r>
  </si>
  <si>
    <t>TABL. 71  Funkcjonariusze i pracownicy przyjęci w 2023 r.</t>
  </si>
  <si>
    <t>TABL. 72  Funkcjonariusze i pracownicy zwolnieni  wg przyczyn w 2023 r. - cd.</t>
  </si>
  <si>
    <t>Funkcjonariusze razem w 2023 r.</t>
  </si>
  <si>
    <t>Wychowawcy w 2023 r.</t>
  </si>
  <si>
    <t>Ogółem w 2023 r.</t>
  </si>
  <si>
    <t>2023 r.</t>
  </si>
  <si>
    <t>TABL. 79  Realizacja badań profilaktycznych przez Zakłady Opieki Zdrowotnej Medycyny Pracy Służby Więziennej w 2023 r.</t>
  </si>
  <si>
    <t>Warszawa, 27.02.2024 r.</t>
  </si>
  <si>
    <t xml:space="preserve"> ppłk Maja Milewska</t>
  </si>
  <si>
    <t>kpt. Robert Wiśniewski</t>
  </si>
  <si>
    <t>Wydatki na utrzymanie jednego osadzonego w 2023 roku (budżet krajowy oraz budżet śr.unijnych)</t>
  </si>
  <si>
    <t>Jednostki według pojemności w dniu 31.12.2023r.</t>
  </si>
  <si>
    <t>( określonych w kodeksie karnym z 1969 roku ) w dniu 31.12.2023 r.</t>
  </si>
  <si>
    <t>( określonych w kodeksie karnym z 1997 roku ) w dniu 31.12.2023 r.</t>
  </si>
  <si>
    <t>Średni wymiar kary i mediana aktualnie wykonywanych orzeczeń w dniu 31.12.2023 r.</t>
  </si>
  <si>
    <t>stawienia się do odbycia kary w dniu 31.12.2023 r.</t>
  </si>
  <si>
    <t>orzeczenia wykonywane w dniu 31.12.2023 r.</t>
  </si>
  <si>
    <t>Osadzeni według wieku ( w latach ukończonych ) w dniu 31.12.2023 r.</t>
  </si>
  <si>
    <t>Funkcjonariusze i pracownicy przyjęci w okresie 1.01 do 31.12.2023 r.</t>
  </si>
  <si>
    <t>Funkcjonariusze i pracownicy zwolnieni w okresie 1.01 do 31.12.2023 r.</t>
  </si>
  <si>
    <t>Funkcjonariusze i pracownicy zatrudnieni w dniu 31.12.2023 r.</t>
  </si>
  <si>
    <t>Wychowawcy działu penitencjarnego według wykształcenia w dniu 31.12.2023 r.</t>
  </si>
  <si>
    <t>Realizacja badań profilaktycznych w 2023 r.</t>
  </si>
  <si>
    <t>Wydatki na utrzymanie jednego osadzonego w 2023 r.</t>
  </si>
  <si>
    <t>TABL. 2 Jednostki według pojemności w dniu 31 grudnia 2023 r.</t>
  </si>
  <si>
    <t xml:space="preserve">Ogółem odbywający karę po raz kolejny </t>
  </si>
  <si>
    <t>TABL. 72  Funkcjonariusze i pracownicy zwolnieni  wg przyczyn w 2023 r.</t>
  </si>
  <si>
    <t xml:space="preserve"> wyższe</t>
  </si>
  <si>
    <r>
      <rPr>
        <b/>
        <u/>
        <sz val="11"/>
        <color theme="1"/>
        <rFont val="Calibri"/>
        <family val="2"/>
        <charset val="238"/>
        <scheme val="minor"/>
      </rPr>
      <t>Wykres  79.1</t>
    </r>
    <r>
      <rPr>
        <sz val="11"/>
        <color theme="1"/>
        <rFont val="Calibri"/>
        <family val="2"/>
        <charset val="238"/>
        <scheme val="minor"/>
      </rPr>
      <t xml:space="preserve">  Liczba wykonanych badań lekarskich w okręgach w latach 2022 - 2023</t>
    </r>
  </si>
  <si>
    <t>Informacja o zakończonych zadaniach remontowych w 2023 roku</t>
  </si>
  <si>
    <t>Remont orynnowania budynku działu kwatermistrzowskiego, administracji i ambulatorium w Zakładzie Karnym w  Sztumie</t>
  </si>
  <si>
    <t>wykonano remont orynnowania - 337mb</t>
  </si>
  <si>
    <t>Remont rozdzielnicy elektrycznej i instalacji oświetleniowej placów spacerowych w Areszcie Śledczym w Starogardzie Gdańskim</t>
  </si>
  <si>
    <t>wykonano remont rozdzielnicy elektrycznej - 1 szt. 
wymieniono oprawy oświetleniowe na energooszczędne - 22 szt.</t>
  </si>
  <si>
    <t>Remont instalacji hydrantowej z wymianą 20 szt. hydrantów w Oddziale Zewnętrznym Zakładu Karnego Nr 1 w Grudziądzu</t>
  </si>
  <si>
    <t>wykonano remont instalacji hydrantowej - 1 kpl
wymieniono hydranty - 20 szt.</t>
  </si>
  <si>
    <t>Remont instalacji i sieci kanalizacyjnej Pawilonu A w  Zakładzie Karnym w Inowrocławiu</t>
  </si>
  <si>
    <t>wykonano remont instalacji i sieci kanalizacyjnej - 60 mb</t>
  </si>
  <si>
    <t xml:space="preserve">Remont bramy wjazdowej w Oddziale Zewnętrznym w Bydgoszczy-Fordonie Aresztu Śledczego w Bydgoszczy </t>
  </si>
  <si>
    <t>wykonano remont bramy wjazdowej - 1 szt.</t>
  </si>
  <si>
    <t>Remont toalety w bramie budynku C2 w Areszcie Śledczym w Wejherowie</t>
  </si>
  <si>
    <t>wykonano remont toalety - pow. 4 m2</t>
  </si>
  <si>
    <t>Remont magazynu mundurowego wraz z wydzieleniem łazienki w Oddziale Zewnętrznym w Toruniu Zakładu Karnego w Inowrocławiu</t>
  </si>
  <si>
    <t xml:space="preserve">wykonano remont magazynu - pow. 67 m2
wydzielono łazienkę - pow. 3 m2 </t>
  </si>
  <si>
    <t>Remont szatni i łazienki funkcjonariuszy w budynku administracji C w Areszcie Śledczym w Gdańsku</t>
  </si>
  <si>
    <t>wyremontowane pomieszczenia szatni i łazienki o łącznej powierzchni 37,4 m2</t>
  </si>
  <si>
    <t>Remont szatni funkcjonariuszy działu ochrony w budynku administracji A w Areszcie Śledczym w Gdańsku</t>
  </si>
  <si>
    <t xml:space="preserve">wyremontowane pomieszczenia szatni  o łącznej powierzchni 197,5 m2 </t>
  </si>
  <si>
    <t>Remont instalacji wentylacji w części budynku administracji Zakładu Karnego w Kwidzynie</t>
  </si>
  <si>
    <t xml:space="preserve"> wyremontowano instalację wentylacji - 1 kpl.</t>
  </si>
  <si>
    <t>Remont sieci wodociągowej przy budynku kwatermistrzowskim w Zakładzie Karnym Nr 1 w Grudziądzu</t>
  </si>
  <si>
    <t>Dokonano remontu sieci wodociągowej, wymieniono sieć na odcinku 90 mb</t>
  </si>
  <si>
    <t>Remont dwóch posterunków uzbrojonych w Oddziale Zewnętrznym w Bydgoszczy- Fordonie Aresztu Śledczego w Bydgoszczy</t>
  </si>
  <si>
    <t>Remont dwóch posterunków o wymiarach zewnętrznych 3x3x7,5 m</t>
  </si>
  <si>
    <t>Remont szatni i wydzielenie zaplecza sanitarnego w budynku Administracji w Areszcie Śledczym w Bydgoszczy</t>
  </si>
  <si>
    <t>Remont 82 m2 powierzchni z przeznaczeniem na szatnie dla funkcjonariuszy</t>
  </si>
  <si>
    <t>Remont szatni dla funkcjonariuszy w Oddziale Zewnętrznym w Bydgoszczy- Fordonie Aresztu Śledczego w Bydgoszczy</t>
  </si>
  <si>
    <t>Remont 95 m2 powierzchni z przeznaczeniem na szatnie dla funkcjonariuszy</t>
  </si>
  <si>
    <t>Remont instalacji C.O. w  Areszcie Śledczym w Bydgoszczy</t>
  </si>
  <si>
    <t xml:space="preserve">Wymiana 2 rozdzielaczy i  40mb rur przyłączeniowych c.o. </t>
  </si>
  <si>
    <t>Remont wentylacji łaźni w Areszcie Śledczym w Wejherowie</t>
  </si>
  <si>
    <t>Wyremontowano ok 4 m² powierzchni toalety</t>
  </si>
  <si>
    <t>Remont pomieszczeń łaźni w oddziale XII w pawilonie D w Zakładzie Karnym w Koronowie</t>
  </si>
  <si>
    <t>Wyremontowano pomieszczenia łaźni wraz z pomieszczeniami gospodarczymi przyległymi do kompleksu łaźni i sanitariatów o powierzchni ok. 43 m2</t>
  </si>
  <si>
    <t>Remont pomieszczeń łaźni w oddziale XIII w pawilonie D w Zakładzie Karnym w Koronowie</t>
  </si>
  <si>
    <t>Remont szatni funkcjonariuszy w budynku socjalnym w Zakładzie Karnym w Koronowie</t>
  </si>
  <si>
    <t>Wyremontowano szatnię funkcjonariuszy w budynku socjalnym o powierzchni ok. 62 m2</t>
  </si>
  <si>
    <t>Wyremontowano szatnię funkcjonariuszy ok. 72 m2</t>
  </si>
  <si>
    <t>Remont łazienki męskiej i damskiej w budynku administracji w Zakładzie Karnym w Sztumie</t>
  </si>
  <si>
    <t>Wyremontowano łazienkę damską oraz męską w budynku administracji w zakres których wchodziła wymiana kafli wraz z dostosowaniem instalacji, wymiana białej armatury oraz 4 szt. kabin WC oraz pisuaru, wykonano nowy sufit podwieszany wraz z oświetleniem LED</t>
  </si>
  <si>
    <t>Remont rurociągów sieci przesyłu pary technologicznej na potrzeby pracy kuchni i ogrzania powietrza nawiewu do centrali mechanicznej w Zakładzie Karnym w Sztumie</t>
  </si>
  <si>
    <t>Wymieniono 80 metrów rur zasilania pary o średnicy 100 oraz 80 metrów rur powrotu kondensu o średnicy 50 wraz z wycięciem starych rur</t>
  </si>
  <si>
    <t>Remont instalacji zimnej i ciepłej wody w oddziale mieszkalnym I w Areszcie Śledczym w Wejherowie</t>
  </si>
  <si>
    <t>Wyremontowano 265 mb instalacji zimnej i ciepłej wody</t>
  </si>
  <si>
    <t>Remont zegara na wieży Zakładu Karnego w Raciborzu</t>
  </si>
  <si>
    <t>2023</t>
  </si>
  <si>
    <t>Remont mechanizmu zegara, 4 tarcze, kurant, oświetlenie. Remont pomieszczenia, w którym zlokalizowany jest zegar (odnowione tynki, impregnacja ścian)</t>
  </si>
  <si>
    <t xml:space="preserve">Remont nawierzchni drogi dojazdowej będącej w trwałym współzarządzie Sądu Okręgowego w Katowicach i Aresztu Śledczego w Katowicach - II etap </t>
  </si>
  <si>
    <t>Nowy chodnik, nowe miejsca parkingowe</t>
  </si>
  <si>
    <t>Remont łaźni oddziału I i II w Areszcie Śledczym w Częstochowie</t>
  </si>
  <si>
    <t>Wyremontowano łaźnię w oddziale I o pow. około 43 m2 oraz łaźnię w oddziale II o pow. około  37  m2</t>
  </si>
  <si>
    <t>Remont części muru zewnętrznego Zakładu Karnego w Głubczycach</t>
  </si>
  <si>
    <t>Remont 100m² muru zewnętrznego</t>
  </si>
  <si>
    <t>Remont zabezpieczeń techniczno ochronnych w Areszcie Śledczym w Mysłowicach</t>
  </si>
  <si>
    <t>Wyremontowano 50 mb zabezpieczeń techniczno-ochronnych w obrębie północnej i północno-wschodniej części muru zewnętrznego. W ramach przeprowadzonego remontu wymieniono skorodowaną siatkę ostrzową, trzy rzędy zwojów skorodowanego drutu ostrzowego typu concertina, drut naciągowy i słupki stanowiące podwyższenie muru zewnętrznego</t>
  </si>
  <si>
    <t>Remont stacji uzdatniania wody w Zakładzie Karnym w Raciborzu</t>
  </si>
  <si>
    <t>Wykonano remont stacji SUW, wymiana złoża w 4 filtrach, remont zaworów, rozdzielaczy systemu sprężonego powietrza, remont oprogramowania</t>
  </si>
  <si>
    <t xml:space="preserve">Remont łaźni oddziałowych w Oddziale Zewnętrznym w Lublińcu Zakładu Karnego w Herbach </t>
  </si>
  <si>
    <t>Wyremontowano trzy łaźnie oddziałowe  o łącznej powierzchni 26,08 m2, wykonano nowe instalacje wentylacyjne, elektryczne, zimnej i ciepłej wody, kanalizacji sanitarnej oraz wymieniono drzwi i stolarkę okienną. Wykonano izolację przeciwwilgociową, wyrównano ściany, ułożono okładziny ścienne i podłogowe.</t>
  </si>
  <si>
    <t>Remont toalety i łaźni oraz szatni dla funkcjonariuszy w budynku penitencjarnym Aresztu Śledczego w Bytomiu</t>
  </si>
  <si>
    <t>Wykonanie prac remontowych ścian oraz posadzek, montaż systemu wentylacyjnego, instalacji  : sanitarnej wodnej oraz elektrycznej</t>
  </si>
  <si>
    <t>Remont szatni i pom. natrysków dla funkcjonariuszy w Zakładzie Karnym  w Cieszynie</t>
  </si>
  <si>
    <t>Wyremontowanie pomieszczeń szatni funkcjonariuszy o powierzchni 190,83 m2.</t>
  </si>
  <si>
    <t>Remont pomieszczenia szatni damskiej w Areszcie  Śledczym w Gliwicach</t>
  </si>
  <si>
    <t>Pozyskanie nowych pomieszczeń szatni wraz z węzłem sanitarnym i wentylacją.</t>
  </si>
  <si>
    <t xml:space="preserve">Remont dwóch łaźni dla osadzonych w pawilonie D </t>
  </si>
  <si>
    <t>Nowa glazura, nowa armatura łazienkowa</t>
  </si>
  <si>
    <t>Remont szatni męskiej w Areszcie Śledczym w Tarnowskich Górach.</t>
  </si>
  <si>
    <t>Remont sanitariatu dla mężczyzn, wykonanie nowych instalacji. Ułożenie płytek na posadzkach i ścianach w łazienkach.</t>
  </si>
  <si>
    <t>Remont szatni damskiej w Areszcie Śledczym w Tarnowskich Górach.</t>
  </si>
  <si>
    <t>Utworzenie sanitariatu dla kobiet, wykonanie nowych instalacji. Ułożenie płytek na posadzkach i ścianach w łazienkach.</t>
  </si>
  <si>
    <t>Remont szatni  w Areszcie Śledczym w Częstochowie</t>
  </si>
  <si>
    <t xml:space="preserve">Wyremontowano 4 stanowiska prysznicowe, 3 łazienki. Wydzielono część damską od męskiej szatni. Przeprowadzono remont systemu wentylacji oraz niezbędnych instalacji (w tym elektrycznej, wodnej i kanalizacyjnej). </t>
  </si>
  <si>
    <t>Remont systemu telewizji przemysłowej w budynku penitencjarnym B w Oddziale Zewnętrznym w Ustce Aresztu Śledczego w Słupsku.</t>
  </si>
  <si>
    <t>Wyremontowana instalacja telewizji przemysłowej w pawilonie penitencjarnym o pojemności 155 miejsc zakwaterowania osadzonych.</t>
  </si>
  <si>
    <t>Remont zabezpieczeń techniczno-ochronnych w pawilonie mieszkalnym F w Zakładzie Karnym w Czarnem.</t>
  </si>
  <si>
    <t>Wyremontowane zabezpieczenia techniczno-ochronne w pawilonie zakwaterowania osadzonych o pojemności 50 miejsc.</t>
  </si>
  <si>
    <t>Remont pomieszczenia szatni funkcjonariuszy w Oddziale Zewnętrznym w Słońsku Zakładu Karnego w Gorzowie Wielkopolskim.</t>
  </si>
  <si>
    <t>Wyremontowana szatnia funkcjonariuszy o powierzchni około 50 mkw.</t>
  </si>
  <si>
    <t>Remont przesłon okiennych w Areszcie Śledczym w Słupsku.</t>
  </si>
  <si>
    <t>Wyremontowane zabezpieczenia techniczno-ochronne w 35 oknach pawilonu penitencjarnego.</t>
  </si>
  <si>
    <t>Remont instalacji przyzywowo-domofonowej w oddziałach mieszkalnych I i II w Zakładzie Karnym w Wierzchowie.</t>
  </si>
  <si>
    <t>Wyremontowana instalacja przyzywowo-domofonowa w pawilonie zakwaterowania osadzonych - 69 sztuk paneli domofonowych w celach mieszkalnych oraz w pozostałych pomieszczeniach; 4 sztuki nabiurkowych centrali interkomowych w pomieszczeniach administracyjnych.</t>
  </si>
  <si>
    <t>Remont podręcznego magazynu uzbrojenia dowódcy zmiany w Areszcie Śledczym w Koszalinie</t>
  </si>
  <si>
    <t>Wyremontowany podręczny magazyn uzbrojenia dowódcy zmiany o powierzchni około 24 mkw.</t>
  </si>
  <si>
    <t>Remont dachu budynku wartowni w Oddziale Zewnętrznym w Dobrowie Aresztu Śledczego w Koszalinie</t>
  </si>
  <si>
    <t>Wyremontowana powierzchnia dachu budynku wartowni o pow. 147 mkw.</t>
  </si>
  <si>
    <t>Remont cel mieszkalnych i korytarza wraz z remontem instalacji elektrycznej, antenowej i domofonowej w pawilonie EII w Zakładzie Karnym w Goleniowie.</t>
  </si>
  <si>
    <t>Wyremontowane 13 cel mieszkalnych w oddziale mieszkalnym o powierzchni użytkowej równej 315,17 m².</t>
  </si>
  <si>
    <t>Remont pomieszczenia sanitarnego znajdującego się w pomieszczeniu szatni w budynku administracji w Zakładzie Karnym w Gorzowie Wielkopolskim.</t>
  </si>
  <si>
    <t>Wyremontowane pomieszczenie sanitarne w szatni kobiecej - 1 kpl.</t>
  </si>
  <si>
    <t>Remont muru ochronnego między pawilonem P a budynkiem administracji w Zakładzie Karnym w Czarnem.</t>
  </si>
  <si>
    <t>Wyremontowany odcinek muru o długości 92 mb i wysokości 4 mb.</t>
  </si>
  <si>
    <t>Remont budynku szatni funkcjonariuszy w Zakładzie Karnym w Czarnem.</t>
  </si>
  <si>
    <t>Wyremontowane pomieszczenia szatni funkcjonariuszy o powierzchni 182 m².</t>
  </si>
  <si>
    <t>Remont pokrycia dachu pawilonu B w Zakładzie Karnym w Goleniowie.</t>
  </si>
  <si>
    <t>Wyremontowano dach pawilonu penitencjarnego o powierzchni 580 m².</t>
  </si>
  <si>
    <t>Remont dwunastu pomieszczeń sanitarno-higienicznych w budynku administracji w Zakładzie Karnym w Wierzchowie.</t>
  </si>
  <si>
    <t>Wyremontowano 12 pomieszczeń sanitarnych dla funkcjonariuszy.</t>
  </si>
  <si>
    <t>Remont dachu budynku kuchni w Zakładzie Karnym w Wierzchowie</t>
  </si>
  <si>
    <t>Wyremontowano pokrycia dachu o powierzchni 680 m²</t>
  </si>
  <si>
    <t>Remont pomieszczeń warsztatowych w Oddziale Zewnętrznym w Stargardzie Aresztu Śledczego w Szczecinie, w celu utworzenia miejsc pracy osadzonych.</t>
  </si>
  <si>
    <t>Wyremontowane pomieszczenia warsztatowe o powierzchni ok. 72 m².</t>
  </si>
  <si>
    <t>Remont posadzki pomieszczeń w kuchni zakładowej w Areszcie Śledczym w Krakowie</t>
  </si>
  <si>
    <t>W ramach zadania wyremontowano 126 m2 posadzki w kuchni zakładowej.</t>
  </si>
  <si>
    <t xml:space="preserve">Remont dwóch pokoi gościnnych przy Areszcie Śledczym w Krakowie </t>
  </si>
  <si>
    <t xml:space="preserve">W ramach zadania odmalowano ok. 110 m2 powierzchni ścian, położono ok. 26 m2 nowych tynków, wymieniono 2 instalacje elektryczne oraz jedną instalację wod.-kan. </t>
  </si>
  <si>
    <t>Remont instalacji kanalizacyjnej na placu spacerowym D w Zakładzie Karnym w Tarnowie</t>
  </si>
  <si>
    <t>Montaż studzienki rewizyjnej o średnicy 600 mm oraz wymiana odcinka rury kanalizacyjnej o średnicy 400 mm na długości około 15 mb.</t>
  </si>
  <si>
    <t>Remont pomieszczenia magazynowego w celu utworzenia szatni dla funkcjonariuszy w Zakładzie Karnym w Tarnowie.</t>
  </si>
  <si>
    <t>Ułożenie nowej posadzki z płytek ceramicznych o powierzchni 50 m2, montaż sufitu podwieszanego o powierzchni 50 m2, montaż instalacji elektrycznej i centralnego ogrzewania, wymiana stolarki drzwiowej i okiennej, odmalowanie pomieszczenia.</t>
  </si>
  <si>
    <t>Remont stolarki okiennej na oddziale III - skrzydło zachodnie w Zakładzie Karnym w Wadowicach</t>
  </si>
  <si>
    <t>Demontaż starych drewnianych okien – 10 szt.; 
przygotowanie otworu okiennego, oczyszczenie z pozostałości uprzednio zastosowanych elementów mocujących, luźnych kawałków cegły; zamontowanie nowych okien z profili PCV w kolorze białym z potrójnymi szybami zespolonymi w ilości 10 szt., obróbka wykończeniowa.</t>
  </si>
  <si>
    <t>Remont instalacji elektrycznej w korytarzach oddziału V pawilonu zakwaterowania osadzonych w Areszcie Śledczym w Krakowie</t>
  </si>
  <si>
    <t xml:space="preserve">Wymiana wewnętrznych linii zasilających, wymiana instalacji elektrycznej oddziału V (obwody, zabezpieczenia) - modernizację skrzynek przycelowych 25 szt. </t>
  </si>
  <si>
    <t>Remont pomieszczeń archiwum w Areszcie Śledczym w Krakowie</t>
  </si>
  <si>
    <t xml:space="preserve">Usunięcie starych tynków 132 m2, usunięcie starych powłok ,malarskich 87 m2, odgrzybianie oraz impregnacja murów 251 m2, naprawa podłoża, wykonanie spoin 157 m2. </t>
  </si>
  <si>
    <t>Remont szatni funkcjonariuszy w budynku biura przepustek w Areszcie Śledczym w Krakowie</t>
  </si>
  <si>
    <t>Wykonanie nowej wentylacji wyciągowej, instalacji elektrycznej, przebudowa instalacji c.o. i wod. - kan. w pomieszczeniach sanitariatów 1 kpl., wykonanie nowych posadzek 22 m2, licowanie ścian płytkami 69 m2.</t>
  </si>
  <si>
    <t>Remont magazynu uzbrojenia w Zakładzie Karnym w Nowym Sączu</t>
  </si>
  <si>
    <t>Wyremontowano pomieszczenie, zamontowano instalację wentylacyjną. Zamontowano drzwi i okienko podawcze.</t>
  </si>
  <si>
    <t>Remont szatni funkcjonariuszy w Zakładzie Karnym w Nowym Wiśniczu</t>
  </si>
  <si>
    <t>1. Dokonano rozbiórki starej posadzki.
2. Zdemontowano stolarkę drzwiową.
3. Wykonano nowe posadzki betonowe
4. Wykonano nowe powierzchnie ścian
5. Wymieniono przyłącze kanalizacyjne, co i cwu
6. Wykonano nową instalację elektryczną.
7. Na posadzkach ułożono płytki.
8. W toalecie wykonano nową glazurę.
W sumie zmodernizowano lokal o powierzchni 62,77 m2.</t>
  </si>
  <si>
    <t>Remont klatki schodowej oraz pomieszczeń dla interesantów w budynku administracyjnym Zakładu Karnego w Tarnowie przeznaczonych na potrzeby III wydziału zamiejscowego Inspektoratu Wewnętrznego Służby Więziennej</t>
  </si>
  <si>
    <t>Montaż 2 kamer, wymiana stolarki drzwiowej w klasie RC4 oraz EI30S, wykonanie sufitu podwieszanego o powierzchni 22 m2, wykonanie nowej wylewki i ułożenie płytek w pomieszczeniu dla interesantów o powierzchni 22 m2, montaż klapy oddymiającej klatkę schodową 1 kpl., wykonanie gładzi oraz odmalowanie ścian pomieszczenia o powierzchni około 360 m2.</t>
  </si>
  <si>
    <t>Remont węzłów sanitarnych pawilonu B w Zakładzie Karnym w Trzebini</t>
  </si>
  <si>
    <t>Uzyskano na parterze 6 misek ustępowych w tym jedna dla osoby niepełnosprawnej oraz zwiększono o 3 stanowiska kąpielowe w tym jedno dla osoby niepełnosprawnej. Zwiększenie powierzchni łaźni o 4,90 m2 i WC o 5,55 m2.</t>
  </si>
  <si>
    <t>Remont pomieszczeń szatni wraz zapleczem sanitarny w w bud. nr 2 Zakładu Karnego w Wojkowicach</t>
  </si>
  <si>
    <t>Przywrócono właściwy stan techniczny pomieszczeń szatni oraz zaplecza sanitarnego.</t>
  </si>
  <si>
    <t xml:space="preserve">Remont punktu dowodzenia wraz z magazynem uzbrojenia w Areszcie Śledczym w Krasnymstawie </t>
  </si>
  <si>
    <t>Wyremontowane pomieszczenia dowódcy zmiany, monitorowego oraz magazynku uzbrojenia o łącznej powierzchni 84,60 m2.</t>
  </si>
  <si>
    <t xml:space="preserve">Remont odcinka instalacji sanitarnej w Areszcie Śledczym w Lublinie </t>
  </si>
  <si>
    <t>Nowy odcinek instalacji sanitarnej o dł. 85 mb</t>
  </si>
  <si>
    <t>Wymiana nawierzchni rampy załadunkowej ze schodami przy budynku kuchni N w Zakładzie Karnym w Opolu Lubelskim</t>
  </si>
  <si>
    <t>Nawierzchnia żywiczna antypoślizgowa schodów i rampy - 1 kpl.</t>
  </si>
  <si>
    <t>Wymiana wentylatorów dachowych w budynku N Aresztu Śledczego w Radomiu</t>
  </si>
  <si>
    <t>Dokonano wymiany 9 sztuk wentylatorów dachowych.</t>
  </si>
  <si>
    <t>Remont wentylacji w łaźni pawilonu A w Zakładzie Karnym we Włodawie</t>
  </si>
  <si>
    <t>System wentylacji łaźni - 1 kpl.</t>
  </si>
  <si>
    <t>Remont wentylacji w palarniach oddziału E-1 oraz E-2 w Oddziale Zewnętrznym w Pionkach</t>
  </si>
  <si>
    <t>Wymiana wentylatorów dachowych na wentylatory zapewniające co najmniej 30 krotną wymianę powietrza w pomieszczeniach palarni oddziału E-1 oraz E-2.</t>
  </si>
  <si>
    <t xml:space="preserve">Remont hydrantu zewnętrznego przy budynku hotelu oraz linii ppoż. wodociągu odcinka przy wejściu do jednostki w Areszcie Śledczym w Radomiu </t>
  </si>
  <si>
    <t>Wyremontowano 25 m rurociągu, wymieniono 1 szt. nowego hydrantu</t>
  </si>
  <si>
    <t>Remont szatni w Areszcie Śledczym w Krasnymstawie</t>
  </si>
  <si>
    <t>Wyremontowane pomieszczenie szatni dla kobiet wraz z sanitariatem o łącznej powierzchni 14,69 m2.</t>
  </si>
  <si>
    <t>Remont szatni dla kobiet w Zakładzie Karnym w Zamościu</t>
  </si>
  <si>
    <t>Uzyskano odnowione pomieszczenie oraz 16 szafek ubraniowych dla funkcjonariuszy.</t>
  </si>
  <si>
    <t>Remont szatni w budynku administracyjnym Zakładu Karnego w Chełmie</t>
  </si>
  <si>
    <t>1. nowe okładziny ścienne - 650 m2,
2. nowe okładziny podłogowe - 180 m2,
3. nowa instalacja elektryczna i oświetleniowa,
4. wykonana wentylacja mechaniczna.</t>
  </si>
  <si>
    <t>Remont łazienek dla funkcjonariuszy i pracowników w pawilonie E w Zakładzie Karnym w Opolu Lubelskim</t>
  </si>
  <si>
    <t>Łazienki dla funkcjonariuszy i pracowników - 3 szt.</t>
  </si>
  <si>
    <t>Remont toalety na parterze budynku administracji w Areszcie Śledczym w Lublinie</t>
  </si>
  <si>
    <t>Wyremontowana toaleta - 1szt.</t>
  </si>
  <si>
    <t>Remont sanitariatu działu ochrony w budynku "B" w Areszcie Śledczym w Radomiu</t>
  </si>
  <si>
    <t>Wyremontowany sanitariat Działu Ochrony - 1 szt.</t>
  </si>
  <si>
    <t>Remont toalety wraz z natryskami w budynku warsztatowym w Areszcie Śledczym w Lublinie</t>
  </si>
  <si>
    <t>Wyremontowana toaleta - 1 szt.</t>
  </si>
  <si>
    <t>Remont łazienek dla funkcjonariuszy i pracowników w pawilonie F w Zakładzie Karnym w Opolu Lubelskim</t>
  </si>
  <si>
    <t>Łazienki dla funkcjonariuszy i pracowników - 4 szt.</t>
  </si>
  <si>
    <t>Remont łazienki dla funkcjonariuszy w ambulatorium Zakładu Karnego w Żytkowicach</t>
  </si>
  <si>
    <t>Wymiana armatury i sanitariatu. Modernizacja ścian i podłogi na glazurę o łącznej powierzchni ok. 18,02 m².</t>
  </si>
  <si>
    <t>Remont toalet wraz z natryskami w budynku wielofunkcyjnym w Areszcie Śledczym w Lublinie</t>
  </si>
  <si>
    <t>Wyremontowane toalety - 2 szt.</t>
  </si>
  <si>
    <t>Remont toalet w szatni funkcjonariuszy w budynku administracji w Areszcie Śledczym w Lublinie</t>
  </si>
  <si>
    <t>Wyremontowana łazienka z toaletą - 1 szt.</t>
  </si>
  <si>
    <t>Remont sanitariatu męskiego w budynku administracji Zakładu Karnego w Chełmie</t>
  </si>
  <si>
    <r>
      <t>1. Nowe okładziny ścienne -71 m</t>
    </r>
    <r>
      <rPr>
        <vertAlign val="superscript"/>
        <sz val="10"/>
        <rFont val="Calibri"/>
        <family val="2"/>
        <charset val="238"/>
        <scheme val="minor"/>
      </rPr>
      <t>2</t>
    </r>
    <r>
      <rPr>
        <sz val="10"/>
        <rFont val="Calibri"/>
        <family val="2"/>
        <charset val="238"/>
        <scheme val="minor"/>
      </rPr>
      <t>,
2. Nowe okładziny podłogowe - 14,5 m</t>
    </r>
    <r>
      <rPr>
        <vertAlign val="superscript"/>
        <sz val="10"/>
        <rFont val="Calibri"/>
        <family val="2"/>
        <charset val="238"/>
        <scheme val="minor"/>
      </rPr>
      <t>2</t>
    </r>
    <r>
      <rPr>
        <sz val="10"/>
        <rFont val="Calibri"/>
        <family val="2"/>
        <charset val="238"/>
        <scheme val="minor"/>
      </rPr>
      <t>,
3. Nowa instalacja elektryczna,
4. Nowa instalacja wodno-kanalizacyjna,
5. Nowa armatura</t>
    </r>
  </si>
  <si>
    <t>Remont sanitariatu żeńskiego w budynku administracji Zakładu Karnego w Chełmie</t>
  </si>
  <si>
    <t>1. Nowe okładziny ścienne - 15,9 m2,
2. Nowe okładziny podłogowe - 6,5 m2,
3. Nowa instalacja elektryczna i wodno-kanalizacyjna,
5. Nowa armatura.</t>
  </si>
  <si>
    <t>Remont łazienki dla funkcjonariuszy w pawilonie A Zakładu Karnego w Żytkowicach</t>
  </si>
  <si>
    <t>Wymiana armatury i sanitariatu. Modernizacja ścian i podłogi na glazurę o łącznej powierzchni ok. 17,52 m².</t>
  </si>
  <si>
    <t>Remont łazienki dla funkcjonariuszy w pawilonie B Zakładu Karnego w Żytkowicach</t>
  </si>
  <si>
    <t>Wymiana armatury i sanitariatu. Modernizacja ścian i podłogi na glazurę o łącznej powierzchni ok. 14,80 m².</t>
  </si>
  <si>
    <t>Remont łazienki dla funkcjonariuszy w pawilonie C Zakładu Karnego w Żytkowicach</t>
  </si>
  <si>
    <t>Wymiana armatury i sanitariatu. Modernizacja ścian i podłogi na glazurę o łącznej powierzchni ok. 19,52 m².</t>
  </si>
  <si>
    <t>Remont łazienek dla funkcjonariuszy i pracowników w pawilonie G w Zakładzie Karnym w Opolu Lubelskim</t>
  </si>
  <si>
    <t xml:space="preserve">Remont pokrycia dachowego w pawilonie D w Zakładzie Karnym w Chełmie </t>
  </si>
  <si>
    <t>1. nowe pokrycie dachowe wraz z ociepleniem,
2. wyremontowane kominy na dachu,
3. nowe ogniomury oraz attyki,
4. nowe orynnowanie.</t>
  </si>
  <si>
    <t>Remont sieci oraz instalacji teletechnicznych i energetycznych w Zakładzie Karnym we Włodawie</t>
  </si>
  <si>
    <t>1. Sieć teletechniczna - 1 kpl.;
2. Instalacja teletechniczna - 1 kpl.;
3. Sieć energetyczna - 1 kpl.;
4. Instalacja energetyczna - 1 kpl.</t>
  </si>
  <si>
    <t>Remont bramy głównej wraz z remontem przyłącza wodociągowego w jej rejonie w Zakładzie Karnym Nr 1 w Łodzi</t>
  </si>
  <si>
    <t>Wyremontowana brama wjazdowa spełniająca wymogi P-Poż - 1 kpl. , wymieniona nawierzchnia -85 m2  , wyremontowane przyłącze wodociągowe- 1 kpl.</t>
  </si>
  <si>
    <t>Remont dwóch wewnętrznych bram pożarowych w Areszcie Śledczym w Łodzi</t>
  </si>
  <si>
    <t>Wyremontowane wygrodzenie o powierzchni  ok  – 70  m2, 2 bram pożarowych o powierzchni – ok 28  m2 oraz przejazdu łącznika między bramami o powierzchni około 50  m2</t>
  </si>
  <si>
    <t>Remont stacji uzdatniania wody w Areszcie Śledczym w Piotrkowie Trybunalskim</t>
  </si>
  <si>
    <t>Kompleksowo wyremontowana stacja uzdatniania wody</t>
  </si>
  <si>
    <t>Remont pomieszczeń szatni funkcjonariuszy w Oddziale Zewnętrznym w Łodzi Zakładu Karnego Nr 1 w Łodzi</t>
  </si>
  <si>
    <t>Wyremontowane 164 m2 powierzchni użytkowej szatni f-szy, wraz z dwoma kompleksami sanitariatów.</t>
  </si>
  <si>
    <t>Remont kompleksu toaletowego nr 1 przy Sali gimnastycznej w Zakładzie Karnym Nr 1 w Łodzi</t>
  </si>
  <si>
    <t>Wyremontowany kompleks toalet nr 1 przy Sali widzeń.</t>
  </si>
  <si>
    <t>Remont pomieszczenia stanowiska dowodzenia w budynku wartowni w Zakładzie Karnym we Włocławku</t>
  </si>
  <si>
    <t>Wymieniono okładziny ścienne,  wymieniono konstrukcję sufitu podwieszanego i okładziny sufitowe wraz z oświetleniem, wymieniono okładziny posadzkowe, wymieniono stolarkę drzwiową  wewnętrzną, wykonano malowanie ścian.</t>
  </si>
  <si>
    <t>Remont z dostosowaniem pomieszczeń szatni dla funkcjonariuszy w budynku gospodarczym nr 6 w Areszcie Śledczym w Ostrowie Wielkopolskim</t>
  </si>
  <si>
    <t>Wyremontowanie pomieszczeń kompleksu szatniowego o pow. ok. 9 m2</t>
  </si>
  <si>
    <t>Remont pomieszczenia socjalnego dla stanowiska dowodzenia w Areszcie Śledczym w Łodzi</t>
  </si>
  <si>
    <t>Wyremontowano pomieszczenia zaplecza socjalnego o powierzchni około 5m².  Doprowadzono i podłączono do sieci instalację wodno-kanalizacyjną,  pomieszczenie zostało zaadoptowane na potrzeby pomieszczenia sanitarnego i wyposażone w niezbędną armaturę sanitarną. Wykonano prace ziemne poza budynkiem związane z doprowadzeniem i podłączeniem instalacji wodno-kanalizacyjnej na odcinku ok 50m.</t>
  </si>
  <si>
    <t>Remont pomieszczeń higieniczno-sanitarnych zlokalizowanych na parterze budynku OP2 w Zakładzie Karnym w Garbalinie</t>
  </si>
  <si>
    <t>Wyremontowano pomieszczenia umywalni z wc dla f-szy i pracowników o łącznej powierzchni 35m2. W trakcie prac remontowych pobudowano nowe ścianki działowe. Cała powierzchnia ścian i podłóg została licowana płytkami ceramicznymi. Zainstalowano sufit podwieszony. Wykonano nową instalację wodno - kanalizacyjną oraz elektryczną. Zainstalowano nową wentylację mechaniczną wywiewną sterowaną automatycznie. Pomieszczenia wyposażono w nową armaturę sanitarną oraz nowe zabudowy dla kabin wc z materiału HPL. Zamontowano baterie bezdotykowe oraz automatyczne podajniki na mydło. Pomieszczenia wyposażono w niezbędny sprzęt kwaterunkowy.</t>
  </si>
  <si>
    <t>Remont pomieszczeń sanitarno - higienicznych w pomieszczeniach biurowych działu kwatermistrzowskiego w Zakładzie Karnym w Sieradzu</t>
  </si>
  <si>
    <t xml:space="preserve">Wyremontowano pomieszczenie o łącznej powierzchni 75 m2 </t>
  </si>
  <si>
    <t>Remont kompleksu toaletowego nr 2  przy Sali gimnastycznej w Zakładzie Karnym Nr 1 w Łodzi</t>
  </si>
  <si>
    <t>Wyremontowany kompleks toalet nr 2 przy Sali widzeń.</t>
  </si>
  <si>
    <t>Remont pomieszczenia higieniczno sanitarnego w szatni funkcjonariuszy w Areszcie Śledczym w Piotrkowie Trybunalskim</t>
  </si>
  <si>
    <t>Wyremontowane pomieszczenia higieniczno sanitarnego w szatni o pow. uż. ok. 33m2.</t>
  </si>
  <si>
    <t>Remont pomieszczenia starej szatni w budynku administracji w Zakładzie Karnym we Włocławku</t>
  </si>
  <si>
    <t>Wymieniono okładziny ścienne,  wymieniono  okładziny sufitowe wraz z oświetleniem, wymieniono okładzinę posadzkowe, wymieniono armaturę sanitarną i stolarkę drzwiową  wewnętrzną.</t>
  </si>
  <si>
    <t>Remont pomieszczenia szatni dla f-szy zlokalizowanego w budynku magazynowym w Zakładzie Karnym w Garbalinie</t>
  </si>
  <si>
    <t>Wyremontowano pomieszczenia szatni dla f-szy dkw o łącznej powierzchni 10m2. W trakcie prac pobudowano nowe ścianki działowe i pokryto tynkiem i gładzią gipsową. Zamontowano nowe metalowe drzwi. Posadzka został  licowana płytkami gressowymi. Wykonano nową instalację elektryczną i oświetleniową oraz wentylację nawiewno - wywiewną mechaniczną. Zamontowano nowy sufit typu Armstrong. Pomieszczenie wyposażono w nowy sprzęt kwaterunkowy.</t>
  </si>
  <si>
    <t>Remont pomieszczenia  sanitarnego - WC przy wartowni w Areszcie Śledczym w Piotrkowie Trybunalskim</t>
  </si>
  <si>
    <t>Kompleksowo wyremontowane pomieszczenie sanitarne - WC przy wartowni o pow. uż. ok. 12m2.</t>
  </si>
  <si>
    <t>Remont toalet w budynku administracji w Zakładzie Karnym w Sieradzu</t>
  </si>
  <si>
    <t>Wyremontowano dwa pomieszczenia o łącznej powierzchni 80 m2</t>
  </si>
  <si>
    <t>Remont pomieszczenia  sanitarnego - WC - M -  przy sekretariacie  w Areszcie Śledczym w Piotrkowie Trybunalskim</t>
  </si>
  <si>
    <t>Kompleksowo wyremontowane pomieszczenie sanitarnego - WC - M- przy sekretariacie o pow. uż. ok. 7m2.</t>
  </si>
  <si>
    <t>Remont pomieszczenia  sanitarnego - WC - D - przy sekretariacie w Areszcie Śledczym w Piotrkowie Trybunalskim</t>
  </si>
  <si>
    <t>Kompleksowo wyremontowane pomieszczenie sanitarne - WC - M- przy sekretariacie o pow. uż. ok. 5m2.</t>
  </si>
  <si>
    <t>Remont sześciu pomieszczenia  w budynku 2/A ZK Nr 1 przeznaczonych na zwiększenie bazy lokalowej ZOZ Medycyny Pracy SW w Łodzi oraz pokoi gościnnych przy Zakładzie  Karnym w Nr 1 w Łodzi</t>
  </si>
  <si>
    <t>Wyremontowane 71 m2 powierzchni użytkowej pokoi gościnnych oraz  ok. 47 m2 pomieszczeń NZOZ.</t>
  </si>
  <si>
    <t>Remont wybranych pomieszczeń biurowych w budynku nr 22 w Areszcie Śledczym w Łodzi</t>
  </si>
  <si>
    <t>Przeprowadzono remont  pomieszczeń biurowych o łącznej powierzchni ok.54 m2 gdzie naprawione zostały podłogi i ściany.  Dostosowano  instalację elektryczną i teletechniczną do potrzeb użytkowników wyremontowanych pomieszczeń.</t>
  </si>
  <si>
    <t>Remont głównych bram zewnętrznych oraz ażurowych w Areszcie Śledczym w Łodzi</t>
  </si>
  <si>
    <t>Dokonano remontu bramy gospodarczej polegającego na podłączeniu automatyki oraz sterowania bramami, upłynniło to ruch samochodów do i z jednostki. Wymieniono rolki prowadzące skrzydła bramy głównej oraz wyregulowano je. Dokonano regulacji bram ażurowych.</t>
  </si>
  <si>
    <t>Remont instalacji hydraulicznej w obrębie wymiennika ciepłej wody użytkowej w kotłowni Aresztu Śledczego w Łodzi</t>
  </si>
  <si>
    <t xml:space="preserve">Wyremontowano instalację hydrauliczną wymiennika pojemnościowego, zapewniającą prawidłową pracę kotłowni  Aresztu Śledczego w Łodzi </t>
  </si>
  <si>
    <t>Remont elewacji przed wejściem do jednostki Areszt Śledczy Olsztyn</t>
  </si>
  <si>
    <t>Remont elewacji o pow. ok. 44m2</t>
  </si>
  <si>
    <t>Remont podłogi w świetlicy budynku administracyjnego w Zakładzie Karnym w  Barczewie</t>
  </si>
  <si>
    <t>nowa okładzina podłogowa  o powierzchni około 57m2</t>
  </si>
  <si>
    <t>Remont zabudów dyżurek oddziałowych w o. III, IV w Areszcie Śledczym w Olsztynie</t>
  </si>
  <si>
    <t>Wykonanie i montaż dwóch nowych dyżurek dla oddziałowych w o. III, IV</t>
  </si>
  <si>
    <t>Remont pomieszczeń w budynku administracyjno-ochronnym w Areszcie Śledczym w Suwałkach</t>
  </si>
  <si>
    <t>Możliwość użytkowania pomieszczeń w budynku administracyjno – ochronnym o powierzchni dodatkowej ok. 126 m2</t>
  </si>
  <si>
    <t>Remont łazienek funkcjonariuszy zlokalizowanych w oddziałach mieszkalnych pawilonu A w Areszcie Śledczym w Suwałkach</t>
  </si>
  <si>
    <t>Uzyskano wyremontowane 4 łazienki dla funkcjonariuszy w Pawilonie mieszkalnym „A”</t>
  </si>
  <si>
    <t>Remont szatni dla funkcjonariuszy wraz z zapleczem sanitarnym w budynku wartowni w Zakładzie Karnym 
w Dublinach</t>
  </si>
  <si>
    <t>nowe gładzie, wykładzina PCW antypoślizgowa, drzwi, glazura terakota, ceramika łazienkowa, armatura</t>
  </si>
  <si>
    <t>Remont dwóch pomieszczeń WC dla funkcjonariuszy 
w Zakładzie Karnym w Dublinach</t>
  </si>
  <si>
    <t>nowe drzwi, glazura terakota, ceramika łazienkowa, armatura</t>
  </si>
  <si>
    <t>Wymiana bramy wjazdowej w Zakładzie Karnym w Dublinach</t>
  </si>
  <si>
    <t>brama dwuskrzydłowa o szer. ok. 600 cm, furtka</t>
  </si>
  <si>
    <t>Remont instalacji odgromowej budynku magazynu mundurowego (bud. nr 25) w Zakładzie Karnym w Barczewie</t>
  </si>
  <si>
    <t>nowa instalacja odgromowa na budynku nr 25</t>
  </si>
  <si>
    <t>Remont systemu sygnalizacji pożaru w pom. archiwum Aresztu Śledczego w Olsztynie przy ul. Opolskiej 42</t>
  </si>
  <si>
    <t>Wyposażenie archiwum w system sygnalizacji pożaru poprzez zastosowanie 5 czujek dymu, 1 szt. ROP i sygnalizatora akustycznego</t>
  </si>
  <si>
    <t>Remont łazienki w  piwnicy budynku administracji w Areszcie Śledczym w Białymstoku.</t>
  </si>
  <si>
    <t>Zmodernizowano ok. 12,92m2 podłogi i ok. 23m2 oraz wymieniono armaturę sanitarną wraz z białym montażem</t>
  </si>
  <si>
    <t>Remont sanitariatu  szatni dla funkcjonariuszy w budynku administracji w Zakładzie Karnym w Barczewie</t>
  </si>
  <si>
    <t>wyremontowany sanitariat przy szatni funkcjonariuszy w budynku administracji o powierzchni użytkowej 13m2</t>
  </si>
  <si>
    <t>Remont łazienki w pomieszczeniach kuchni w Areszcie Śledczym w Białymstoku.</t>
  </si>
  <si>
    <t>Zmodernizowano ok. 4m2 podłogi i ok. 31m2 oraz wymieniono armaturę sanitarną wraz z białym montażem</t>
  </si>
  <si>
    <t>Remont łazienki w budynku administracji w Zakładzie Karnym w Czerwonym Borze</t>
  </si>
  <si>
    <t>Podniesienie standardu pomieszczeń dla funkcjonariuszy. Pomieszczenie nr 101 WC wymiana okładzin ściennych 20,70 m2, wymiana okładzin podłogowych 2,30 m2. Pomieszczenie nr 102 łazienka wykonanie okładzin ściennych 40, 70 m2, powierzchnia okładzin podłogowych 10,80 m2.</t>
  </si>
  <si>
    <t>Remont WC w oddziale Zewnętrznym w Grądach – Woniecko Zakładu Karnego w Czerwonym Borze</t>
  </si>
  <si>
    <t>Podniesienie standardu pomieszczeń dla funkcjonariuszy. Pomieszczenie nr 200 WC wymiana okładzin ściennych5,80 20,70 m2, wymiana okładzin 4,20 m2</t>
  </si>
  <si>
    <t>Remont pomieszczeń budynku nr 18 w Zakładzie Karnym w Iławie</t>
  </si>
  <si>
    <t>Remont 6 pokoi gościnnych Sali wykładowej oraz jadalnej</t>
  </si>
  <si>
    <t>Remont elewacji, pokrycia dachowego wraz z wymianą stolarki budynku nr 18 w Zakładzie Karnym w Iławie</t>
  </si>
  <si>
    <t>Wymiana 72 okien, wymiana 12 szt. drzwi docieplenie ścian fundamentowych oraz elewacji</t>
  </si>
  <si>
    <t>Remont instalacji odgromowej budynku nr 18 w Zakładzie Karnym w Iławie</t>
  </si>
  <si>
    <t>Wykonanie uziomu otokowego 130 m zwodów poziomych oraz pionowych</t>
  </si>
  <si>
    <t>Remont instalacji odgromowej budynku nr 13 w Zakładzie Karnym w Iławie</t>
  </si>
  <si>
    <t>Wykonanie uziomu otokowego 180 m zwodów poziomych oraz pionowych</t>
  </si>
  <si>
    <t>Remont instalacji odgromowej budynku nr 14 w Zakładzie Karnym w Iławie</t>
  </si>
  <si>
    <t>Wykonanie uziomu otokowego 120 m zwodów poziomych oraz pionowych</t>
  </si>
  <si>
    <t>Remont studni głębinowej w Zakładzie Karnym w Iławie</t>
  </si>
  <si>
    <t xml:space="preserve">Remont pompy głębinowej, wymiana 20 mb rury studziennej </t>
  </si>
  <si>
    <t>Remont instalacji wodociągowej w Zakładzie Karnym w Iławie</t>
  </si>
  <si>
    <t>Remont 40mb rury z.w.u 50mb c.w i c.c.w, montaż zasuw odcinających</t>
  </si>
  <si>
    <t>Wykonanie remontu szatni dla funkcjonariuszy w budynku administracyjno – ochronnym Aresztu Śledczego w Suwałkach</t>
  </si>
  <si>
    <t>Uzyskano wyremontowaną szatnię dla funkcjonariuszy i funkcjonariuszek</t>
  </si>
  <si>
    <t>Remont pomieszczeń higieniczno-sanitarnych w budynku nr 6 w Oddziale Zewnętrznym w Olsztynie</t>
  </si>
  <si>
    <t>Remont pom. higieniczno-sanitarnych wraz z wymianą armatury i instalacji c.o.</t>
  </si>
  <si>
    <t>Remont trzech wież strażniczych w Areszcie Śledczym w Olsztynie</t>
  </si>
  <si>
    <t>Remont trzech wież strażniczych wraz z wymianą pokrycia dachowego i ociepleniem budynku.</t>
  </si>
  <si>
    <t>Remont pomieszczeń umywalni, łaźni, pralni, WC w pawilonie mieszkalnym C w Oddziale Zewnętrznym w Olsztynie Aresztu Śledczego w Olsztynie</t>
  </si>
  <si>
    <t>Remont sanitariatów dla osadzonych</t>
  </si>
  <si>
    <t>Remont elewacji budynku administracji w Areszcie śledczym w Suwałkach</t>
  </si>
  <si>
    <t>Remont elewacji o pow. 150 m2</t>
  </si>
  <si>
    <t xml:space="preserve">Remont pomieszczeń higieniczno-sanitarnych dla funkcjonariuszy w budynku nr 14 w Areszcie Śledczym w Białymstoku. </t>
  </si>
  <si>
    <t>Remont szatni o pow. 60 m2 wraz z wymianą armatury sanitarnej</t>
  </si>
  <si>
    <t>Usunięcie awarii kabla energetycznego w Oddziale Zewnętrznym  Aresztu Śledczego w Białymstoku</t>
  </si>
  <si>
    <t>Wymian kabla na odcinku 193 mb</t>
  </si>
  <si>
    <t>Remont elewacji budynku wartowni w Oddziale Zewnętrznym w Olsztynie Aresztu Śledczego w Olsztynie</t>
  </si>
  <si>
    <t>Docieplenie ścian fundamentowych - 45 m2, docieplenia ścian ponad gruntem wraz wykonaniem wyprawy - 175 m2, docieplenie stropodachu - 330 m2, wymiana stolarki okiennej 3,6 m2, wymiana stolarki drzwiowej 16 m2</t>
  </si>
  <si>
    <t xml:space="preserve">Remont sieci wodno-kanalizacyjnej w Oddziale Zewnętrznym w Turawie Aresztu Śledczego w Opolu </t>
  </si>
  <si>
    <t>W zakresie zadania remontowego wykonano:
1) wymiana instalacji wodno-kanalizacyjnej na odcinku ok. 223 mb, 2) wymiana studni zbiorczych z.w i c.w.u wraz z zaworami – 6 elementów</t>
  </si>
  <si>
    <t>Remont dachu na budynku magazynu, kotłowni, archiwum oraz garażu nr 8 w Areszcie Śledczym w Świdnicy</t>
  </si>
  <si>
    <t>Wyremontowano dach o powierzchni 478,95 m², wymieniono obróbki blacharskie, rynny i rury spustowe, przewody wentylacyjne oraz świetliki. Zamontowano koryta kablowe. Otynkowano ogniomur. Wykonano nowe zabezpieczenia techniczno-ochronne.</t>
  </si>
  <si>
    <t>Remont schodów zewnętrznych do budynku wartowni w Areszcie Śledczym w Jeleniej Górze</t>
  </si>
  <si>
    <t xml:space="preserve">Wykonano remont schodów, które zagrażały bezpieczeństwu pieszych. </t>
  </si>
  <si>
    <t>Remont zabezpieczeń techniczno-ochronnych w Oddziale Zewnętrznym w Turawie Aresztu Śledczego w Opolu</t>
  </si>
  <si>
    <t>W zakresie zadania remontowego wykonano:
1) zabezpieczenia techniczno-ochronne na kompleksie budynków, w którego skład wchodzą agregatorownia, przepompownia, budynek zatrudnienia osadzonych – 100 mb zabezpieczeń, 2)  zabezpieczenia rur spustowych, odgromników, słupów oraz daszków na budynkach oddziału zewnętrznego, 3) zabezpieczenia techniczno-ochronne krat okiennych w budynku zakwaterowania osadzonych mężczyzn – 20 szt.</t>
  </si>
  <si>
    <t>Remont rampy przeładunkowej przy budynku kuchenno-magazynowym w Zakładzie Karnym Nr 1 we Wrocławiu</t>
  </si>
  <si>
    <t xml:space="preserve">Wyremontowano rampę przeładunkową o stalowej konstrukcji z krat typu WEMA wraz z barierkami - 1 szt.,  o szerokości 1,20 m, długości 7,30 m i wysokości 1,10 m, podjazd rampy o długości 7,30 m, 5-stopniowe schody o wymiarach: szerokość 1,80 m, wysokość 1,10 m, długość 1,55 m. Remont rampy przeładunkowej przyczynił się do poprawy bezpieczeństwa, a konstrukcja stalowa z krat WEMA poprawiła wentylację podłoża ograniczając gromadzenie wilgoci, zaizolowano ściany oraz fundamenty. Wykonany remont podniósł standard użytkowy i funkcjonalność  budynku kuchenno-magazynowego. </t>
  </si>
  <si>
    <t>Remont pomieszczenia szatni w Oddziale Zewnętrznym w Turawie Aresztu Śledczego w Opolu</t>
  </si>
  <si>
    <t>W zakresie zadania remontowego wykonano:
1) wymiana posadzki oraz prace malarskie w pomieszczeniu o pow. 32 m², 2) wymiana stolarki drzwiowej – 3 szt. 3) wymiana opraw oświetleniowych – 3szt. 4) wymiana grzejnika – 1 szt. 5) wymiana parapetów – 5,4 mb, 6) remont instalacji elektrycznej</t>
  </si>
  <si>
    <t>Remont pomieszczenia dla funkcjonariuszy pionów administracyjnych w Areszcie Śledczym w Opolu</t>
  </si>
  <si>
    <t>W zakresie zadania remontowego wykonano:
1) wymiana posadzki oraz prace malarskie w pomieszczeniu o pow. 34 m², 2) wymiana stolarki drzwiowej – 1 szt., 3) wymiana stolarki okiennej – 3 szt., 4) wymiana opraw oświetleniowych – 6 szt., 5) remont instalacji elektrycznej.</t>
  </si>
  <si>
    <t>Remont pomieszczenia szatni dla funkcjonariuszy GISW i pomieszczeń szatni dla funkcjonariuszy działu ochrony w Oddziale Zewnętrznym w Opolu Aresztu Śledczego w Opolu</t>
  </si>
  <si>
    <t>W zakresie zadania remontowego wykonano:
1)  wymiana posadzki oraz prace malarskie w pomieszczeniach o pow. 53 m², 2) wymiana stolarki drzwiowej – 2 szt., 3) wymiana szafek ubraniowych – 16 szt., 4) wymiana opraw oświetleniowych – 9 szt., 5) remont instalacji elektrycznej.</t>
  </si>
  <si>
    <t>Remont łazienki w obrębie łaźni Aresztu Śledczego                        w Świdnicy</t>
  </si>
  <si>
    <t>Wyremontowano łazienkę o powierzchni 6,10  m² otynkowano ściany o pow.24,16  m², ułożono instalację elektryczną (zamontowano 4 punkty świetlne, gniazda i włączniki elektryczne) oraz hydrauliczną na podłodze ułożono wylewkę samopoziomującą o pow. 6,10 m² , na podłodze oraz ścianach ułożono terakotę  o pow. 30,26 m², pomalowano sufit oraz wnękę o pow. 6,10 m² , zamontowano umywalkę oraz kompakt wc, wstawiono drzwi.</t>
  </si>
  <si>
    <t>Remont szatni dla funkcjonariuszy wraz z pomieszczeniami sanitariatów oraz toalety dla funkcjonariuszy na oddziale I Oddziału Zewnętrznego w Prudniku Zakładu Karnego w Nysie.</t>
  </si>
  <si>
    <t>Remont pomieszczenia szatni, 2 pomieszczeń sanitariatów oraz 2 pomieszczeń pryszniców. Płytkowanie podłóg i ścian 40,10 m2, montaż armatury sanitarnej, malowanie ścian i sufitów pomieszczeń sanitariatów oraz pryszniców 21,40 m2.</t>
  </si>
  <si>
    <t>Remont szatni i pomieszczeń WC wraz z prysznicami dla kobiet w budynku Nr 8- sala treningowa w Zakładzie Karnym w Wołowie</t>
  </si>
  <si>
    <t>instalacja wodna – 1 kpl.,
instalacja kanalizacyjna – 1kpl.,
instalacja elektryczna – 1kpl.,
instalacja c.o – 1 kpl.,
kabiny natryskowe z płyty HPL – 2 szt.,
biały montaż – 1 kpl.</t>
  </si>
  <si>
    <t>Remont dwóch pomieszczeń higieniczno-sanitarnych w budynku administracyjnym Zakładu Karnego Nr 1 we Wrocławiu</t>
  </si>
  <si>
    <t>Pomieszczenia higieniczno-sanitarne zlokalizowane na 3 i 4 piętrze budynku administracyjnego o powierzchni 15 m2 podzielono na cztery niezależne toalety po dwie dla kobiet i dwie dla mężczyzn.  W wyniku podziału wydzielono dwie toalety damskie wraz z przedsionkiem oraz dwie toalety męskie wraz z przedsionkiem. W łazienkach postawiono nowe ścianki działowe, otynkowano ściany o powierzchni 12,65 m2 w każdej z łazienek, ułożono instalację elektryczną (zamontowano 2 punkty świetlne, razem 8 punktów świetlnych w czterech łazienkach, gniazda i włączniki elektryczne) oraz instalację hydrauliczną (zimna woda, ciepła woda, centralne ogrzewanie, kanalizacja), na podłodze w każdej z łazienek ułożono wylewkę samopoziomującą o powierzchni 7,25 m2, na podłodze oraz ścianach ułożono terakotę o powierzchni 19,90 m2, zamontowano kasetony sufitowe, w każdej z łazienek zamontowano po 2 szt. drzwi (w toalecie i w przedsionku), tj. razem 8 szt. drzwi, w toaletach zamontowano: 4 szt. misek ustępowych, 2 szt. pisuarów, 4 szt. umywalek oraz 4 szt. suszarek elektrycznych.</t>
  </si>
  <si>
    <t>Remont dwóch pomieszczeń higieniczno-sanitarnych w budynku administracyjnym Oddziału Zewnętrznego w Oleśnicy Zakładu Karnego Nr 1 we Wrocławiu</t>
  </si>
  <si>
    <t>Pomieszczenia higieniczno-sanitarne zlokalizowane na 1 i 2 poziomie w budynku administracyjno-penitencjarnym  o powierzchni 27,6 m2  podzielono na cztery niezależne toalety po dwie dla kobiet i dwie dla mężczyzn.  W wyniku podziału wydzielono dwie toalety damskie wraz z przedsionkiem oraz dwie toalety męskie wraz z przedsionkiem. W każdej z łazienek, ułożono instalację elektryczną (zamontowano 12 punktów świetlnych w czterech łazienkach, gniazda i włączniki elektryczne) oraz instalację hydrauliczną (zimna woda, ciepła woda, centralne ogrzewanie, kanalizacja), na podłodze w każdej z łazienek ułożono wylewkę samopoziomującą o powierzchni 27 m2, na podłodze oraz ścianach ułożono terakotę o powierzchni 56 m2, zamontowano sufit podwieszany z płyt GK, w łazienkach zamontowano drzwi (w toalecie i w przedsionku), razem 10 szt. drzwi, w toaletach zamontowano: 4 szt. misek ustępowych, 2 szt. pisuarów, 4 szt. umywalek oraz 4 szt. suszarek elektrycznych.</t>
  </si>
  <si>
    <t>Remont pomieszczenia WC w oddziale IB z przeznaczeniem dla funkcjonariuszy i pracowników cywilnych w Zakładzie Karnym w Wołowie</t>
  </si>
  <si>
    <t>instalacja wodna – 1 kpl.,
instalacja kanalizacyjna – 1kpl.,
instalacja elektryczna – 1kpl.,
instalacja c.o – 1 kpl.,
kabiny ustępowe z płyty HPL – 1 szt.,
biały montaż – 1 kpl.</t>
  </si>
  <si>
    <t>Remont pomieszczeń WC damskiego i męskiego w budynku Nr 28 – działu DIŁT, służby BHP, zespołu informatyków CZSW oraz działu kwatermistrzowskiego w Zakładzie Karnym w Wołowie</t>
  </si>
  <si>
    <t>instalacja wodna – 1 kpl.,
instalacja kanalizacyjna – 1kpl.,
instalacja elektryczna – 1kpl.,
instalacja c.o – 1 kpl.,
kabiny ustępowe z płyty HPL – 4 szt.,
biały montaż – 1 kpl.</t>
  </si>
  <si>
    <t xml:space="preserve">Remont pomieszczeń piwnicznych szatni w budynku administracji  Zakładu Karnego w Strzelinie </t>
  </si>
  <si>
    <t xml:space="preserve">Wykonano kompleksowy remont  pomieszczeń piwnicznych o łącznej powierzchni 352,96 m2. w których zlokalizowana jest szatnia. Wykonano nowe: instalacje wodne, instalacje elektryczne, posadzki, ścianki działowe, warstwy tynkarskie, malarskie, glazurnicze oraz wymieniono stolarkę drzwiową.   </t>
  </si>
  <si>
    <t>Remont wentylacji w kuchni w Areszcie Śledczym w Świdnicy</t>
  </si>
  <si>
    <t>Wymiana dwóch central nawiewnych firmy VTS wraz z automatyką</t>
  </si>
  <si>
    <t>Remont instalacji centralnego ogrzewania i instalacji ciepłej wody użytkowej w Areszcie Śledczym w Świdnicy</t>
  </si>
  <si>
    <t>Wyremontowano instalację centralnego ogrzewania i ciepłej wody użytkowej - wymieniono 113 szt. zaworów kulowych wraz ze śrubunkami, 2 komplety zaworów grzejnikowych, 2 szt. zaworów czerpalnych oraz 12 szt. armatury przy filtrze głównym</t>
  </si>
  <si>
    <t xml:space="preserve">Remont wygrodzenia wewnętrznego w Zakładzie Karnym w Strzelinie </t>
  </si>
  <si>
    <t xml:space="preserve">Zmodernizowano wygrodzenie wewnętrzne na odcinku 52,2 mb poprzez dostosowanie je do wymogów stawianych tego typu infrastrukturze </t>
  </si>
  <si>
    <t>Remont przepompowni ścieków bytowych w Zakładzie Karnym w Brzegu</t>
  </si>
  <si>
    <t>Poprawienie sprawności odprowadzania ścieków z przepompowni do miejskiej sieci kanalizacyjnej poprzez montaż zespołu prowadnic, montaż łańcuchów, haków, 6m drabiny oraz pomostu ze stali nierdzewnej, montaż zespołu hydraulicznego w skład którego wchodzą pompy zatapialne, kolana zawory zwrotne, zawory kulowe, trójniki.</t>
  </si>
  <si>
    <t>Remont części dachu w budynku Klubu SW w Zakładzie Karnym w Nysie</t>
  </si>
  <si>
    <t>Remont części dachu na budynku Klubu SW w tym naprawa pokrycia z papy termozgrzewalnej 4 m2, naprawa sufitów podwieszanych 5 m2, wykonanie balastu z o płyt betonowych na ruszcie stalowym.</t>
  </si>
  <si>
    <t>Remont schodów zewnętrznych przy budynku kuchni w Zakładzie Karnym w Zarębie</t>
  </si>
  <si>
    <t xml:space="preserve">Zdemontowanie istniejących schodów o konstrukcji żelbetowej - 1 kpl., zaprojektowanie a następnie montaż schodów ażurowych z zastosowaniem krat pomostowych stalowych zgodnie z obowiązującymi przepisami - 1 kpl. </t>
  </si>
  <si>
    <t>Remont dachu budynku garażowo-magazynowego w Zakładzie Karnym w Nysie</t>
  </si>
  <si>
    <t>Remont dachu budynku garażowo-magazynowego o powierzchni 349,80 m2 z wymianą pokrycia na płytę warstwową, wymianą rynien oraz rur spustowych.</t>
  </si>
  <si>
    <t>Remont instalacji elektrycznej w pawilonie G w Zakładzie Karnym we Wronkach</t>
  </si>
  <si>
    <t>powierzchnia 1 620 m2</t>
  </si>
  <si>
    <t>Remont systemu kontroli dostępu w Areszcie Śledczym w Poznaniu</t>
  </si>
  <si>
    <t>30 sztuk przejść</t>
  </si>
  <si>
    <t>Remont wewnętrznej sieci wodociągowej, ciepłej wody i cyrkulacji w Zakładzie Karnym w Rawiczu</t>
  </si>
  <si>
    <t xml:space="preserve">długość 197 mb </t>
  </si>
  <si>
    <t>Remont pomieszczenia socjalnego w budynku wartowni Aresztu Śledczego w Międzyrzeczu</t>
  </si>
  <si>
    <t>powierzchnia 15 m2</t>
  </si>
  <si>
    <t xml:space="preserve">Remont dachu pawilonu mieszkalnego A i B oraz budynku łączącego pawilony Zakładu Karnego w Głogowie </t>
  </si>
  <si>
    <t>powierzchnia 1919 m2</t>
  </si>
  <si>
    <t>Remont części higieniczno-sanitarnej w pomieszczeniu wartowni w Areszcie Śledczym w Poznaniu</t>
  </si>
  <si>
    <t xml:space="preserve">powierzchnia 39,40 m2 </t>
  </si>
  <si>
    <t>Remont szatni z zapleczem sanitarnym w budynku 23 w Zakładzie Karnym w Krzywańcu</t>
  </si>
  <si>
    <t>powierzchnia około 220 m2</t>
  </si>
  <si>
    <t>Remont łazienki z WC w szatni funkcjonariuszy w Oddziale Zewnętrznym w Lubsku Zakładu Karnego w Krzywańcu</t>
  </si>
  <si>
    <t>powierzchnia około 15 m2</t>
  </si>
  <si>
    <t>Remont łazienki funkcjonariuszy w budynku pralni Zakładu Karnego w Krzywańcu</t>
  </si>
  <si>
    <t>powierzchnia około 10 m2</t>
  </si>
  <si>
    <t>Remont łazienki funkcjonariuszy w budynku administracji w Zakładzie Karnym w Krzywańcu</t>
  </si>
  <si>
    <t>powierzchnia około 12 m2</t>
  </si>
  <si>
    <t xml:space="preserve">Remont szatni i pomieszczeń socjalnych funkcjonariuszy w budynku świetlicy w Zakładzie Karnym w Rawiczu </t>
  </si>
  <si>
    <t>powierzchnia 57,75 m2</t>
  </si>
  <si>
    <t xml:space="preserve">Remont szatni funkcjonariuszy przy budynku dyrekcji w Zakładzie Karnym w Rawiczu </t>
  </si>
  <si>
    <t>powierzchnia 66,96 m2</t>
  </si>
  <si>
    <t>Remont toalety na oddziale 2 pawilonu C 
w Zakładzie Karnym w Rawiczu</t>
  </si>
  <si>
    <t>powierzchnia 7,98 m2</t>
  </si>
  <si>
    <t>Remont elewacji frontowej i pokrycia dachu w budynku administracyjnym Aresztu Śledczego w Międzyrzeczu</t>
  </si>
  <si>
    <t>powierzchnia dachu 150 m2</t>
  </si>
  <si>
    <t>Remont szatni dla funkcjonariuszy działu ochrony w Areszcie Śledczym w Zielonej Górze</t>
  </si>
  <si>
    <t>powierzchnia 65 m2</t>
  </si>
  <si>
    <t xml:space="preserve">Remont czterech posterunków uzbrojonych w Zakładzie Karnym w Potulicach </t>
  </si>
  <si>
    <t>4 posterunki uzbrojone</t>
  </si>
  <si>
    <t>Remont łazienki przyległej do sali odpraw w budynku sali widzeń Zakładu Karnego w Potulicach</t>
  </si>
  <si>
    <t>powierzchnia 10,34 m2</t>
  </si>
  <si>
    <t>Remont dwóch łazienek w budynku bursy Zakładu Karnego w Potulicach</t>
  </si>
  <si>
    <t>powierzchnia 3,93 m2 i 7,68 m2</t>
  </si>
  <si>
    <t>Remont łazienki w budynku bazy transportowej Zakładu Karnego w Potulicach</t>
  </si>
  <si>
    <t>powierzchnia 13,35 m2</t>
  </si>
  <si>
    <t>Remont dwóch łazienek w pawilonie mieszkalnym G Zakładu Karnego w Potulicach</t>
  </si>
  <si>
    <t>pomieszczenia o powierzchni 2,07 m2 i 2,07 m2</t>
  </si>
  <si>
    <t>Remont wygrodzenia placu gospodarczego w Oddziale Zewnętrznym w Koziegłowach Aresztu Śledczego w Poznaniu</t>
  </si>
  <si>
    <t>długość ok. 57,5 mb</t>
  </si>
  <si>
    <t>Remont bramy głównej Zakładu Karnego w Głogowie</t>
  </si>
  <si>
    <t>brama wjazdowa dwuskrzydłowa</t>
  </si>
  <si>
    <t>Remont wartowni w Zakładzie Karnym w Gębarzewie</t>
  </si>
  <si>
    <t>powierzchnia 186 m2</t>
  </si>
  <si>
    <t>Remont szatni żeńskiej dla funkcjonariuszy w Zakładzie Karnym w Gębarzewie</t>
  </si>
  <si>
    <t>powierzchnia 18,7 m2</t>
  </si>
  <si>
    <t>Remont pomieszczeń sanitarnych mieszczących się przy sali odpraw w budynku wartowni w Zakładzie Karnym we Wronkach</t>
  </si>
  <si>
    <t>powierzchnia 7,10 m2 wyposażone w 2 ubikacje</t>
  </si>
  <si>
    <t>Remont pomieszczeń higieniczno - sanitarnych mieszczących się w budynku administracji na I piętrze w Zakładzie Karnym we Wronkach</t>
  </si>
  <si>
    <t>powierzchnia 10,4 m2 wyposażone w 2 ubikacje</t>
  </si>
  <si>
    <t>Remont pomieszczeń higieniczno - sanitarnych dla funkcjonariuszy i pracowników cywilnych mieszczących się na I piętrze na Pawilonie D w Zakładzie Karnym we Wronkach</t>
  </si>
  <si>
    <t>powierzchnia 13,16 m2 wyposażone w 3 ubikacje oraz pisuar</t>
  </si>
  <si>
    <t>Remont pomieszczenia sanitarnego mieszczącego się w budynki bramy głównej w Zakładzie Karnym we Wronkach</t>
  </si>
  <si>
    <t>powierzchnia 7,90 m2 wyposażone w 1 ubikacje</t>
  </si>
  <si>
    <t>Remont pomieszczeń higieniczno - sanitarnych dla funkcjonariuszy mieszczących się na parterze w budynku finansowo - kwatermistrzowskim w Zakładzie Karnym we Wronkach</t>
  </si>
  <si>
    <t>powierzchnia 10,00 m2 wyposażone w 1 ubikacje oraz pisuar</t>
  </si>
  <si>
    <t>Wymiana stolarki okiennej w budynku administracji, wartowni, biura przepustek oraz bramy Zakładu Karnego we Wronkach</t>
  </si>
  <si>
    <t xml:space="preserve">80 sztuk stolarki okiennej </t>
  </si>
  <si>
    <t>Wymiana instalacji C.W.U., cyrkulacji, zimnej wody, C.O., pary technologicznej oraz kondensatu wraz z armaturą w pomieszczeniach kuchni Zakładu Karnego w Pińczowie</t>
  </si>
  <si>
    <t>W Zakładzie Karnym w Pińczowie wykonano wymianę instalacji C.W.U., cyrkulacji, zimnej wody, C.O., pary technologicznej oraz kondensatu wraz z armaturą parową w pomieszczeniach kuchni Zakładu Karnego  w Pińczowie. Instalacje które wymieniono znajdują się w kanale technologicznym o długości 40 metrów pod posadzką pomieszczeń kuchni.</t>
  </si>
  <si>
    <t>Remont systemu interkomowo-radiowęzłowo-przyzywowego w Zakładzie Karnym w Rzeszowie.</t>
  </si>
  <si>
    <t>System interkomowo-radiowęzłowo-przyzywowy, demontaż i montaż podzespołów i urządzeń, konfiguracja, uruchomienie i sprawdzenie instalacji - 1 kpl</t>
  </si>
  <si>
    <t>Remont instalacji c.w.u. w łaźni dla osadzonych wraz z automatyką w Zakładzie Karnym w Jaśle</t>
  </si>
  <si>
    <t>Instalacji c.w.u. w łaźni dla osadzonych wraz z automatyką w Zakładzie Karnym w Jaśle - 1 kpl.</t>
  </si>
  <si>
    <t>Remont posadzki w pomieszczeniach kuchni Zakładu  Karnego w Dębicy</t>
  </si>
  <si>
    <t>Posadzka - 160 m 2</t>
  </si>
  <si>
    <t>Remont dwóch szatni dla funkcjonariuszy w budynku administracji Zakładu Karnego w Dębicy</t>
  </si>
  <si>
    <t>Odnowiona powłoka malarska - 160m2
Podłoga 66m2</t>
  </si>
  <si>
    <t>Remont sanitariatów funkcjonariuszy w oddziale V i VI Zakładu Karnego w Dębicy</t>
  </si>
  <si>
    <t>Okładziny ścienne i podłogowe - 30m2
Instalacja wod-kan 1 kpl
Armatura sanitarna - 1kpl</t>
  </si>
  <si>
    <t>Remont instalacji wentylacji nawiewno-wywiewnej w budynku pralni Areszcie Śledczym w Kielcach</t>
  </si>
  <si>
    <t>wyremontowano instalację wentylacji nawiewno-wywiewnej w pomieszczeniach o łącznej kubaturze 523,44 m3</t>
  </si>
  <si>
    <t>Remont drzwi garażowych w Zakładzie Karnym w Łupkowie</t>
  </si>
  <si>
    <t>8 szt. drzwi garażowych</t>
  </si>
  <si>
    <t>Remont pomieszczeń higieniczno - sanitarnych w Zakładzie Karnym w Łupkowie</t>
  </si>
  <si>
    <t>4 pomieszczenia</t>
  </si>
  <si>
    <t>Remont pomieszczeń higieniczno-sanitarnych w Zakładzie Karnym w Pińczowie</t>
  </si>
  <si>
    <t>Poprawa estetyki i funkcjonalności 5 łazienek, uzyskanie 2 pomieszczeń socjalnych na oddziałach mieszkalnych, montaż w 2 dyżurkach oddziałowych umywalek, uzyskanie 2 pomieszczeń z natryskami w budynku administracji, wydzielenie osobnych szatni dla kobiet i mężczyzn</t>
  </si>
  <si>
    <t>Remont oświetlenia wewnętrznego w Zakładzie Karnym w Przemyślu</t>
  </si>
  <si>
    <t>oprawy świetlne 62 szt., okablowanie 1 kpl.</t>
  </si>
  <si>
    <t>Remont łazienek w dyżurkach oddziałowych w Zakładzie Karnym w Przemyślu</t>
  </si>
  <si>
    <t>podłogi, ściany i sufity ok 32 m2, stolarka drzwiowa 2 szt., armatura 2 kpl.</t>
  </si>
  <si>
    <t>Remont nawierzchni dróg, ciągów komunikacyjnych i parkingów w Zakładzie Karnym w Rzeszowie.</t>
  </si>
  <si>
    <t xml:space="preserve">Wyremontowana nawierzchnia o łącznej powierzchni 2200m2., regulacja wysokościowa istniejących studni i krat ściekowych – 17 kpl, </t>
  </si>
  <si>
    <t>Remont systemu przeciwpożarowego w Zakładzie Karnym w Rzeszowie.</t>
  </si>
  <si>
    <t>Wymiana rezerwowego systemu ppoż., demontaż i montaż podzespołów, uruchomienie, przegląd rozruchowy wraz w wykonanie pełnych testów ruchowych zestawu - 1 kpl</t>
  </si>
  <si>
    <t>Remont systemu napadowego w Zakładzie Karnym w Rzeszowie.</t>
  </si>
  <si>
    <t>Nowy system napadowy, demontaż i montaż podzespołów i urządzeń, konfiguracja, uruchomienie i sprawdzenie systemu - 1 kpl</t>
  </si>
  <si>
    <t>Remont pomieszczeń higieniczno-sanitarnych w Zakładzie Karnym w Rzeszowie.</t>
  </si>
  <si>
    <t>Nowa okładzina podłogowa i ścienna z płytek o pow. 200 m2; wyrównane i odmalowane ścian o pow. 35 m2, wymieniony sufit podwieszany o pow. 49 m2, nowa instalacja oświetleniowa - 1 kpl, instalacje sanitarne - 1 kpl, wymiana stolarki drzwiowej - 1 kpl, biały montaż - 1 kpl.</t>
  </si>
  <si>
    <t>Remont pomieszczeń sanitarno - bytowych dla funkcjonariuszy Zakładu Karnego w Uhercach Mineralnych</t>
  </si>
  <si>
    <t xml:space="preserve">• wykonanie nowych posadzek – 23,81 m2,
• wykonanie sufitów podwieszanych - 23,81 m2
• wymianę instalacji wod- kan – 3 kpl.,
• wykonanie okładzin podłogowych – 23,81 m2
• wykonanie okładzin ściennych – 73,62 m2
• wymiana przyborów sanitarnych –10 szt.,
• wykonanie kanałów wentyl.grawit. -2 szt.,
• wymiana opraw oświetleniowych – 8 szt.,
• Wymiana instalacji elektrycznych – 3 kpl.,
• wymiana stolarki drzwiowej – 5 szt.
</t>
  </si>
  <si>
    <t>Remont bramy wjazdowej na teren Aresztu Śledczego w Warszawie - Białołęce</t>
  </si>
  <si>
    <t>Brama wjazdowa - 1 kpl.</t>
  </si>
  <si>
    <t>Remont studni głębinowej nr 4 w Areszcie Śledczym w Warszawie - Białołęce</t>
  </si>
  <si>
    <t>Pompa głębinowa - 1 szt., rurociąg - 48 mb.</t>
  </si>
  <si>
    <t>Remont pomieszczeń sanitarnych w pawilonie A Aresztu Śledczego w Warszawie - Służewcu</t>
  </si>
  <si>
    <t xml:space="preserve"> Remont 4 łazienek: wymiana glazury - 14m2, terakoty - 72m2, przerobienie instalacji wodnej oraz odpływowej - 4 kpl.</t>
  </si>
  <si>
    <t>Remont pomieszczeń sanitarnych w pawilonie  B Aresztu Śledczego w Warszawie - Służewcu</t>
  </si>
  <si>
    <t>Wymiana drzwi cel mieszkalnych w oddziale C/IV Aresztu Śledczego w Warszawie - Białołęce</t>
  </si>
  <si>
    <t xml:space="preserve">Drzwi do cel mieszkalnych - 10 szt. </t>
  </si>
  <si>
    <t xml:space="preserve">Remont łazienki przy stanowisku dowodzenia Aresztu Śledczego w Warszawie - Służewcu </t>
  </si>
  <si>
    <t>Remont 1 łazienki: wymiana glazury 20m2, terakoty 6,5m2, przerobienie instalacji wodnej oraz odpływowej - 1 kpl</t>
  </si>
  <si>
    <t>Remont łazienki w kuchni Aresztu Śledczego w Warszawie - Służewcu</t>
  </si>
  <si>
    <t>Remont 1 łazienki: wymiana glazury 18m2, terakoty 5,7m2, przerobienie instalacji wodnej oraz odpływowej - 1 kpl</t>
  </si>
  <si>
    <t>Remont szatni w budynku administracji Zakładu Karnego w Siedlcach</t>
  </si>
  <si>
    <t>oczyszczenie, odgrzybienie i zagruntowanie i odmalowanie sufitu - 50 m2, oczyszczenie i pomalowanie grzejnika żeliwnego - 2 szt.</t>
  </si>
  <si>
    <t>Remont łazienki przy stanowisku dowodzenia w budynku administracji Zakładu Karnego w Siedlcach</t>
  </si>
  <si>
    <t>Oczyszczenie, odgrzybienie i odnowienie sufitów - 9 m2, położenie okładzin ściennych i podłogowych z glazury i terakoty - 5 m2, gruntowanie i malowanie ścian i sufitu - 9m2, zamontowanie nowych drzwi wraz z ościeżnicami 4 szt., oczyszczenie i pomalowanie grzejnika żeliwnego - 1 szt.</t>
  </si>
  <si>
    <t>Remont pomieszczeń sanitarnych oddziałów IV - VII w pawilonie B Zakładu Karnego w Siedlcach</t>
  </si>
  <si>
    <t>oczyszczenie, gruntowanie i malowanie ścian i sufitów: 112,02 m2, wymiana futryn i drzwi - 1 szt., wymiana umywalki - 1 szt., wymiana baterii umywalkowej - 1 szt., wymiana miski ustępowej ze spłuczką - 1 szt., oczyszczenie  odmalowanie grzejnika żeliwnego - 4 szt., oczyszczenie i pomalowanie drzwi -  6,4 m2, skucie starej glazury - 54,26 m2, ułożenie nowe glazury - 54,26 m2, skucie starej i ułożenie nowe terakoty - 7,22 m2, tynkowanie ścian - 34,46 m2, murowanie ścianki z pustaka 12cm i nadbudowa ściany działowej 2,02m x 0,95 m - 1,95 m2</t>
  </si>
  <si>
    <t>Remont łazienki w pokoju wychowawców i psychologów w oddziale VIII pawilonu C Zakładu Karnego w Siedlcach</t>
  </si>
  <si>
    <t>Oczyszczenie i odnowienie, zagruntowanie i pomalowanie ścian i sufitu - 14 m2, wymiana umywalki - 1 szt., wymiana baterii umywalkowej - 1 szt.</t>
  </si>
  <si>
    <t>Remont łazienki w kuchni Zakładu Karnego w Siedlcach</t>
  </si>
  <si>
    <t>Oczyszczenie, odgrzybienie i odnowienie sufitów - 6,6 m2, gruntowanie i malowanie ścian i sufitów - 6,6 m2, wymiana drzwi wraz z ościeżnicami - 4 szt., wymiana baterii umywalkowej - 1 szt.</t>
  </si>
  <si>
    <t>Wymiana stolarki okiennej w pawilonie mieszkalnym B Zakładu Karnego w Płocku</t>
  </si>
  <si>
    <t>Montaż 39 szt. okien PCV oraz 201 szt. okien drewnianych</t>
  </si>
  <si>
    <t>Remont łazienki w szatni męskiej oraz damskiej w Areszcie Śledczym w Warszawie Grochowie.</t>
  </si>
  <si>
    <t>Wyremontowano łazienkę - 1 szt.</t>
  </si>
  <si>
    <t>Remont łazienki pawilonu B  Areszcie Śledczym w Warszawie Grochowie.</t>
  </si>
  <si>
    <t>Remont łazienki pawilonu D  Areszcie Śledczym w Warszawie Grochowie.</t>
  </si>
  <si>
    <t>Remont pomieszczeń sanitarnych pawilonu F  Areszcie Śledczym w Warszawie Grochowie.</t>
  </si>
  <si>
    <t>Wyremontowano pomieszczenia sanitarne - 2 szt.</t>
  </si>
  <si>
    <t>Remont bramy głównej w Areszcie Śledczym w Warszawie Grochowie.</t>
  </si>
  <si>
    <t>Wyremontowano bramę główną w jednostce</t>
  </si>
  <si>
    <t>Remont węzła centralnego ogrzewania w Oddziale Zewnętrznym w Popowie Aresztu Śledczego w Warszawie - Grochowie</t>
  </si>
  <si>
    <t>Wyremontowano węzeł centralnego ogrzewania - 1 szt.</t>
  </si>
  <si>
    <t>Remont łazienki w szatni funkcjonariuszy</t>
  </si>
  <si>
    <t>Remont  pomieszczenia 1szt., wymiana glazury 23m2 , terakoty 6,5m2, przerobienie instalacji wodnej oraz odpływowej.</t>
  </si>
  <si>
    <t xml:space="preserve">Wymiana odcinków rurociągu wody pitnej 
na terenie Ośrodka Szkolenia Służby Więziennej 
w Popowie </t>
  </si>
  <si>
    <t>Wyremontowana sieć wodociągowa o łącznej długości ok 485 mb wraz z 4 przyłączami 
do budynków</t>
  </si>
  <si>
    <t xml:space="preserve">Remont stacji uzdatniania wody w Ośrodka Szkolenia Służby Więziennej w Popowie </t>
  </si>
  <si>
    <t>Wyremontowana stacja uzdatniania wody - 1 kpl.</t>
  </si>
  <si>
    <t xml:space="preserve">Remont sieci ciepłowniczej na terenie Ośrodka Szkolenia Służby Więziennej w Popowie </t>
  </si>
  <si>
    <t>Wyremontowana sieć ciepłownicza o łącznej długości ok 700 mb wraz z węzłami regulacyjnymi w 7 budynkach</t>
  </si>
  <si>
    <t xml:space="preserve">Remont łazienki na parterze w budynku głównym hotelowym Ośrodka Szkolenia Służby Więziennej w Popowie </t>
  </si>
  <si>
    <t xml:space="preserve">Wyremontowana łazienka na parterze budynku głównego o powierzchni 13,5 m2 </t>
  </si>
  <si>
    <t xml:space="preserve">Remont schodów wewnętrznych w budynku hotelowym Ośrodka Szkolenia Służby Więziennej w Popowie </t>
  </si>
  <si>
    <t>Wyremontowane schody wewnętrzne w budynku głównym o powierzchni ok 45 m2</t>
  </si>
  <si>
    <t>Remont przyłącza energetycznego w Oddziale Zamiejscowym w Kikitach Ośrodka Szkolenia Służby Więziennej w Popowie</t>
  </si>
  <si>
    <t>Wyremontowane przyłącze energetyczne - 1 kpl.</t>
  </si>
  <si>
    <t>Remont pomieszczeń socjalnych dla funkcjonariuszy działu ochrony w Oddziale Zamiejscowym w Sulejowie Centralnego Ośrodka Szkolenia Służby Więziennej w Kulach</t>
  </si>
  <si>
    <t>Wyremontowano pomieszczenia o powierzchni 20,6 m² wraz z wydzieleniem pomieszczenia socjalnego z aneksem kuchennym</t>
  </si>
  <si>
    <t>Remont pomieszczeń w domku nr 3 z przystosowaniem na szatnie w Oddziale Zamiejscowym w Sulejowie Centralnego Ośrodka Szkolenia Służby Więziennej w Kulach</t>
  </si>
  <si>
    <t>Wyremontowano domek o powierzchni 35,15 m² , w którym wykonano pomieszczenie szatni dla 22 osób z węzłem sanitarnym i prysznicem</t>
  </si>
  <si>
    <t>Remont pomieszczeń sanitarnych i prysznicowych w strefie basenowej w Centralnym Ośrodku Szkolenia Służby Więziennej w Kulach</t>
  </si>
  <si>
    <t>Przeprowadzono remont dwóch toalet oraz pomieszczenia prysznicowego o łącznej powierzchni 27,4m2 wraz z wymianą instalacji wodociągowej, kanalizacyjnej oraz wentylacyjnej.</t>
  </si>
  <si>
    <t>Remont pomieszczeń szatni dla funkcjonariuszy działu ochrony i kwatermistrzowskiego w Centralnym Ośrodku Szkolenia Służby Więziennej w Kulach</t>
  </si>
  <si>
    <t>Przeprowadzono kompleksowy remont pomieszczeń dwóch szatni o łącznej powierzchni 37,2m2 wraz z przeróbką podejść grzejnikowych i wymianą grzejników.</t>
  </si>
  <si>
    <t>Remont balkonu hali sportowej w Centralnym Ośrodku Szkolenia Służby Więziennej w Kulach</t>
  </si>
  <si>
    <t>Przeprowadzono remont balkonu hali sportowej o powierzchni 40,5m2 polegający na wymianie podłogowych płytek gressowych oraz remoncie balustrady o powierzchni 85m2.</t>
  </si>
  <si>
    <t>Remont Sali dydaktycznej nr B w budynku dydaktycznym w Oddziale Zamiejscowym w Sulejowie Centralnego Ośrodka Szkolenia Służby Więziennej w Kulach</t>
  </si>
  <si>
    <t>Kompleksowy remont Sali dydaktycznej B o powierzchni 75m² w tym: wymiana stolarki okiennej i drzwiowej, wymiana systemu klimatyzacji, montaż wentylacji z systemem odzysku ciepła, wykonanie sufitów podwieszanych typu Amstrong, wymiana grzejników CO, ułożenie instalacji elektro-technicznej, ułożenie gipsów i tynków na ścianach, malowanie,  wykonanie posadzki z płytek.</t>
  </si>
  <si>
    <t>Remont instalacji wodociągowej w budynku hydroforni w Centralnym Ośrodku Szkolenia Służby Więziennej w Kulach</t>
  </si>
  <si>
    <t>Przeprowadzono częściowy remont instalacji wodociągowej polegający na wymianie:
- zasuwy Dn 125 wraz z kołami - 2 kpl,
- zasuwy Dn 80 wraz z kołami - 3 kpl,
- zaworu zwrotnego grzybkowego Dn 80 - 1 szt.,
- zaworu zwrotnego klapowego Dn 80 - 2 szt.,
- pompy samozasysającej ze sprzęgłem - 1 kpl.</t>
  </si>
  <si>
    <t xml:space="preserve">OSSW Sucha </t>
  </si>
  <si>
    <t>Remont drogi wewnętrznej dojazdowej do punktu czerpania wody do celów ppoż. oraz przepompowni ścieków, znajdujących się na terenie Ośrodka Szkolenia Służby Więziennej w Suchej OZ w Zwartowie</t>
  </si>
  <si>
    <t>- ułożenie kostki brukowej na remontowanej drodze o łącznej powierzchni ok. 455m2</t>
  </si>
  <si>
    <t>Remont systemu nawodnienia terenów zielonych w Ośrodku Szkolenia Służby Więziennej w Suchej OZ Zwartowo</t>
  </si>
  <si>
    <t>- wykonanie automatyki nawadniania składającej się z 201 zraszaczy wynurzalnych z 22 elektrozaworami na pow. ok. 10500m2,</t>
  </si>
  <si>
    <t>Remont dachu na budynku pałacowym w Ośrodku Szkolenia Służby Więziennej w Suchej OZ Zwartowo</t>
  </si>
  <si>
    <t>- wymiana obróbek blacharskich ogniomuru o długości ok. 12mb,
- czyszczenie dachu pokrytego dachówka ceramiczną o pow. ok. 1300m2</t>
  </si>
  <si>
    <t>Remont systemu sygnalizacji pożaru (SSP) w Budynku Socjalnym w OS SW w Suchej</t>
  </si>
  <si>
    <t>- montaż 21szt. czujek dymu,
- montaż 4szt. ROP-4001M,
- montaż 4szt. SAL-4001,
- podłączenie nowych punktów do istniejącej centrali CSP</t>
  </si>
  <si>
    <t>Remont łazienki z przystosowaniem dla osób niepełnosprawnych w Budynku Szkoleniowym na parterze w OS SW w Suchej</t>
  </si>
  <si>
    <t>- montaż nowych płytek na podłodze i ścianach 43,63m2,
- modernizacja instalacji elektrycznej oraz wod-kan,
- montaż kompletnych wiszących misek ustępowych 3szt.,
- montaż umywalki wraz z baterią 1kpl.,
- montaż drzwi 1szt.,
- montaż kabin WC z płyt HPL - 2szt.</t>
  </si>
  <si>
    <t>Remont ciągów komunikacyjnych na parterze i piętrze w budynku hotelowym "Rybak" w OS SW w Suchej</t>
  </si>
  <si>
    <t>- montaż nowych płytek na podłodze 79,35m2,
- wygładzenie i odmalowanie ścian orz sufitów 321,39m2,
- montaż drzwi wewnętrznych 11szt.,
- montaż aluminiowych drzwi wejściowych 1szt.,
- modernizacja instalacji elektrycznej,
- montaż balustrady stalowej 5,83mb,
- montaż nowych lamp sufitowych 19szt., lamp awaryjnych 11szt., lamp ściennych 1szt., lampek przypodłogowych 35szt.,
- wymiana parapetów 28,06mb</t>
  </si>
  <si>
    <t>Remont łazienki w Budynku Kuchni i Stołówki w OS SW w Suchej</t>
  </si>
  <si>
    <t>- wykonanie zabudowy z płyt gk 2,97m2,
- montaż nowych płytek na podłodze i ścianach 30,15m2,
- montaż nowego sufitu systemowego 4,24m2,
- montaż drzwi wewnętrznych 1szt.
- montaż miski ustępowej 1szt.,
- montaż umywalki z szafką 1szt., baterii umywalkowej 1szt., lustra 1szt., grzejnika 1szt., lamp LEDowych 3szt.
- modernizacja instalacji elektrycznej oraz wod-kan 1kpl.</t>
  </si>
  <si>
    <t>Remont dwóch łazienek na stołówce w OS SW w Suchej</t>
  </si>
  <si>
    <t>- montaż nowych płytek na podłodze i ścianach 167,47m2,
- montaż nowego sufitu systemowego 28,49m2,
- modernizacja instalacji elektrycznej oraz wod-kan,
- montaż kompletnych wiszących misek ustępowych 6szt. oraz pisuaru 1szt.,
- montaż umywalek wraz z bateriami 4kpl.,
- montaż drzwi 8szt.,
- montaż ścianki z płyty HPL 1szt.</t>
  </si>
  <si>
    <t>Remont części cokołu Budynku Administracji na terenie Ośrodka Szkolenia Służby Więziennej w Suchej</t>
  </si>
  <si>
    <t>- demontaż płytek podłogowych i ściennych 65,04m2
- montaż płyt granitowych 65,04m2</t>
  </si>
  <si>
    <t>Remont ogrodzenia kortu tenisowego w OS SW w Suchej OZ Zwartowo</t>
  </si>
  <si>
    <t>- wykonanie ogrodzenia betonowego systemowego o długości 89mb</t>
  </si>
  <si>
    <t>Remont drogi dojazdowej do mobilnej strzelnicy kontenerowej w OS SW w Suchej OZ w Zwartowie</t>
  </si>
  <si>
    <t>- wykonanie drogi z płyt betonowych 325m2,
- ułożenie krawężników 115mb,
- uzupełnienie płyt czarną ziemia wraz z obsianiem trawą.</t>
  </si>
  <si>
    <t xml:space="preserve">Remont instalacji zimnej wody zasilających kotłownie w Ośrodku Doskonalenia Kadr Służby Więziennej w Olszanicy </t>
  </si>
  <si>
    <t>Instalacja zimnej wody zasilającej kotłownie 1 kpl.</t>
  </si>
  <si>
    <t>Remont tarasu przy Pałacu Jordanowskim w Ośrodku Doskonalenia Kadr Służby Więziennej w Olszanicy</t>
  </si>
  <si>
    <t>Taras z piaskowca 138 m²</t>
  </si>
  <si>
    <t>Remont mostu nad stawem w Ośrodku Doskonalenia Kadr Służby Więziennej w Olszanicy</t>
  </si>
  <si>
    <t>Most z barierką 1kpl</t>
  </si>
  <si>
    <t>Remont łazienek w pokojach dla funkcjonariuszy odbywających szkolenie  w Ośrodku Doskonalenia Kadr Służby Więziennej w Olszanicy</t>
  </si>
  <si>
    <t xml:space="preserve"> Łazienki 4 szt., 1 pion co., zw.,cw.</t>
  </si>
  <si>
    <t>Remont murka oporowego w Ośrodku Doskonalenia Kadr Służby Więziennej w Olszanicy</t>
  </si>
  <si>
    <t>Murek z elewacją z piaskowca 1kpl., Balustrada ze stali nierdzewnej 1kpl.</t>
  </si>
  <si>
    <t>Remont pomieszczeń sanitarnych dla osób pracujących w pionie żywnościowym w Ośrodku Doskonalenia Kadr Służby Więziennej w Olszanicy</t>
  </si>
  <si>
    <t>Wyremontowana szatnia dla personelu 2szt. Wyremontowana łazienka dla personelu 1szt. Wymieniono 7 par drzwi</t>
  </si>
  <si>
    <t>Remont kominów na budynku hotelowym w Ośrodku Doskonalenia Kadr Służby Więziennej w Olszanicy</t>
  </si>
  <si>
    <t>Wyremontowano wraz z ociepleniem 20 kominów.                                        Zamontowano ponad 190 kratek wentylacyjnych</t>
  </si>
  <si>
    <t>OSSW Olszanica</t>
  </si>
  <si>
    <t>Przebudowa kotłowni wraz z wymianą kotła parowego w Oddziale Zewnętrznym w Gdańsku-Przeróbce Aresztu Śledczego w Gdańsku</t>
  </si>
  <si>
    <t>Przebudowana kotłownia, nowy kocioł parowy o mocy 400 kW</t>
  </si>
  <si>
    <t>Przebudowa i rozbudowa pomieszczeń na potrzeby sali widzeń w Areszcie Śledczym w  Gdańsku</t>
  </si>
  <si>
    <r>
      <t>Przebudowane pomieszczenia o łącznej powierzchni 497 m</t>
    </r>
    <r>
      <rPr>
        <vertAlign val="superscript"/>
        <sz val="10"/>
        <rFont val="Calibri"/>
        <family val="2"/>
        <charset val="238"/>
        <scheme val="minor"/>
      </rPr>
      <t>2</t>
    </r>
    <r>
      <rPr>
        <sz val="10"/>
        <rFont val="Calibri"/>
        <family val="2"/>
        <charset val="238"/>
        <scheme val="minor"/>
      </rPr>
      <t xml:space="preserve"> i kubaturze 1219 m</t>
    </r>
    <r>
      <rPr>
        <vertAlign val="superscript"/>
        <sz val="10"/>
        <rFont val="Calibri"/>
        <family val="2"/>
        <charset val="238"/>
        <scheme val="minor"/>
      </rPr>
      <t>3</t>
    </r>
  </si>
  <si>
    <t>Przebudowa części oddziałów mieszkalnych pawilonu B w Zakładzie Karnym Nr 1 w Grudziądzu</t>
  </si>
  <si>
    <r>
      <t>Przebudowane ok. 1450 m</t>
    </r>
    <r>
      <rPr>
        <vertAlign val="superscript"/>
        <sz val="10"/>
        <rFont val="Calibri"/>
        <family val="2"/>
        <charset val="238"/>
        <scheme val="minor"/>
      </rPr>
      <t>2</t>
    </r>
    <r>
      <rPr>
        <sz val="10"/>
        <rFont val="Calibri"/>
        <family val="2"/>
        <charset val="238"/>
        <scheme val="minor"/>
      </rPr>
      <t xml:space="preserve"> powierzchni użytkowej</t>
    </r>
  </si>
  <si>
    <t>Przebudowa budynku kuchni oraz pomieszczeń pomocniczych wraz ze zmianą technologii zasilania z pary technologicznej na gazowe w Zakładzie Karnym w Herbach -  Etap II</t>
  </si>
  <si>
    <r>
      <t>Zmodernizowany budynek kuchni o powierzchni  ok. 1063 m</t>
    </r>
    <r>
      <rPr>
        <vertAlign val="superscript"/>
        <sz val="10"/>
        <rFont val="Calibri"/>
        <family val="2"/>
        <charset val="238"/>
        <scheme val="minor"/>
      </rPr>
      <t>2</t>
    </r>
    <r>
      <rPr>
        <sz val="10"/>
        <rFont val="Calibri"/>
        <family val="2"/>
        <charset val="238"/>
        <scheme val="minor"/>
      </rPr>
      <t>, nowe instalacje wentylacyjna, elektryczna, sanitarna. Nowy sprzęt kuchenny</t>
    </r>
  </si>
  <si>
    <t>Przebudowa łąźni głównej w Areszczie Śledczym w Gliwicach</t>
  </si>
  <si>
    <t>Pomieszczenie łaźni z 20 stanowiskami kąpielowymi wraz z zapleczem magazynowym i toaletą.</t>
  </si>
  <si>
    <t>Przebudowa części muru zewnętrznego w Oddziale Zewnętrznym w Zabrzu Aresztu Śledczego w Bytomiu</t>
  </si>
  <si>
    <t xml:space="preserve"> 270mb muru zewnętrznego wraz z wygrodzeniem wewnetrznym</t>
  </si>
  <si>
    <t>Przebudowa bramy wewnętrznej w Areszcie Śledczym w Gliwicach</t>
  </si>
  <si>
    <t>Brama wraz z automatyką</t>
  </si>
  <si>
    <t>Przebudowa oddziału XI w Zakładzie Karnym w Raciborzu</t>
  </si>
  <si>
    <t>Przebudowany oddział "N"dla 24 osadzonych w zakresie zabiezpieczeń technio-ochronnych oraz zabezpieczeń elektronicznych</t>
  </si>
  <si>
    <t>Przebudowa placów spacerowych przy pawilonie A w Oddziale Zewnętrznym w Strzelcach Opolskich Zakładu karnego Nr 1 w Strzelcach Opolskich</t>
  </si>
  <si>
    <t xml:space="preserve"> 3 żelbetonowe boksy spacerowe wraz z galeryjką oraz dyżurką dla f-sza nadzorującego spacery. Zabezpieczenia techniczno-ochronne na całym placu spacerowym, system monitoringu na całym placu spacerowym.</t>
  </si>
  <si>
    <t>Przebudowa kotłowni z Oddziale Zewnętrznym w Strzelcach Opolskich  Zakładu Karnego nr 1 w Strzelcach Opolskich</t>
  </si>
  <si>
    <t xml:space="preserve">Przyłącze gazowe, odcinek sieci gazowej, przebudowana instalacja: elektryczna, wentylacyjna, wodno-kanalizacyjna i teletechniczna. Kotły energetyczne, wyciągi spalin, kominy spalinowe ze stali kwasoodpornej, zasobniki c.w.u., instalacja wraz z systemem pomp i starowaniem. </t>
  </si>
  <si>
    <t>Budowa budynków penitencjarnych BP3 i BP4 wraz z łącznikiem i placami spacerowymi w Oddziale Zewnętrznym w Stargardzie Aresztu Śledczego w Szczecinie</t>
  </si>
  <si>
    <t xml:space="preserve">Trzykondygnacyjny budynek penitencjarny BP3 o powierzchni użytkowej ok. 1 464 m².
Trzykondygnacyjny budynek penitencjarny BP4 o powierzchni użytkowej ok. 1 468 m².
Trzykondygnacyjny budynek łącznika pomiędzy budynkami penitencjarnymi o powierzchni użytkowej ok. 1 054 m².
Łączna liczba miejsc zakwaterowania osadzonych - 527.
Kompleks placów spacerowych o łącznej powierzchni placów wraz z dojściami ok. 573 m².
Wielofunkcyjne boisko sportowe o powierzchni ok. 235 m².
Pierwsze wyposażenie budynku łącznika oraz budynków penitencjarnych </t>
  </si>
  <si>
    <t>Przebudowa kotłowni parowej w Zakładzie Karnym w Gorzowie Wielkopolskim</t>
  </si>
  <si>
    <t>Nowy kocioł parowy o mocy 285 kW.
Przebudowana kotłownia wraz z instalacją przykotłową oraz instalacją kondensatu w obrębie budynku kotłowni, pralni oraz kuchni</t>
  </si>
  <si>
    <t xml:space="preserve">Budowa placu szkoleniowego dla psów służbowych w Dziale Szkolenia Przewodników i Tresury Psów Służbowych przy Zakładzie Karnym w Czarnem </t>
  </si>
  <si>
    <r>
      <t>Nowy plac szkoleniowy z torem przeszkód o powierzchni ok. 3000 m</t>
    </r>
    <r>
      <rPr>
        <vertAlign val="superscript"/>
        <sz val="10"/>
        <rFont val="Calibri"/>
        <family val="2"/>
        <charset val="238"/>
        <scheme val="minor"/>
      </rPr>
      <t>2</t>
    </r>
  </si>
  <si>
    <t>Przebudowa instalacji c.o. w budynku kotłowni w Zakładzie Karnym w Czarnem</t>
  </si>
  <si>
    <t>Przebudowana instalacja c.o. w pomieszczeniu kotłowni o powierzchni użytkowej ok. 318 m².</t>
  </si>
  <si>
    <t>Budowa przyłącza kanalizacji deszczowej wraz z drogą dojazdową do Zakładu Karnego w Czarnem</t>
  </si>
  <si>
    <t>Przyłącze kanalizacji deszczowej 
Nowa nawierzchni drogi dojazdowej - 725 m².</t>
  </si>
  <si>
    <t>Budowa wewnętrznego wygrodzenia placu spacerowego znajdującego się w Oddziale Zewnętrznym w Słońsku Zakładu Karnego w Gorzowie Wielkopolskim</t>
  </si>
  <si>
    <t>Wygrodzenie wewnętrzne placu spacerowego o łącznej długości około 60 mb
System monitoringu</t>
  </si>
  <si>
    <t>Przebudowa węzła cieplnego w Areszcie Śledczym w Krakowie</t>
  </si>
  <si>
    <r>
      <t>Zbiorniki ciepłej wody 1,3 m</t>
    </r>
    <r>
      <rPr>
        <vertAlign val="superscript"/>
        <sz val="10"/>
        <rFont val="Calibri"/>
        <family val="2"/>
        <charset val="238"/>
        <scheme val="minor"/>
      </rPr>
      <t>3</t>
    </r>
    <r>
      <rPr>
        <sz val="10"/>
        <rFont val="Calibri"/>
        <family val="2"/>
        <charset val="238"/>
        <scheme val="minor"/>
      </rPr>
      <t xml:space="preserve"> - 3 szt. 
Kolektor cieplny - 1 szt.
Instalacja w pomieszczeniu wymiennika ciepła</t>
    </r>
  </si>
  <si>
    <t>Przebudowa pomieszczeń magazynowych w celu pozyskania nowych pomieszczeń zakwaterowania osadzonych w Oddziale Zewnętrznym  w Krakowie Nowej Hucie Aresztu Śledczego w Krakowie</t>
  </si>
  <si>
    <r>
      <t>Przebudowane 216 m</t>
    </r>
    <r>
      <rPr>
        <vertAlign val="superscript"/>
        <sz val="10"/>
        <rFont val="Calibri"/>
        <family val="2"/>
        <charset val="238"/>
        <scheme val="minor"/>
      </rPr>
      <t>2</t>
    </r>
    <r>
      <rPr>
        <sz val="10"/>
        <rFont val="Calibri"/>
        <family val="2"/>
        <charset val="238"/>
        <scheme val="minor"/>
      </rPr>
      <t xml:space="preserve"> powierzchni magazynowej.
32 nowe miejsca zakwaterowania.</t>
    </r>
  </si>
  <si>
    <t>Zmiana sposobu zasilania w ciepło obiektów Zakładu Karnego w Wojkowicach w oparciu o miejski system ciepłowniczy</t>
  </si>
  <si>
    <t>Przyłacze do miejskiej sieci ciepłowniczej. 
Zlikwidowana wyeksploatowana kotłownia węglowa o mocy około 1800 kW.</t>
  </si>
  <si>
    <t>Budowa pawilonu zakwaterowania osadzonych w Areszcie Śledczym w Krasnymstawie</t>
  </si>
  <si>
    <r>
      <t>Budynek zakwaterowania typu zamkniętego dla 258 osadzonych o kubaturze 13 433 m</t>
    </r>
    <r>
      <rPr>
        <vertAlign val="superscript"/>
        <sz val="10"/>
        <rFont val="Calibri"/>
        <family val="2"/>
        <charset val="238"/>
        <scheme val="minor"/>
      </rPr>
      <t>3</t>
    </r>
    <r>
      <rPr>
        <sz val="10"/>
        <rFont val="Calibri"/>
        <family val="2"/>
        <charset val="238"/>
        <scheme val="minor"/>
      </rPr>
      <t xml:space="preserve"> i powierzchni użytkowej ok. 3165 m</t>
    </r>
    <r>
      <rPr>
        <vertAlign val="superscript"/>
        <sz val="10"/>
        <rFont val="Calibri"/>
        <family val="2"/>
        <charset val="238"/>
        <scheme val="minor"/>
      </rPr>
      <t>2</t>
    </r>
    <r>
      <rPr>
        <sz val="10"/>
        <rFont val="Calibri"/>
        <family val="2"/>
        <charset val="238"/>
        <scheme val="minor"/>
      </rPr>
      <t>.
Pola spacerowe w ilości 6 sztuk z galerią ochronną.
System zabezpieczeń techniczno-ochronnych budynku zakwaterowania osadzonych.
Pierwsze wyposażenie.</t>
    </r>
  </si>
  <si>
    <t>Przebudowa pawilonu mieszkalnego B wraz z łącznikiem w Zakładzie Karnym w Chełmie</t>
  </si>
  <si>
    <t>Przebudowany pawilon mieszkalny:
40 cel mieszkalnych - ogólnych 5-osobowych o pow.  15,13 m²- 16,20 m² z zabudowanymi kącikami sanitarnymi;
3 cele jednoosobowe o pow. 6,59m² - 7,08 m²;
3 cele izolacyjne o pow. 6,27m²- 6,52m²;
2 nowe łaźnie o pow. 31,11m² i 31,50 m² dla osadzonych zakwaterowanych w pawilnach mieszkalnych B oraz C liczące po 6 stanowisk;
8 pomieszczeń służbowych o pow. 2,34 m² - 17,29 m².</t>
  </si>
  <si>
    <t>Nadbudowa i przebudowa budynku B-20 
w Areszcie Śledczym w Lublinie</t>
  </si>
  <si>
    <t>Przebudowany budynek B-20 o powierzchni użytkowej - 343 m²:
Nowe pomieszczenia - 19 szt.
Nowa instalacja elektryczna 
Nowa instalacja teletechniczna. 
Nowa instalacja wodociągowa.
Nowa instalacja kanalizacyjna. 
Nowa instalacja wentylacyjna.</t>
  </si>
  <si>
    <t>Przebudowa dachu wraz z adaptacją poddasza budynku koszarowego B w Zakładzie Karnym w Białej Podlaskiej</t>
  </si>
  <si>
    <t>Sala wykładowa terapii - 3 szt.
Pomieszczenie terapii indywidualnej - 1 szt.
Pomieszczenia biurowe terapeutów - 5 szt.
Pomieszczenia magazynowe - 6 szt.
Sanitariaty z WC - 3 szt.
Dźwig towarowo-osobowy - 1 szt.
27 miejsc zakwaterowania osadzonych (20 miejsc w oddziale terapeutycznym i 7 w oddziale półotwartym)</t>
  </si>
  <si>
    <t>Przebudowa wygrodzenia warsztatów wraz z przebudową wygrodzenia magazynu żywnościowego w Areszcie Śledczym w Lublinie</t>
  </si>
  <si>
    <t>Wygrodzenie wewnętrzne - dł. 80 mb</t>
  </si>
  <si>
    <t xml:space="preserve">Budowa systemu regulacji  obiegów centralnego ogrzewania w budynkach w Areszcie Śledczym w Lublinie </t>
  </si>
  <si>
    <t>System regulacji obiegów centalnego ogrzewania</t>
  </si>
  <si>
    <t>Przebudowa systemu zasilania w energię grzewczą Oddziału Zewnętrznego w Pionkach Zakładu Karnego w Żytkowicach</t>
  </si>
  <si>
    <t>Instalacja grzewcza c.o. i c.w.u. składająca się z połączonych kaskadowo trzech pomp ciepła o mocy 16 kW każda.</t>
  </si>
  <si>
    <t>Budowa budynku pawilonu mieszkalnego dla osadzonych w Zakładzie Karnym w Łowiczu</t>
  </si>
  <si>
    <r>
      <t>Budynek pawilonu mieszkalnego wraz z placem spacerowym (12 pól spacerowych) oraz niezbedną infrastrukturą techniczno - ochronną. Cztero kondygnacyjny, wolnostojący bez podpiwniczenia. Budynek umożliwia jednocześnie pobyt dla 256 osadzonym.
Dane budynku: powierzchnia zabudowy ok. 1026 m</t>
    </r>
    <r>
      <rPr>
        <vertAlign val="superscript"/>
        <sz val="10"/>
        <rFont val="Calibri"/>
        <family val="2"/>
        <charset val="238"/>
        <scheme val="minor"/>
      </rPr>
      <t>2</t>
    </r>
    <r>
      <rPr>
        <sz val="10"/>
        <rFont val="Calibri"/>
        <family val="2"/>
        <charset val="238"/>
        <scheme val="minor"/>
      </rPr>
      <t>, powierzchnia użytkowa ok. 3439 m</t>
    </r>
    <r>
      <rPr>
        <vertAlign val="superscript"/>
        <sz val="10"/>
        <rFont val="Calibri"/>
        <family val="2"/>
        <charset val="238"/>
        <scheme val="minor"/>
      </rPr>
      <t>2</t>
    </r>
    <r>
      <rPr>
        <sz val="10"/>
        <rFont val="Calibri"/>
        <family val="2"/>
        <charset val="238"/>
        <scheme val="minor"/>
      </rPr>
      <t>, kubatura - ok. 13997 m</t>
    </r>
    <r>
      <rPr>
        <vertAlign val="superscript"/>
        <sz val="10"/>
        <rFont val="Calibri"/>
        <family val="2"/>
        <charset val="238"/>
        <scheme val="minor"/>
      </rPr>
      <t>3</t>
    </r>
    <r>
      <rPr>
        <sz val="10"/>
        <rFont val="Calibri"/>
        <family val="2"/>
        <charset val="238"/>
        <scheme val="minor"/>
      </rPr>
      <t>. 
Rozbudowany budynek administracyjny w części przeznaczonej na salę widzeń z jednoczesną nadbudową drugiej kondygnacji. Powierzchnia rozbudowy ok. 419 m</t>
    </r>
    <r>
      <rPr>
        <vertAlign val="superscript"/>
        <sz val="10"/>
        <rFont val="Calibri"/>
        <family val="2"/>
        <charset val="238"/>
        <scheme val="minor"/>
      </rPr>
      <t>2</t>
    </r>
    <r>
      <rPr>
        <sz val="10"/>
        <rFont val="Calibri"/>
        <family val="2"/>
        <charset val="238"/>
        <scheme val="minor"/>
      </rPr>
      <t>, powierzchnia użytkowa rozbudowy i nadbudowy ok. 885 m</t>
    </r>
    <r>
      <rPr>
        <vertAlign val="superscript"/>
        <sz val="10"/>
        <rFont val="Calibri"/>
        <family val="2"/>
        <charset val="238"/>
        <scheme val="minor"/>
      </rPr>
      <t>2</t>
    </r>
    <r>
      <rPr>
        <sz val="10"/>
        <rFont val="Calibri"/>
        <family val="2"/>
        <charset val="238"/>
        <scheme val="minor"/>
      </rPr>
      <t xml:space="preserve"> o kubaturze ok. 3516 m</t>
    </r>
    <r>
      <rPr>
        <vertAlign val="superscript"/>
        <sz val="10"/>
        <rFont val="Calibri"/>
        <family val="2"/>
        <charset val="238"/>
        <scheme val="minor"/>
      </rPr>
      <t>3</t>
    </r>
    <r>
      <rPr>
        <sz val="10"/>
        <rFont val="Calibri"/>
        <family val="2"/>
        <charset val="238"/>
        <scheme val="minor"/>
      </rPr>
      <t>. 
Zmodernizowana kotłownia gazowo - olejowa.</t>
    </r>
  </si>
  <si>
    <t>Przebudowa instalacji elektrycznej oświetlenia zewnętrznego oraz wewnętrznego w Areszcie Śledczym w Piotrkowie Trybunalskim</t>
  </si>
  <si>
    <t>Przebudowana instalacja oświetlenia zewnętrznego i wewnętrznego  w ilości 197 szt. opraw różnego rodzaju.</t>
  </si>
  <si>
    <t>Poprawa efektywności energetycznej pawilonu A w Zakładzie karnym w Kluczborku</t>
  </si>
  <si>
    <t>Termomodernizacja  ok. 650 m² stropu pawilonu "A"</t>
  </si>
  <si>
    <t>Przebudowa dachu budynku magazynu technicznego w Zakładzie Karnym we Włocławku</t>
  </si>
  <si>
    <r>
      <t>Przebudowany dach o powierzchni ok. 380 m</t>
    </r>
    <r>
      <rPr>
        <vertAlign val="superscript"/>
        <sz val="10"/>
        <rFont val="Calibri"/>
        <family val="2"/>
        <charset val="238"/>
        <scheme val="minor"/>
      </rPr>
      <t>2</t>
    </r>
    <r>
      <rPr>
        <sz val="10"/>
        <rFont val="Calibri"/>
        <family val="2"/>
        <charset val="238"/>
        <scheme val="minor"/>
      </rPr>
      <t>, instalacja odgromowa.</t>
    </r>
  </si>
  <si>
    <t xml:space="preserve">Wykonanie instalacji fotowoltaicznej w Areszcie Śledczym w Białymstoku </t>
  </si>
  <si>
    <t xml:space="preserve">Dwie instalacje fotowoltaiczne mocy ok. 49kWp każda  </t>
  </si>
  <si>
    <t>Budowa instalacji fotowoltaicznej w Oddziale Zewnętrznym w Olsztynie Aresztu Śledczego w Olsztynie</t>
  </si>
  <si>
    <t>Instalacja fotowoltaiczna o mocy 9,9 kWp</t>
  </si>
  <si>
    <t>Budowa placu spacerowego w Oddziale Zewnętrznym w Giżycku</t>
  </si>
  <si>
    <t>Ogrodzenie z siatki stalowej, nawierzchnia betonowa oraz tartan, wiata, ławki, urządzenia plenerowe do ćwiczeń i gier zespołowych</t>
  </si>
  <si>
    <t>Budowa budynku zakwaterowania osadzonych typu zamkniętego oraz budynku gospodarczo magazynowego wraz z infrastrukturą na terenie Aresztu Śledczego w Hajnówce</t>
  </si>
  <si>
    <r>
      <t>Budynek gospodarczo – magazynowy, trzykondygnacyjny, w tym poddasze użytkowe oraz szatnia dla personelu na poddaszu w istniejącym budynku widzeniowo- warsztatowym o  powierzchni zabudowy ok. 225 m</t>
    </r>
    <r>
      <rPr>
        <vertAlign val="superscript"/>
        <sz val="10"/>
        <rFont val="Calibri"/>
        <family val="2"/>
        <charset val="238"/>
        <scheme val="minor"/>
      </rPr>
      <t>2</t>
    </r>
    <r>
      <rPr>
        <sz val="10"/>
        <rFont val="Calibri"/>
        <family val="2"/>
        <charset val="238"/>
        <scheme val="minor"/>
      </rPr>
      <t>, kubaturze brutto ok. 2 173 m</t>
    </r>
    <r>
      <rPr>
        <vertAlign val="superscript"/>
        <sz val="10"/>
        <rFont val="Calibri"/>
        <family val="2"/>
        <charset val="238"/>
        <scheme val="minor"/>
      </rPr>
      <t>3</t>
    </r>
    <r>
      <rPr>
        <sz val="10"/>
        <rFont val="Calibri"/>
        <family val="2"/>
        <charset val="238"/>
        <scheme val="minor"/>
      </rPr>
      <t>, powierzchni użytkowej ok. 595 m</t>
    </r>
    <r>
      <rPr>
        <vertAlign val="superscript"/>
        <sz val="10"/>
        <rFont val="Calibri"/>
        <family val="2"/>
        <charset val="238"/>
        <scheme val="minor"/>
      </rPr>
      <t>2</t>
    </r>
    <r>
      <rPr>
        <sz val="10"/>
        <rFont val="Calibri"/>
        <family val="2"/>
        <charset val="238"/>
        <scheme val="minor"/>
      </rPr>
      <t>.  
Budynek zakwaterowania osadzonych typu zamkniętego, trzykondygnacyjny z poddaszem nieużytkowym o  powierzchni zabudowy ok. 965 m</t>
    </r>
    <r>
      <rPr>
        <vertAlign val="superscript"/>
        <sz val="10"/>
        <rFont val="Calibri"/>
        <family val="2"/>
        <charset val="238"/>
        <scheme val="minor"/>
      </rPr>
      <t>2</t>
    </r>
    <r>
      <rPr>
        <sz val="10"/>
        <rFont val="Calibri"/>
        <family val="2"/>
        <charset val="238"/>
        <scheme val="minor"/>
      </rPr>
      <t>, kubaturze brutto ok. 10195 m</t>
    </r>
    <r>
      <rPr>
        <vertAlign val="superscript"/>
        <sz val="10"/>
        <rFont val="Calibri"/>
        <family val="2"/>
        <charset val="238"/>
        <scheme val="minor"/>
      </rPr>
      <t>3</t>
    </r>
    <r>
      <rPr>
        <sz val="10"/>
        <rFont val="Calibri"/>
        <family val="2"/>
        <charset val="238"/>
        <scheme val="minor"/>
      </rPr>
      <t>, powierzchni użytkowej ok. 2352 m</t>
    </r>
    <r>
      <rPr>
        <vertAlign val="superscript"/>
        <sz val="10"/>
        <rFont val="Calibri"/>
        <family val="2"/>
        <charset val="238"/>
        <scheme val="minor"/>
      </rPr>
      <t>2</t>
    </r>
    <r>
      <rPr>
        <sz val="10"/>
        <rFont val="Calibri"/>
        <family val="2"/>
        <charset val="238"/>
        <scheme val="minor"/>
      </rPr>
      <t>. Budynek zakłada możliwość zakwaterowania 256 osadzonych. 
Droga wewnętrzna pożarowa, zatoczki, chodniki, opaski przy budynkach, korytarz komunikacyjny o łącznej powierzchni ok.  2194 m</t>
    </r>
    <r>
      <rPr>
        <vertAlign val="superscript"/>
        <sz val="10"/>
        <rFont val="Calibri"/>
        <family val="2"/>
        <charset val="238"/>
        <scheme val="minor"/>
      </rPr>
      <t>2</t>
    </r>
    <r>
      <rPr>
        <sz val="10"/>
        <rFont val="Calibri"/>
        <family val="2"/>
        <charset val="238"/>
        <scheme val="minor"/>
      </rPr>
      <t>.
Boisko oraz dwa place spacerowe ok. 355 m</t>
    </r>
    <r>
      <rPr>
        <vertAlign val="superscript"/>
        <sz val="10"/>
        <rFont val="Calibri"/>
        <family val="2"/>
        <charset val="238"/>
        <scheme val="minor"/>
      </rPr>
      <t>2</t>
    </r>
    <r>
      <rPr>
        <sz val="10"/>
        <rFont val="Calibri"/>
        <family val="2"/>
        <charset val="238"/>
        <scheme val="minor"/>
      </rPr>
      <t xml:space="preserve"> wraz z podestem obserwacyjnym nad istniejącym placem spacerowym.
Wygrodzenia wewnętrzne,  wewnętrzne instalacje energetyczne, oświetleniowe, teletechniczne, kanalizacji sanitarnej, drenażu opaskowego, kanalizacji deszczowej. 
Podziemny zbiornik przeciwpożarowy o poj. całkowitej 120 m</t>
    </r>
    <r>
      <rPr>
        <vertAlign val="superscript"/>
        <sz val="10"/>
        <rFont val="Calibri"/>
        <family val="2"/>
        <charset val="238"/>
        <scheme val="minor"/>
      </rPr>
      <t>3</t>
    </r>
    <r>
      <rPr>
        <sz val="10"/>
        <rFont val="Calibri"/>
        <family val="2"/>
        <charset val="238"/>
        <scheme val="minor"/>
      </rPr>
      <t>. Podziemny zbiornik retencyjny o poj. całkowitej 53m</t>
    </r>
    <r>
      <rPr>
        <vertAlign val="superscript"/>
        <sz val="10"/>
        <rFont val="Calibri"/>
        <family val="2"/>
        <charset val="238"/>
        <scheme val="minor"/>
      </rPr>
      <t>3</t>
    </r>
    <r>
      <rPr>
        <sz val="10"/>
        <rFont val="Calibri"/>
        <family val="2"/>
        <charset val="238"/>
        <scheme val="minor"/>
      </rPr>
      <t xml:space="preserve">.
Przebudowana kotłownia, kuchnia i budynek  widzeniowo-warsztatowy.
</t>
    </r>
  </si>
  <si>
    <t>Rozbudowa budynku biura przepustek  w Oddziale Zewnętrznym w Olsztynie Aresztu Śledczego w Olsztynie</t>
  </si>
  <si>
    <r>
      <t>Rozbudowany budynek bramowego wraz z infrastrukturą techniczną. Kubatora budynku ok. 1527 m</t>
    </r>
    <r>
      <rPr>
        <vertAlign val="superscript"/>
        <sz val="10"/>
        <rFont val="Calibri"/>
        <family val="2"/>
        <charset val="238"/>
        <scheme val="minor"/>
      </rPr>
      <t>2</t>
    </r>
    <r>
      <rPr>
        <sz val="10"/>
        <rFont val="Calibri"/>
        <family val="2"/>
        <charset val="238"/>
        <scheme val="minor"/>
      </rPr>
      <t>, powierzchnia użytkowa ok. 455 m</t>
    </r>
    <r>
      <rPr>
        <vertAlign val="superscript"/>
        <sz val="10"/>
        <rFont val="Calibri"/>
        <family val="2"/>
        <charset val="238"/>
        <scheme val="minor"/>
      </rPr>
      <t>2</t>
    </r>
    <r>
      <rPr>
        <sz val="10"/>
        <rFont val="Calibri"/>
        <family val="2"/>
        <charset val="238"/>
        <scheme val="minor"/>
      </rPr>
      <t>.Przebudowana część muru ochronnego.  Rozbudowywana część budynku bramowego  niepodpiwniczona, z  jedną kondygnacją nadziemną i dwuspadowym stropodachem o konstrukcji żelbetowej.</t>
    </r>
  </si>
  <si>
    <t>Przebudowa placów spacerowych przy pawilonie A w Zakładzie Karnym we Wronkach</t>
  </si>
  <si>
    <r>
      <t>Place spacerowe o powierzchni 1 050 m</t>
    </r>
    <r>
      <rPr>
        <vertAlign val="superscript"/>
        <sz val="10"/>
        <rFont val="Calibri"/>
        <family val="2"/>
        <charset val="238"/>
        <scheme val="minor"/>
      </rPr>
      <t>2</t>
    </r>
  </si>
  <si>
    <t>Poprawa efektywności energetycznej budynków Zakładu Karnego w Krzywańcu</t>
  </si>
  <si>
    <r>
      <t>Kubatura budynków obiętych poprawą efetywności energetycznej ok. 67 763 m</t>
    </r>
    <r>
      <rPr>
        <vertAlign val="superscript"/>
        <sz val="10"/>
        <rFont val="Calibri"/>
        <family val="2"/>
        <charset val="238"/>
        <scheme val="minor"/>
      </rPr>
      <t>3</t>
    </r>
    <r>
      <rPr>
        <sz val="10"/>
        <rFont val="Calibri"/>
        <family val="2"/>
        <charset val="238"/>
        <scheme val="minor"/>
      </rPr>
      <t>.
Instalacja fotowoltaiczna o mocy 36 kWp. 
Pompy ciepła o mocy 70 kW.
Kotły gazowe o mocy 1,25 MW.</t>
    </r>
  </si>
  <si>
    <t>Poprawa efektywności energetycznej i wykorzystanie odnawialnych źródeł energii budynków Zakładu Karnego we Wronkach</t>
  </si>
  <si>
    <r>
      <t>Powierzchnia użytkowa budynków objętych termomodernizacją ok. 15 551 m</t>
    </r>
    <r>
      <rPr>
        <vertAlign val="superscript"/>
        <sz val="10"/>
        <rFont val="Calibri"/>
        <family val="2"/>
        <charset val="238"/>
        <scheme val="minor"/>
      </rPr>
      <t>2</t>
    </r>
  </si>
  <si>
    <t>Termomodernizacja budynku administracji Aresztu Śledczego w Zielonej Górze</t>
  </si>
  <si>
    <r>
      <t>Kubatura budynku termomodernizowanego ok. 2 732 m</t>
    </r>
    <r>
      <rPr>
        <vertAlign val="superscript"/>
        <sz val="10"/>
        <rFont val="Calibri"/>
        <family val="2"/>
        <charset val="238"/>
        <scheme val="minor"/>
      </rPr>
      <t>3</t>
    </r>
  </si>
  <si>
    <t>Przebudowa kotłowni wraz ze zmianą sposobu opalania z paliwa stałego na gaz ziemny oraz wymiana instalacji z.w., i c.w.u. w Oddziale Zewnętrznym w Potulicach Zakładu Karnego w Potulicach</t>
  </si>
  <si>
    <t>Kotły gazowe - 2 szt. po 100 kW
Przyłącze gazowe - 122mb.</t>
  </si>
  <si>
    <t xml:space="preserve">Budowa systemu odprowadzania wód gruntowych w Oddziale Zewnętrznym w Koziegłowach Aresztu Śledczego w Poznaniu  </t>
  </si>
  <si>
    <t xml:space="preserve">System odprowadzania wód gruntowych
 Rurociągi kanalizacji deszczowej o długości 25 mb </t>
  </si>
  <si>
    <t xml:space="preserve">Przebudowa instalacji wodnej z monitoringiem mediów w Zakładzie Karnym w Gębarzewie </t>
  </si>
  <si>
    <t xml:space="preserve">Przebudowana instalacja w 145 celach  mieszkalnych </t>
  </si>
  <si>
    <t>Przeniesienie stacji transformatorowej w Oddziale Zewnętrznym w Koziegłowach Aresztu Śledczego w Poznaniu</t>
  </si>
  <si>
    <t>Stacja transformatorowa o mocy 630 kVA, linie kablowe o długości 2600 mb</t>
  </si>
  <si>
    <t>Budowa oświetlenia zewnętrznego w Oddziale Zewnętrznym w Moszczańcu Zakładu Karnego w Łupkowie</t>
  </si>
  <si>
    <t>Oświetlenie zewnętrzne</t>
  </si>
  <si>
    <t xml:space="preserve">Przebudowa instalacji wodnej w pawilonach mieszkalnych w Areszcie Śledczym w Kielcach </t>
  </si>
  <si>
    <t>Przebudowana instalacjia wody w pawilonie: A - 159 pomieszczeń, B - 8 pomieszczeń, C - 28 pomieszczeń, 
D- 9 pomieszczeń.
Armatura pomiarowa: 39 szt.</t>
  </si>
  <si>
    <t xml:space="preserve">Budowa infrastruktury technicznej w rejonie strzelnicy Zakładu Karnego w Rzeszowie </t>
  </si>
  <si>
    <t>Linia zasialania elektroenergetycznego i teletechnicznego
Ogrodzenie terenu wraz z zestawem bram i szlabanów 
Monitoring terenu</t>
  </si>
  <si>
    <t>Poprawa efektywności energetycznej budynku administracji i pawilonu „G” w Zakładzie Karnym w Rzeszowie</t>
  </si>
  <si>
    <r>
      <t>Termomodernizacja poddasza budynku administracji - 500 m</t>
    </r>
    <r>
      <rPr>
        <vertAlign val="superscript"/>
        <sz val="10"/>
        <rFont val="Calibri"/>
        <family val="2"/>
        <charset val="238"/>
        <scheme val="minor"/>
      </rPr>
      <t>2</t>
    </r>
    <r>
      <rPr>
        <sz val="10"/>
        <rFont val="Calibri"/>
        <family val="2"/>
        <charset val="238"/>
        <scheme val="minor"/>
      </rPr>
      <t xml:space="preserve"> 
Stolarka drzwiowa budynku administracji</t>
    </r>
  </si>
  <si>
    <t>Przebudowa kotłowni w Areszcie Śledczym w Warszawie - Białołęce</t>
  </si>
  <si>
    <t>Wymienniki ciepła 4 szt.</t>
  </si>
  <si>
    <t>Budowa przyłącza energetycznego strzelnicy kontenerowej w Oddziale  Zamiejscowym 
w Kikitach Ośrodka Szkolenia Służby Więziennej w Popowie</t>
  </si>
  <si>
    <t xml:space="preserve">Przyłącze energetyczne strzelnicy kontenerowej </t>
  </si>
  <si>
    <t>Rozbudowa hangaru oraz zmiana sposobu jego użytkowania na cele szkoleniowo-rekreacyjne 
w Oddziale Zamiejscowym w Kikitach Ośrodka Szkolenia Służby Więziennej w Popowie</t>
  </si>
  <si>
    <r>
      <t>Budynek o charakterze szkoleniowym o powierzchni zabudowy ok 299 m</t>
    </r>
    <r>
      <rPr>
        <vertAlign val="superscript"/>
        <sz val="10"/>
        <rFont val="Calibri"/>
        <family val="2"/>
        <charset val="238"/>
        <scheme val="minor"/>
      </rPr>
      <t>2</t>
    </r>
    <r>
      <rPr>
        <sz val="10"/>
        <rFont val="Calibri"/>
        <family val="2"/>
        <charset val="238"/>
        <scheme val="minor"/>
      </rPr>
      <t xml:space="preserve"> z wyposażeniem
Zagospodarowyany teren przyległy do budynku o powierzchni ok 459 m</t>
    </r>
    <r>
      <rPr>
        <vertAlign val="superscript"/>
        <sz val="10"/>
        <rFont val="Calibri"/>
        <family val="2"/>
        <charset val="238"/>
        <scheme val="minor"/>
      </rPr>
      <t>2</t>
    </r>
    <r>
      <rPr>
        <sz val="10"/>
        <rFont val="Calibri"/>
        <family val="2"/>
        <charset val="238"/>
        <scheme val="minor"/>
      </rPr>
      <t xml:space="preserve">
</t>
    </r>
  </si>
  <si>
    <t>Budowa wiaty kompleksu strzeleckiego 
w Oddziale Zamiejscowym w Kikitach Ośrodka Szkolenia Służby Wieziennej w Popowie</t>
  </si>
  <si>
    <r>
      <t>Wiata o powierzchni 35 m</t>
    </r>
    <r>
      <rPr>
        <vertAlign val="superscript"/>
        <sz val="10"/>
        <rFont val="Calibri"/>
        <family val="2"/>
        <charset val="238"/>
        <scheme val="minor"/>
      </rPr>
      <t>2</t>
    </r>
    <r>
      <rPr>
        <sz val="10"/>
        <rFont val="Calibri"/>
        <family val="2"/>
        <charset val="238"/>
        <scheme val="minor"/>
      </rPr>
      <t xml:space="preserve"> z wyposażeniem </t>
    </r>
  </si>
  <si>
    <t>na 2023 r.</t>
  </si>
  <si>
    <t>BIS.0332.17.2023.MM</t>
  </si>
  <si>
    <t>za rok 2023</t>
  </si>
  <si>
    <t>44 - 55</t>
  </si>
  <si>
    <t>56 - 58</t>
  </si>
  <si>
    <t>Warszawa, 29.02.2024 r.</t>
  </si>
  <si>
    <t>TABL. 71  Funkcjonariusze i pracownicy przyjęci w 2023 r. - cd.</t>
  </si>
  <si>
    <t>Stan zatrudnienia (w osobach)                na dzień 31.XII.2023 r.</t>
  </si>
  <si>
    <t>% badań w OISW w stosunku do stanu zatrudnienia na dzień 31.XII.2023 r. w OISW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</si>
</sst>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0.00\ &quot;zł&quot;_-;\-* #,##0.00\ &quot;zł&quot;_-;_-* &quot;-&quot;??\ &quot;zł&quot;_-;_-@_-"/>
    <numFmt numFmtId="43" formatCode="_-* #,##0.00\ _z_ł_-;\-* #,##0.00\ _z_ł_-;_-* &quot;-&quot;??\ _z_ł_-;_-@_-"/>
    <numFmt numFmtId="164" formatCode="mm\/dd\/yy_)"/>
    <numFmt numFmtId="165" formatCode="0_)"/>
    <numFmt numFmtId="166" formatCode="0.0_)"/>
    <numFmt numFmtId="167" formatCode="0.0%"/>
    <numFmt numFmtId="168" formatCode="#,##0.0"/>
    <numFmt numFmtId="169" formatCode="#,##0.000"/>
    <numFmt numFmtId="170" formatCode="#,###"/>
    <numFmt numFmtId="171" formatCode="_-* #,##0.00\ _z_ł_-;\-* #,##0.00\ _z_ł_-;_-* \-??\ _z_ł_-;_-@_-"/>
    <numFmt numFmtId="172" formatCode="[$-415]General"/>
    <numFmt numFmtId="173" formatCode="###0;###0"/>
    <numFmt numFmtId="174" formatCode="_-* #,##0.00&quot; zł&quot;_-;\-* #,##0.00&quot; zł&quot;_-;_-* \-??&quot; zł&quot;_-;_-@_-"/>
    <numFmt numFmtId="175" formatCode="0.000"/>
    <numFmt numFmtId="176" formatCode="_-* #,##0.00_-;\-* #,##0.00_-;_-* &quot;-&quot;??_-;_-@_-"/>
  </numFmts>
  <fonts count="103">
    <font>
      <sz val="12"/>
      <name val="Arial MT"/>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Arial CE"/>
      <charset val="238"/>
    </font>
    <font>
      <sz val="10"/>
      <name val="Arial CE"/>
      <family val="2"/>
    </font>
    <font>
      <sz val="10"/>
      <name val="Arial CE"/>
      <family val="2"/>
      <charset val="238"/>
    </font>
    <font>
      <sz val="11"/>
      <name val="Arial MT"/>
      <charset val="238"/>
    </font>
    <font>
      <sz val="10"/>
      <name val="ARIAL PL"/>
      <charset val="238"/>
    </font>
    <font>
      <b/>
      <sz val="10"/>
      <name val="Arial"/>
      <family val="2"/>
      <charset val="238"/>
    </font>
    <font>
      <sz val="10"/>
      <name val="Arial"/>
      <family val="2"/>
      <charset val="238"/>
    </font>
    <font>
      <sz val="8"/>
      <name val="Arial MT"/>
      <charset val="238"/>
    </font>
    <font>
      <sz val="12"/>
      <name val="Arial MT"/>
      <charset val="238"/>
    </font>
    <font>
      <sz val="11"/>
      <name val="Arial"/>
      <family val="2"/>
      <charset val="238"/>
    </font>
    <font>
      <sz val="11"/>
      <color indexed="8"/>
      <name val="Calibri"/>
      <family val="2"/>
      <charset val="238"/>
    </font>
    <font>
      <b/>
      <sz val="11"/>
      <name val="Arial MT"/>
      <charset val="238"/>
    </font>
    <font>
      <sz val="10"/>
      <color rgb="FF000000"/>
      <name val="Arial CE"/>
      <charset val="238"/>
    </font>
    <font>
      <b/>
      <sz val="8"/>
      <color indexed="81"/>
      <name val="Tahoma"/>
      <family val="2"/>
      <charset val="238"/>
    </font>
    <font>
      <sz val="8"/>
      <color indexed="81"/>
      <name val="Tahoma"/>
      <family val="2"/>
      <charset val="238"/>
    </font>
    <font>
      <sz val="10"/>
      <color indexed="8"/>
      <name val="Arial CE"/>
      <family val="2"/>
      <charset val="238"/>
    </font>
    <font>
      <sz val="9"/>
      <color indexed="81"/>
      <name val="Tahoma"/>
      <family val="2"/>
      <charset val="238"/>
    </font>
    <font>
      <b/>
      <sz val="9"/>
      <color indexed="81"/>
      <name val="Tahoma"/>
      <family val="2"/>
      <charset val="238"/>
    </font>
    <font>
      <sz val="11"/>
      <name val="Arial CE"/>
      <family val="2"/>
      <charset val="238"/>
    </font>
    <font>
      <b/>
      <sz val="11"/>
      <name val="Calibri"/>
      <family val="2"/>
      <charset val="238"/>
      <scheme val="minor"/>
    </font>
    <font>
      <sz val="11"/>
      <name val="Calibri"/>
      <family val="2"/>
      <charset val="238"/>
      <scheme val="minor"/>
    </font>
    <font>
      <sz val="10"/>
      <name val="Calibri"/>
      <family val="2"/>
      <charset val="238"/>
      <scheme val="minor"/>
    </font>
    <font>
      <i/>
      <sz val="11"/>
      <name val="Calibri"/>
      <family val="2"/>
      <charset val="238"/>
      <scheme val="minor"/>
    </font>
    <font>
      <b/>
      <sz val="24"/>
      <name val="Calibri"/>
      <family val="2"/>
      <charset val="238"/>
      <scheme val="minor"/>
    </font>
    <font>
      <sz val="12"/>
      <name val="Calibri"/>
      <family val="2"/>
      <charset val="238"/>
      <scheme val="minor"/>
    </font>
    <font>
      <sz val="12"/>
      <color rgb="FFFF0000"/>
      <name val="Calibri"/>
      <family val="2"/>
      <charset val="238"/>
      <scheme val="minor"/>
    </font>
    <font>
      <sz val="14"/>
      <name val="Calibri"/>
      <family val="2"/>
      <charset val="238"/>
      <scheme val="minor"/>
    </font>
    <font>
      <b/>
      <sz val="20"/>
      <name val="Calibri"/>
      <family val="2"/>
      <charset val="238"/>
      <scheme val="minor"/>
    </font>
    <font>
      <sz val="20"/>
      <name val="Calibri"/>
      <family val="2"/>
      <charset val="238"/>
      <scheme val="minor"/>
    </font>
    <font>
      <b/>
      <sz val="22"/>
      <name val="Calibri"/>
      <family val="2"/>
      <charset val="238"/>
      <scheme val="minor"/>
    </font>
    <font>
      <sz val="13"/>
      <name val="Calibri"/>
      <family val="2"/>
      <charset val="238"/>
      <scheme val="minor"/>
    </font>
    <font>
      <b/>
      <sz val="13"/>
      <name val="Calibri"/>
      <family val="2"/>
      <charset val="238"/>
      <scheme val="minor"/>
    </font>
    <font>
      <b/>
      <sz val="12"/>
      <name val="Calibri"/>
      <family val="2"/>
      <charset val="238"/>
      <scheme val="minor"/>
    </font>
    <font>
      <i/>
      <sz val="10"/>
      <name val="Calibri"/>
      <family val="2"/>
      <charset val="238"/>
      <scheme val="minor"/>
    </font>
    <font>
      <sz val="9"/>
      <name val="Calibri"/>
      <family val="2"/>
      <charset val="238"/>
      <scheme val="minor"/>
    </font>
    <font>
      <b/>
      <sz val="9"/>
      <name val="Calibri"/>
      <family val="2"/>
      <charset val="238"/>
      <scheme val="minor"/>
    </font>
    <font>
      <i/>
      <sz val="9"/>
      <name val="Calibri"/>
      <family val="2"/>
      <charset val="238"/>
      <scheme val="minor"/>
    </font>
    <font>
      <b/>
      <sz val="10"/>
      <name val="Calibri"/>
      <family val="2"/>
      <charset val="238"/>
      <scheme val="minor"/>
    </font>
    <font>
      <i/>
      <sz val="12"/>
      <name val="Calibri"/>
      <family val="2"/>
      <charset val="238"/>
      <scheme val="minor"/>
    </font>
    <font>
      <b/>
      <sz val="14"/>
      <name val="Calibri"/>
      <family val="2"/>
      <charset val="238"/>
      <scheme val="minor"/>
    </font>
    <font>
      <b/>
      <u/>
      <sz val="11"/>
      <name val="Calibri"/>
      <family val="2"/>
      <charset val="238"/>
      <scheme val="minor"/>
    </font>
    <font>
      <b/>
      <u/>
      <sz val="12"/>
      <name val="Calibri"/>
      <family val="2"/>
      <charset val="238"/>
      <scheme val="minor"/>
    </font>
    <font>
      <b/>
      <sz val="8"/>
      <name val="Calibri"/>
      <family val="2"/>
      <charset val="238"/>
      <scheme val="minor"/>
    </font>
    <font>
      <b/>
      <sz val="10"/>
      <color theme="1"/>
      <name val="Calibri"/>
      <family val="2"/>
      <charset val="238"/>
      <scheme val="minor"/>
    </font>
    <font>
      <sz val="8"/>
      <color theme="1"/>
      <name val="Calibri"/>
      <family val="2"/>
      <charset val="238"/>
      <scheme val="minor"/>
    </font>
    <font>
      <sz val="8"/>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color rgb="FFFF0000"/>
      <name val="Calibri"/>
      <family val="2"/>
      <charset val="238"/>
      <scheme val="minor"/>
    </font>
    <font>
      <b/>
      <i/>
      <sz val="10"/>
      <name val="Calibri"/>
      <family val="2"/>
      <charset val="238"/>
      <scheme val="minor"/>
    </font>
    <font>
      <sz val="12"/>
      <color rgb="FF000000"/>
      <name val="Calibri"/>
      <family val="2"/>
      <charset val="238"/>
      <scheme val="minor"/>
    </font>
    <font>
      <sz val="11"/>
      <color indexed="8"/>
      <name val="Calibri"/>
      <family val="2"/>
      <charset val="238"/>
      <scheme val="minor"/>
    </font>
    <font>
      <sz val="12"/>
      <color indexed="8"/>
      <name val="Calibri"/>
      <family val="2"/>
      <charset val="238"/>
      <scheme val="minor"/>
    </font>
    <font>
      <sz val="13"/>
      <color rgb="FFFF0000"/>
      <name val="Calibri"/>
      <family val="2"/>
      <charset val="238"/>
      <scheme val="minor"/>
    </font>
    <font>
      <b/>
      <i/>
      <sz val="13"/>
      <name val="Calibri"/>
      <family val="2"/>
      <charset val="238"/>
      <scheme val="minor"/>
    </font>
    <font>
      <i/>
      <sz val="13"/>
      <name val="Calibri"/>
      <family val="2"/>
      <charset val="238"/>
      <scheme val="minor"/>
    </font>
    <font>
      <sz val="11"/>
      <color indexed="10"/>
      <name val="Calibri"/>
      <family val="2"/>
      <charset val="238"/>
      <scheme val="minor"/>
    </font>
    <font>
      <b/>
      <vertAlign val="superscript"/>
      <sz val="11"/>
      <name val="Calibri"/>
      <family val="2"/>
      <charset val="238"/>
      <scheme val="minor"/>
    </font>
    <font>
      <i/>
      <sz val="8"/>
      <name val="Calibri"/>
      <family val="2"/>
      <charset val="238"/>
      <scheme val="minor"/>
    </font>
    <font>
      <b/>
      <sz val="11"/>
      <color rgb="FFFF0000"/>
      <name val="Calibri"/>
      <family val="2"/>
      <charset val="238"/>
      <scheme val="minor"/>
    </font>
    <font>
      <b/>
      <u/>
      <sz val="11"/>
      <color theme="1"/>
      <name val="Calibri"/>
      <family val="2"/>
      <charset val="238"/>
      <scheme val="minor"/>
    </font>
    <font>
      <vertAlign val="superscript"/>
      <sz val="10"/>
      <name val="Calibri"/>
      <family val="2"/>
      <charset val="238"/>
      <scheme val="minor"/>
    </font>
    <font>
      <sz val="10"/>
      <color indexed="8"/>
      <name val="Calibri"/>
      <family val="2"/>
      <charset val="238"/>
      <scheme val="minor"/>
    </font>
    <font>
      <b/>
      <vertAlign val="superscript"/>
      <sz val="10"/>
      <name val="Calibri"/>
      <family val="2"/>
      <charset val="238"/>
      <scheme val="minor"/>
    </font>
    <font>
      <i/>
      <sz val="11"/>
      <color theme="1"/>
      <name val="Calibri"/>
      <family val="2"/>
      <charset val="238"/>
      <scheme val="minor"/>
    </font>
    <font>
      <i/>
      <sz val="11"/>
      <color rgb="FFFF0000"/>
      <name val="Calibri"/>
      <family val="2"/>
      <charset val="238"/>
      <scheme val="minor"/>
    </font>
    <font>
      <b/>
      <i/>
      <sz val="11"/>
      <name val="Calibri"/>
      <family val="2"/>
      <charset val="238"/>
      <scheme val="minor"/>
    </font>
    <font>
      <b/>
      <sz val="11"/>
      <name val="Arial"/>
      <family val="2"/>
      <charset val="238"/>
    </font>
    <font>
      <b/>
      <sz val="12"/>
      <name val="Arial"/>
      <family val="2"/>
      <charset val="238"/>
    </font>
    <font>
      <sz val="14"/>
      <color theme="1"/>
      <name val="Calibri"/>
      <family val="2"/>
      <charset val="238"/>
      <scheme val="minor"/>
    </font>
    <font>
      <b/>
      <sz val="14"/>
      <color theme="1"/>
      <name val="Calibri"/>
      <family val="2"/>
      <charset val="238"/>
      <scheme val="minor"/>
    </font>
    <font>
      <sz val="10"/>
      <color theme="1"/>
      <name val="Arial CE3"/>
      <charset val="238"/>
    </font>
    <font>
      <sz val="10"/>
      <color theme="1"/>
      <name val="Arial CE4"/>
      <charset val="238"/>
    </font>
    <font>
      <sz val="10"/>
      <color rgb="FF000000"/>
      <name val="Calibri"/>
      <family val="2"/>
      <charset val="238"/>
      <scheme val="minor"/>
    </font>
    <font>
      <b/>
      <sz val="24"/>
      <color rgb="FF000000"/>
      <name val="Arial CE"/>
      <charset val="238"/>
    </font>
    <font>
      <sz val="18"/>
      <color rgb="FF000000"/>
      <name val="Arial CE"/>
      <charset val="238"/>
    </font>
    <font>
      <sz val="12"/>
      <color rgb="FF000000"/>
      <name val="Arial CE"/>
      <charset val="238"/>
    </font>
    <font>
      <sz val="10"/>
      <color rgb="FF333333"/>
      <name val="Arial CE"/>
      <charset val="238"/>
    </font>
    <font>
      <i/>
      <sz val="10"/>
      <color rgb="FF808080"/>
      <name val="Arial CE"/>
      <charset val="238"/>
    </font>
    <font>
      <u/>
      <sz val="10"/>
      <color rgb="FF0000EE"/>
      <name val="Arial CE"/>
      <charset val="238"/>
    </font>
    <font>
      <sz val="10"/>
      <color rgb="FF006600"/>
      <name val="Arial CE"/>
      <charset val="238"/>
    </font>
    <font>
      <sz val="10"/>
      <color rgb="FF996600"/>
      <name val="Arial CE"/>
      <charset val="238"/>
    </font>
    <font>
      <sz val="10"/>
      <color rgb="FFCC0000"/>
      <name val="Arial CE"/>
      <charset val="238"/>
    </font>
    <font>
      <b/>
      <sz val="10"/>
      <color rgb="FFFFFFFF"/>
      <name val="Arial CE"/>
      <charset val="238"/>
    </font>
    <font>
      <b/>
      <sz val="10"/>
      <color rgb="FF000000"/>
      <name val="Arial CE"/>
      <charset val="238"/>
    </font>
    <font>
      <sz val="10"/>
      <color rgb="FFFFFFFF"/>
      <name val="Arial CE"/>
      <charset val="238"/>
    </font>
    <font>
      <sz val="11"/>
      <color rgb="FF000000"/>
      <name val="Czcionka tekstu podstawowego"/>
      <family val="2"/>
      <charset val="238"/>
    </font>
    <font>
      <sz val="10.5"/>
      <name val="Calibri"/>
      <family val="2"/>
      <charset val="238"/>
      <scheme val="minor"/>
    </font>
    <font>
      <b/>
      <sz val="10.5"/>
      <name val="Calibri"/>
      <family val="2"/>
      <charset val="238"/>
      <scheme val="minor"/>
    </font>
    <font>
      <sz val="8"/>
      <color rgb="FFFF0000"/>
      <name val="Calibri"/>
      <family val="2"/>
      <charset val="238"/>
      <scheme val="minor"/>
    </font>
    <font>
      <sz val="11"/>
      <color theme="1"/>
      <name val="Czcionka tekstu podstawowego"/>
      <family val="2"/>
      <charset val="238"/>
    </font>
    <font>
      <sz val="10"/>
      <color theme="1"/>
      <name val="Arial CE"/>
      <charset val="238"/>
    </font>
    <font>
      <sz val="9"/>
      <color theme="1"/>
      <name val="Calibri"/>
      <family val="2"/>
      <charset val="238"/>
      <scheme val="minor"/>
    </font>
  </fonts>
  <fills count="30">
    <fill>
      <patternFill patternType="none"/>
    </fill>
    <fill>
      <patternFill patternType="gray125"/>
    </fill>
    <fill>
      <patternFill patternType="solid">
        <fgColor indexed="9"/>
        <bgColor indexed="43"/>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43"/>
      </patternFill>
    </fill>
    <fill>
      <patternFill patternType="solid">
        <fgColor rgb="FFFFFFFF"/>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3" tint="0.59999389629810485"/>
        <bgColor indexed="43"/>
      </patternFill>
    </fill>
    <fill>
      <patternFill patternType="solid">
        <fgColor theme="3" tint="0.79998168889431442"/>
        <bgColor indexed="43"/>
      </patternFill>
    </fill>
    <fill>
      <patternFill patternType="solid">
        <fgColor rgb="FFFFFFFF"/>
        <bgColor rgb="FFFFFFFF"/>
      </patternFill>
    </fill>
    <fill>
      <patternFill patternType="solid">
        <fgColor theme="5"/>
        <bgColor indexed="64"/>
      </patternFill>
    </fill>
    <fill>
      <patternFill patternType="solid">
        <fgColor rgb="FF99CCFF"/>
        <bgColor indexed="64"/>
      </patternFill>
    </fill>
    <fill>
      <patternFill patternType="solid">
        <fgColor rgb="FFCCECFF"/>
        <bgColor indexed="64"/>
      </patternFill>
    </fill>
    <fill>
      <patternFill patternType="solid">
        <fgColor rgb="FFFFFFCC"/>
        <bgColor rgb="FFFFFFFF"/>
      </patternFill>
    </fill>
    <fill>
      <patternFill patternType="solid">
        <fgColor rgb="FFCCFFCC"/>
        <bgColor rgb="FFCCFFFF"/>
      </patternFill>
    </fill>
    <fill>
      <patternFill patternType="solid">
        <fgColor rgb="FFFFCCCC"/>
        <bgColor rgb="FFDDDDDD"/>
      </patternFill>
    </fill>
    <fill>
      <patternFill patternType="solid">
        <fgColor rgb="FFCC0000"/>
        <bgColor rgb="FF800000"/>
      </patternFill>
    </fill>
    <fill>
      <patternFill patternType="solid">
        <fgColor rgb="FF000000"/>
        <bgColor rgb="FF00000A"/>
      </patternFill>
    </fill>
    <fill>
      <patternFill patternType="solid">
        <fgColor rgb="FF808080"/>
        <bgColor rgb="FF969696"/>
      </patternFill>
    </fill>
    <fill>
      <patternFill patternType="solid">
        <fgColor rgb="FFDDDDDD"/>
        <bgColor rgb="FFFFCCCC"/>
      </patternFill>
    </fill>
  </fills>
  <borders count="308">
    <border>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8"/>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8"/>
      </left>
      <right style="thin">
        <color indexed="8"/>
      </right>
      <top/>
      <bottom/>
      <diagonal/>
    </border>
    <border>
      <left style="thin">
        <color indexed="8"/>
      </left>
      <right style="double">
        <color indexed="8"/>
      </right>
      <top/>
      <bottom/>
      <diagonal/>
    </border>
    <border>
      <left style="thin">
        <color indexed="8"/>
      </left>
      <right style="double">
        <color indexed="64"/>
      </right>
      <top/>
      <bottom/>
      <diagonal/>
    </border>
    <border>
      <left style="double">
        <color indexed="8"/>
      </left>
      <right style="thin">
        <color indexed="8"/>
      </right>
      <top/>
      <bottom style="thin">
        <color indexed="8"/>
      </bottom>
      <diagonal/>
    </border>
    <border>
      <left/>
      <right style="thin">
        <color indexed="8"/>
      </right>
      <top style="thin">
        <color indexed="64"/>
      </top>
      <bottom style="thin">
        <color indexed="64"/>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8"/>
      </right>
      <top/>
      <bottom/>
      <diagonal/>
    </border>
    <border>
      <left style="double">
        <color indexed="64"/>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64"/>
      </right>
      <top style="thin">
        <color indexed="8"/>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double">
        <color indexed="64"/>
      </top>
      <bottom/>
      <diagonal/>
    </border>
    <border>
      <left/>
      <right style="thin">
        <color indexed="64"/>
      </right>
      <top/>
      <bottom style="thin">
        <color indexed="8"/>
      </bottom>
      <diagonal/>
    </border>
    <border>
      <left/>
      <right style="double">
        <color indexed="64"/>
      </right>
      <top/>
      <bottom style="thin">
        <color indexed="64"/>
      </bottom>
      <diagonal/>
    </border>
    <border>
      <left style="double">
        <color indexed="64"/>
      </left>
      <right/>
      <top style="thin">
        <color indexed="8"/>
      </top>
      <bottom style="thin">
        <color indexed="8"/>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double">
        <color indexed="64"/>
      </right>
      <top style="thin">
        <color indexed="8"/>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64"/>
      </left>
      <right style="double">
        <color indexed="64"/>
      </right>
      <top/>
      <bottom style="thin">
        <color indexed="8"/>
      </bottom>
      <diagonal/>
    </border>
    <border>
      <left style="thin">
        <color indexed="8"/>
      </left>
      <right style="double">
        <color indexed="64"/>
      </right>
      <top style="thin">
        <color indexed="64"/>
      </top>
      <bottom/>
      <diagonal/>
    </border>
    <border>
      <left/>
      <right style="thin">
        <color indexed="8"/>
      </right>
      <top style="thin">
        <color indexed="64"/>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8"/>
      </bottom>
      <diagonal/>
    </border>
    <border>
      <left style="thin">
        <color indexed="64"/>
      </left>
      <right style="double">
        <color indexed="64"/>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double">
        <color indexed="64"/>
      </right>
      <top style="thin">
        <color indexed="8"/>
      </top>
      <bottom style="thin">
        <color indexed="8"/>
      </bottom>
      <diagonal/>
    </border>
    <border>
      <left style="thin">
        <color indexed="64"/>
      </left>
      <right style="thin">
        <color indexed="8"/>
      </right>
      <top/>
      <bottom/>
      <diagonal/>
    </border>
    <border>
      <left/>
      <right/>
      <top style="thin">
        <color indexed="8"/>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double">
        <color indexed="8"/>
      </right>
      <top style="thin">
        <color indexed="64"/>
      </top>
      <bottom/>
      <diagonal/>
    </border>
    <border>
      <left style="thin">
        <color indexed="64"/>
      </left>
      <right style="double">
        <color indexed="64"/>
      </right>
      <top style="thin">
        <color indexed="8"/>
      </top>
      <bottom style="thin">
        <color indexed="64"/>
      </bottom>
      <diagonal/>
    </border>
    <border>
      <left style="thin">
        <color indexed="8"/>
      </left>
      <right style="double">
        <color indexed="64"/>
      </right>
      <top style="thin">
        <color indexed="8"/>
      </top>
      <bottom/>
      <diagonal/>
    </border>
    <border>
      <left style="double">
        <color indexed="64"/>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64"/>
      </right>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64"/>
      </left>
      <right style="thin">
        <color indexed="8"/>
      </right>
      <top style="thin">
        <color indexed="8"/>
      </top>
      <bottom/>
      <diagonal/>
    </border>
    <border>
      <left style="double">
        <color indexed="64"/>
      </left>
      <right style="thin">
        <color indexed="8"/>
      </right>
      <top/>
      <bottom style="thin">
        <color indexed="64"/>
      </bottom>
      <diagonal/>
    </border>
    <border>
      <left style="double">
        <color indexed="64"/>
      </left>
      <right style="thin">
        <color indexed="64"/>
      </right>
      <top style="thin">
        <color indexed="8"/>
      </top>
      <bottom style="thin">
        <color indexed="8"/>
      </bottom>
      <diagonal/>
    </border>
    <border>
      <left style="double">
        <color indexed="64"/>
      </left>
      <right style="thin">
        <color indexed="64"/>
      </right>
      <top style="thin">
        <color indexed="8"/>
      </top>
      <bottom/>
      <diagonal/>
    </border>
    <border>
      <left style="double">
        <color indexed="64"/>
      </left>
      <right style="thin">
        <color indexed="64"/>
      </right>
      <top/>
      <bottom style="thin">
        <color indexed="64"/>
      </bottom>
      <diagonal/>
    </border>
    <border>
      <left style="thin">
        <color indexed="64"/>
      </left>
      <right style="thin">
        <color indexed="8"/>
      </right>
      <top/>
      <bottom style="thin">
        <color indexed="64"/>
      </bottom>
      <diagonal/>
    </border>
    <border>
      <left/>
      <right style="double">
        <color indexed="8"/>
      </right>
      <top style="thin">
        <color indexed="8"/>
      </top>
      <bottom style="thin">
        <color indexed="64"/>
      </bottom>
      <diagonal/>
    </border>
    <border>
      <left style="double">
        <color indexed="64"/>
      </left>
      <right style="thin">
        <color indexed="64"/>
      </right>
      <top style="thin">
        <color indexed="64"/>
      </top>
      <bottom/>
      <diagonal/>
    </border>
    <border>
      <left style="thin">
        <color indexed="8"/>
      </left>
      <right style="thin">
        <color indexed="8"/>
      </right>
      <top style="thin">
        <color indexed="64"/>
      </top>
      <bottom style="thin">
        <color indexed="8"/>
      </bottom>
      <diagonal/>
    </border>
    <border>
      <left style="thin">
        <color indexed="64"/>
      </left>
      <right/>
      <top style="thin">
        <color indexed="64"/>
      </top>
      <bottom style="thin">
        <color indexed="8"/>
      </bottom>
      <diagonal/>
    </border>
    <border>
      <left style="double">
        <color indexed="8"/>
      </left>
      <right/>
      <top style="thin">
        <color indexed="8"/>
      </top>
      <bottom style="thin">
        <color indexed="64"/>
      </bottom>
      <diagonal/>
    </border>
    <border>
      <left style="thin">
        <color indexed="8"/>
      </left>
      <right style="thin">
        <color indexed="64"/>
      </right>
      <top style="thin">
        <color indexed="64"/>
      </top>
      <bottom style="thin">
        <color indexed="8"/>
      </bottom>
      <diagonal/>
    </border>
    <border>
      <left/>
      <right/>
      <top/>
      <bottom style="double">
        <color indexed="64"/>
      </bottom>
      <diagonal/>
    </border>
    <border>
      <left/>
      <right style="thin">
        <color indexed="64"/>
      </right>
      <top/>
      <bottom style="double">
        <color indexed="64"/>
      </bottom>
      <diagonal/>
    </border>
    <border>
      <left style="thin">
        <color auto="1"/>
      </left>
      <right/>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right/>
      <top style="double">
        <color indexed="8"/>
      </top>
      <bottom/>
      <diagonal/>
    </border>
    <border>
      <left style="thin">
        <color indexed="64"/>
      </left>
      <right style="thin">
        <color indexed="64"/>
      </right>
      <top style="double">
        <color indexed="8"/>
      </top>
      <bottom style="thin">
        <color indexed="8"/>
      </bottom>
      <diagonal/>
    </border>
    <border>
      <left style="thin">
        <color indexed="64"/>
      </left>
      <right style="thin">
        <color indexed="64"/>
      </right>
      <top style="double">
        <color indexed="8"/>
      </top>
      <bottom style="thin">
        <color indexed="64"/>
      </bottom>
      <diagonal/>
    </border>
    <border>
      <left style="thin">
        <color indexed="8"/>
      </left>
      <right style="thin">
        <color indexed="8"/>
      </right>
      <top/>
      <bottom style="double">
        <color indexed="8"/>
      </bottom>
      <diagonal/>
    </border>
    <border>
      <left style="thin">
        <color indexed="64"/>
      </left>
      <right style="thin">
        <color indexed="64"/>
      </right>
      <top style="thin">
        <color indexed="8"/>
      </top>
      <bottom style="double">
        <color indexed="8"/>
      </bottom>
      <diagonal/>
    </border>
    <border>
      <left style="thin">
        <color indexed="8"/>
      </left>
      <right style="thin">
        <color indexed="64"/>
      </right>
      <top style="thin">
        <color indexed="8"/>
      </top>
      <bottom style="double">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double">
        <color indexed="64"/>
      </top>
      <bottom style="thin">
        <color indexed="64"/>
      </bottom>
      <diagonal/>
    </border>
    <border>
      <left style="thin">
        <color auto="1"/>
      </left>
      <right style="thin">
        <color rgb="FF000000"/>
      </right>
      <top style="thin">
        <color indexed="64"/>
      </top>
      <bottom/>
      <diagonal/>
    </border>
    <border>
      <left style="thin">
        <color auto="1"/>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double">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8"/>
      </bottom>
      <diagonal/>
    </border>
    <border>
      <left/>
      <right style="double">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auto="1"/>
      </left>
      <right style="thin">
        <color auto="1"/>
      </right>
      <top style="thin">
        <color auto="1"/>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auto="1"/>
      </left>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style="thin">
        <color indexed="64"/>
      </top>
      <bottom/>
      <diagonal/>
    </border>
    <border>
      <left style="thin">
        <color indexed="64"/>
      </left>
      <right style="double">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diagonal/>
    </border>
    <border>
      <left/>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diagonal/>
    </border>
    <border>
      <left style="thin">
        <color rgb="FF808080"/>
      </left>
      <right style="thin">
        <color rgb="FF808080"/>
      </right>
      <top style="thin">
        <color rgb="FF808080"/>
      </top>
      <bottom style="thin">
        <color rgb="FF808080"/>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auto="1"/>
      </left>
      <right style="thin">
        <color auto="1"/>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64"/>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86">
    <xf numFmtId="0" fontId="0" fillId="0" borderId="0"/>
    <xf numFmtId="164" fontId="16" fillId="0" borderId="0" applyFill="0" applyBorder="0" applyAlignment="0" applyProtection="0"/>
    <xf numFmtId="0" fontId="12" fillId="0" borderId="0"/>
    <xf numFmtId="0" fontId="7" fillId="0" borderId="0"/>
    <xf numFmtId="0" fontId="8" fillId="0" borderId="0"/>
    <xf numFmtId="0" fontId="10" fillId="0" borderId="0"/>
    <xf numFmtId="0" fontId="5" fillId="0" borderId="0"/>
    <xf numFmtId="9" fontId="6" fillId="0" borderId="0" applyFont="0" applyFill="0" applyBorder="0" applyAlignment="0" applyProtection="0"/>
    <xf numFmtId="44" fontId="6" fillId="0" borderId="0" applyFont="0" applyFill="0" applyBorder="0" applyAlignment="0" applyProtection="0"/>
    <xf numFmtId="172" fontId="18" fillId="0" borderId="0" applyBorder="0" applyProtection="0"/>
    <xf numFmtId="0" fontId="8" fillId="0" borderId="0"/>
    <xf numFmtId="0" fontId="14" fillId="0" borderId="0"/>
    <xf numFmtId="0" fontId="18" fillId="0" borderId="0" applyNumberFormat="0" applyBorder="0" applyProtection="0"/>
    <xf numFmtId="172" fontId="18" fillId="0" borderId="0" applyBorder="0" applyProtection="0"/>
    <xf numFmtId="9" fontId="5" fillId="0" borderId="0" applyFont="0" applyFill="0" applyBorder="0" applyAlignment="0" applyProtection="0"/>
    <xf numFmtId="0" fontId="14" fillId="0" borderId="0"/>
    <xf numFmtId="0" fontId="21" fillId="0" borderId="0" applyBorder="0" applyProtection="0"/>
    <xf numFmtId="0" fontId="24" fillId="0" borderId="0"/>
    <xf numFmtId="0" fontId="14" fillId="0" borderId="0"/>
    <xf numFmtId="0" fontId="14" fillId="0" borderId="0"/>
    <xf numFmtId="0" fontId="5" fillId="0" borderId="0" applyBorder="0" applyProtection="0"/>
    <xf numFmtId="0" fontId="10" fillId="0" borderId="0"/>
    <xf numFmtId="43" fontId="14" fillId="0" borderId="0" applyFont="0" applyFill="0" applyBorder="0" applyAlignment="0" applyProtection="0"/>
    <xf numFmtId="174" fontId="12" fillId="0" borderId="0" applyFill="0" applyBorder="0" applyAlignment="0" applyProtection="0"/>
    <xf numFmtId="172" fontId="81" fillId="0" borderId="0"/>
    <xf numFmtId="172" fontId="82" fillId="0" borderId="0"/>
    <xf numFmtId="0" fontId="4" fillId="0" borderId="0"/>
    <xf numFmtId="0" fontId="5" fillId="0" borderId="0"/>
    <xf numFmtId="0" fontId="84" fillId="0" borderId="0" applyBorder="0" applyProtection="0"/>
    <xf numFmtId="0" fontId="85" fillId="0" borderId="0" applyBorder="0" applyProtection="0"/>
    <xf numFmtId="0" fontId="86" fillId="0" borderId="0" applyBorder="0" applyProtection="0"/>
    <xf numFmtId="0" fontId="5" fillId="0" borderId="0" applyBorder="0" applyProtection="0"/>
    <xf numFmtId="0" fontId="87" fillId="23" borderId="210" applyProtection="0"/>
    <xf numFmtId="0" fontId="88" fillId="0" borderId="0" applyBorder="0" applyProtection="0"/>
    <xf numFmtId="0" fontId="89" fillId="0" borderId="0" applyBorder="0" applyProtection="0"/>
    <xf numFmtId="0" fontId="5" fillId="0" borderId="0" applyBorder="0" applyProtection="0"/>
    <xf numFmtId="0" fontId="90" fillId="24" borderId="0" applyBorder="0" applyProtection="0"/>
    <xf numFmtId="0" fontId="91" fillId="23" borderId="0" applyBorder="0" applyProtection="0"/>
    <xf numFmtId="0" fontId="92" fillId="25" borderId="0" applyBorder="0" applyProtection="0"/>
    <xf numFmtId="0" fontId="92" fillId="0" borderId="0" applyBorder="0" applyProtection="0"/>
    <xf numFmtId="0" fontId="93" fillId="26" borderId="0" applyBorder="0" applyProtection="0"/>
    <xf numFmtId="0" fontId="94" fillId="0" borderId="0" applyBorder="0" applyProtection="0"/>
    <xf numFmtId="0" fontId="95" fillId="27" borderId="0" applyBorder="0" applyProtection="0"/>
    <xf numFmtId="0" fontId="95" fillId="28" borderId="0" applyBorder="0" applyProtection="0"/>
    <xf numFmtId="0" fontId="94" fillId="29" borderId="0" applyBorder="0" applyProtection="0"/>
    <xf numFmtId="0" fontId="95" fillId="27" borderId="0" applyBorder="0" applyProtection="0"/>
    <xf numFmtId="0" fontId="95" fillId="27" borderId="0" applyBorder="0" applyProtection="0"/>
    <xf numFmtId="0" fontId="94" fillId="0" borderId="0" applyBorder="0" applyProtection="0"/>
    <xf numFmtId="0" fontId="94" fillId="0" borderId="0" applyBorder="0" applyProtection="0"/>
    <xf numFmtId="0" fontId="95" fillId="28" borderId="0" applyBorder="0" applyProtection="0"/>
    <xf numFmtId="0" fontId="95" fillId="28" borderId="0" applyBorder="0" applyProtection="0"/>
    <xf numFmtId="0" fontId="94" fillId="29" borderId="0" applyBorder="0" applyProtection="0"/>
    <xf numFmtId="0" fontId="94" fillId="29" borderId="0" applyBorder="0" applyProtection="0"/>
    <xf numFmtId="0" fontId="92" fillId="25" borderId="0" applyBorder="0" applyProtection="0"/>
    <xf numFmtId="0" fontId="92" fillId="25" borderId="0" applyBorder="0" applyProtection="0"/>
    <xf numFmtId="0" fontId="93" fillId="26" borderId="0" applyBorder="0" applyProtection="0"/>
    <xf numFmtId="0" fontId="93" fillId="26" borderId="0" applyBorder="0" applyProtection="0"/>
    <xf numFmtId="0" fontId="88" fillId="0" borderId="0" applyBorder="0" applyProtection="0"/>
    <xf numFmtId="0" fontId="88" fillId="0" borderId="0" applyBorder="0" applyProtection="0"/>
    <xf numFmtId="0" fontId="90" fillId="24" borderId="0" applyBorder="0" applyProtection="0"/>
    <xf numFmtId="0" fontId="90" fillId="24" borderId="0" applyBorder="0" applyProtection="0"/>
    <xf numFmtId="0" fontId="85" fillId="0" borderId="0" applyBorder="0" applyProtection="0"/>
    <xf numFmtId="0" fontId="85" fillId="0" borderId="0" applyBorder="0" applyProtection="0"/>
    <xf numFmtId="0" fontId="86" fillId="0" borderId="0" applyBorder="0" applyProtection="0"/>
    <xf numFmtId="0" fontId="86" fillId="0" borderId="0" applyBorder="0" applyProtection="0"/>
    <xf numFmtId="0" fontId="89" fillId="0" borderId="0" applyBorder="0" applyProtection="0"/>
    <xf numFmtId="0" fontId="89" fillId="0" borderId="0" applyBorder="0" applyProtection="0"/>
    <xf numFmtId="0" fontId="91" fillId="23" borderId="0" applyBorder="0" applyProtection="0"/>
    <xf numFmtId="0" fontId="91" fillId="23" borderId="0" applyBorder="0" applyProtection="0"/>
    <xf numFmtId="0" fontId="8" fillId="0" borderId="0"/>
    <xf numFmtId="0" fontId="87" fillId="23" borderId="210" applyProtection="0"/>
    <xf numFmtId="0" fontId="87" fillId="23" borderId="210" applyProtection="0"/>
    <xf numFmtId="0" fontId="5" fillId="0" borderId="0" applyBorder="0" applyProtection="0"/>
    <xf numFmtId="0" fontId="5" fillId="0" borderId="0" applyBorder="0" applyProtection="0"/>
    <xf numFmtId="0" fontId="96" fillId="0" borderId="0"/>
    <xf numFmtId="0" fontId="5" fillId="0" borderId="0" applyBorder="0" applyProtection="0"/>
    <xf numFmtId="0" fontId="5" fillId="0" borderId="0" applyBorder="0" applyProtection="0"/>
    <xf numFmtId="0" fontId="92" fillId="0" borderId="0" applyBorder="0" applyProtection="0"/>
    <xf numFmtId="0" fontId="92" fillId="0" borderId="0" applyBorder="0" applyProtection="0"/>
    <xf numFmtId="172" fontId="5" fillId="0" borderId="0"/>
    <xf numFmtId="176" fontId="5" fillId="0" borderId="0" applyFont="0" applyFill="0" applyBorder="0" applyAlignment="0" applyProtection="0"/>
    <xf numFmtId="0" fontId="100" fillId="0" borderId="0"/>
    <xf numFmtId="172" fontId="101" fillId="0" borderId="0"/>
    <xf numFmtId="43" fontId="5" fillId="0" borderId="0" applyFont="0" applyFill="0" applyBorder="0" applyAlignment="0" applyProtection="0"/>
    <xf numFmtId="0" fontId="5" fillId="0" borderId="0"/>
    <xf numFmtId="0" fontId="2" fillId="0" borderId="0"/>
  </cellStyleXfs>
  <cellXfs count="2576">
    <xf numFmtId="0" fontId="0" fillId="0" borderId="0" xfId="0"/>
    <xf numFmtId="0" fontId="0" fillId="0" borderId="38" xfId="0" applyBorder="1"/>
    <xf numFmtId="0" fontId="0" fillId="6" borderId="38" xfId="0" applyFill="1" applyBorder="1" applyAlignment="1">
      <alignment vertical="center"/>
    </xf>
    <xf numFmtId="0" fontId="9" fillId="6" borderId="38" xfId="0" applyFont="1" applyFill="1" applyBorder="1"/>
    <xf numFmtId="0" fontId="9" fillId="6" borderId="38" xfId="0" applyFont="1" applyFill="1" applyBorder="1" applyAlignment="1">
      <alignment horizontal="center" vertical="center"/>
    </xf>
    <xf numFmtId="0" fontId="9" fillId="6" borderId="38" xfId="0" applyFont="1" applyFill="1" applyBorder="1" applyAlignment="1">
      <alignment horizontal="center" vertical="center" wrapText="1"/>
    </xf>
    <xf numFmtId="0" fontId="9" fillId="6" borderId="38" xfId="0" applyFont="1" applyFill="1" applyBorder="1" applyAlignment="1">
      <alignment wrapText="1"/>
    </xf>
    <xf numFmtId="0" fontId="0" fillId="7" borderId="38" xfId="0" applyFill="1" applyBorder="1"/>
    <xf numFmtId="0" fontId="17" fillId="7" borderId="38" xfId="0" applyFont="1" applyFill="1" applyBorder="1" applyAlignment="1">
      <alignment vertical="center"/>
    </xf>
    <xf numFmtId="0" fontId="17" fillId="6" borderId="38" xfId="0" applyFont="1" applyFill="1" applyBorder="1" applyAlignment="1">
      <alignment horizontal="center" vertical="center"/>
    </xf>
    <xf numFmtId="0" fontId="26" fillId="0" borderId="0" xfId="0" applyFont="1"/>
    <xf numFmtId="0" fontId="27" fillId="0" borderId="0" xfId="0" applyFont="1"/>
    <xf numFmtId="0" fontId="26" fillId="0" borderId="0" xfId="0" applyFont="1" applyFill="1"/>
    <xf numFmtId="0" fontId="30" fillId="0" borderId="0" xfId="0" applyFont="1"/>
    <xf numFmtId="0" fontId="31" fillId="0" borderId="0" xfId="0" applyFont="1"/>
    <xf numFmtId="0" fontId="32" fillId="0" borderId="0" xfId="0" quotePrefix="1" applyFont="1" applyAlignment="1">
      <alignment horizontal="left"/>
    </xf>
    <xf numFmtId="0" fontId="35" fillId="0" borderId="0" xfId="0" applyFont="1" applyAlignment="1"/>
    <xf numFmtId="0" fontId="30" fillId="0" borderId="0" xfId="0" applyFont="1" applyProtection="1"/>
    <xf numFmtId="0" fontId="30" fillId="0" borderId="0" xfId="0" applyFont="1" applyAlignment="1" applyProtection="1">
      <alignment horizontal="right"/>
    </xf>
    <xf numFmtId="0" fontId="36" fillId="0" borderId="0" xfId="0" applyFont="1"/>
    <xf numFmtId="0" fontId="39" fillId="0" borderId="0" xfId="0" applyFont="1"/>
    <xf numFmtId="0" fontId="40" fillId="0" borderId="0" xfId="0" applyFont="1"/>
    <xf numFmtId="0" fontId="27" fillId="0" borderId="0" xfId="0" applyFont="1" applyFill="1" applyBorder="1"/>
    <xf numFmtId="0" fontId="26" fillId="0" borderId="0" xfId="0" applyFont="1" applyFill="1" applyBorder="1"/>
    <xf numFmtId="0" fontId="28" fillId="0" borderId="0" xfId="0" applyFont="1"/>
    <xf numFmtId="0" fontId="30" fillId="0" borderId="0" xfId="0" applyFont="1" applyFill="1" applyBorder="1"/>
    <xf numFmtId="0" fontId="38" fillId="0" borderId="0" xfId="0" applyFont="1" applyFill="1" applyBorder="1"/>
    <xf numFmtId="0" fontId="44" fillId="0" borderId="0" xfId="0" applyFont="1"/>
    <xf numFmtId="0" fontId="32" fillId="0" borderId="0" xfId="0" applyFont="1"/>
    <xf numFmtId="0" fontId="32" fillId="8" borderId="23" xfId="0" applyFont="1" applyFill="1" applyBorder="1"/>
    <xf numFmtId="0" fontId="32" fillId="8" borderId="52" xfId="0" applyFont="1" applyFill="1" applyBorder="1"/>
    <xf numFmtId="0" fontId="32" fillId="8" borderId="46" xfId="0" applyFont="1" applyFill="1" applyBorder="1"/>
    <xf numFmtId="0" fontId="32" fillId="8" borderId="49" xfId="0" applyFont="1" applyFill="1" applyBorder="1"/>
    <xf numFmtId="167" fontId="45" fillId="8" borderId="52" xfId="0" applyNumberFormat="1" applyFont="1" applyFill="1" applyBorder="1"/>
    <xf numFmtId="167" fontId="45" fillId="0" borderId="46" xfId="0" applyNumberFormat="1" applyFont="1" applyBorder="1"/>
    <xf numFmtId="0" fontId="32" fillId="8" borderId="15" xfId="0" applyFont="1" applyFill="1" applyBorder="1"/>
    <xf numFmtId="0" fontId="32" fillId="8" borderId="51" xfId="0" applyFont="1" applyFill="1" applyBorder="1"/>
    <xf numFmtId="0" fontId="32" fillId="8" borderId="123" xfId="0" applyFont="1" applyFill="1" applyBorder="1"/>
    <xf numFmtId="0" fontId="32" fillId="8" borderId="36" xfId="0" applyFont="1" applyFill="1" applyBorder="1"/>
    <xf numFmtId="0" fontId="32" fillId="8" borderId="31" xfId="0" applyFont="1" applyFill="1" applyBorder="1"/>
    <xf numFmtId="167" fontId="45" fillId="8" borderId="123" xfId="0" applyNumberFormat="1" applyFont="1" applyFill="1" applyBorder="1"/>
    <xf numFmtId="167" fontId="45" fillId="0" borderId="36" xfId="0" applyNumberFormat="1" applyFont="1" applyBorder="1"/>
    <xf numFmtId="0" fontId="32" fillId="0" borderId="0" xfId="0" applyFont="1" applyFill="1" applyBorder="1"/>
    <xf numFmtId="0" fontId="45" fillId="0" borderId="0" xfId="0" applyFont="1" applyFill="1" applyBorder="1"/>
    <xf numFmtId="167" fontId="45" fillId="0" borderId="0" xfId="0" applyNumberFormat="1" applyFont="1" applyFill="1" applyBorder="1"/>
    <xf numFmtId="10" fontId="32" fillId="0" borderId="0" xfId="0" applyNumberFormat="1" applyFont="1"/>
    <xf numFmtId="0" fontId="46" fillId="0" borderId="0" xfId="0" applyFont="1" applyProtection="1"/>
    <xf numFmtId="0" fontId="38" fillId="0" borderId="0" xfId="0" applyFont="1"/>
    <xf numFmtId="0" fontId="47" fillId="0" borderId="0" xfId="0" applyFont="1" applyProtection="1"/>
    <xf numFmtId="0" fontId="26" fillId="0" borderId="0" xfId="0" applyFont="1" applyProtection="1"/>
    <xf numFmtId="0" fontId="26" fillId="0" borderId="0" xfId="0" applyFont="1" applyBorder="1" applyProtection="1"/>
    <xf numFmtId="0" fontId="30" fillId="0" borderId="146" xfId="0" applyFont="1" applyBorder="1" applyProtection="1"/>
    <xf numFmtId="0" fontId="30" fillId="0" borderId="1" xfId="0" applyFont="1" applyBorder="1" applyProtection="1"/>
    <xf numFmtId="0" fontId="30" fillId="0" borderId="23" xfId="0" applyFont="1" applyBorder="1" applyProtection="1"/>
    <xf numFmtId="0" fontId="30" fillId="0" borderId="3" xfId="0" applyFont="1" applyBorder="1" applyProtection="1"/>
    <xf numFmtId="0" fontId="30" fillId="0" borderId="184" xfId="0" applyFont="1" applyBorder="1" applyProtection="1"/>
    <xf numFmtId="0" fontId="30" fillId="0" borderId="166" xfId="0" applyFont="1" applyBorder="1" applyProtection="1"/>
    <xf numFmtId="0" fontId="30" fillId="0" borderId="36" xfId="0" applyFont="1" applyBorder="1" applyProtection="1"/>
    <xf numFmtId="0" fontId="30" fillId="0" borderId="0" xfId="0" applyFont="1" applyBorder="1" applyProtection="1"/>
    <xf numFmtId="3" fontId="26" fillId="0" borderId="1" xfId="0" applyNumberFormat="1" applyFont="1" applyFill="1" applyBorder="1" applyProtection="1"/>
    <xf numFmtId="3" fontId="26" fillId="0" borderId="1" xfId="0" applyNumberFormat="1" applyFont="1" applyBorder="1" applyProtection="1"/>
    <xf numFmtId="3" fontId="26" fillId="0" borderId="2" xfId="0" applyNumberFormat="1" applyFont="1" applyBorder="1" applyProtection="1"/>
    <xf numFmtId="3" fontId="26" fillId="0" borderId="0" xfId="0" applyNumberFormat="1" applyFont="1" applyBorder="1" applyProtection="1"/>
    <xf numFmtId="3" fontId="26" fillId="0" borderId="3" xfId="0" applyNumberFormat="1" applyFont="1" applyFill="1" applyBorder="1" applyProtection="1"/>
    <xf numFmtId="3" fontId="26" fillId="0" borderId="3" xfId="0" applyNumberFormat="1" applyFont="1" applyBorder="1" applyProtection="1"/>
    <xf numFmtId="3" fontId="26" fillId="0" borderId="4" xfId="0" applyNumberFormat="1" applyFont="1" applyBorder="1" applyProtection="1"/>
    <xf numFmtId="0" fontId="26" fillId="0" borderId="0" xfId="0" applyFont="1" applyFill="1" applyBorder="1" applyProtection="1"/>
    <xf numFmtId="3" fontId="26" fillId="0" borderId="0" xfId="0" applyNumberFormat="1" applyFont="1" applyFill="1" applyBorder="1" applyProtection="1"/>
    <xf numFmtId="3" fontId="30" fillId="0" borderId="1" xfId="0" applyNumberFormat="1" applyFont="1" applyFill="1" applyBorder="1" applyProtection="1"/>
    <xf numFmtId="3" fontId="30" fillId="0" borderId="1" xfId="0" applyNumberFormat="1" applyFont="1" applyBorder="1" applyProtection="1"/>
    <xf numFmtId="3" fontId="30" fillId="0" borderId="2" xfId="0" applyNumberFormat="1" applyFont="1" applyBorder="1" applyProtection="1"/>
    <xf numFmtId="3" fontId="30" fillId="0" borderId="0" xfId="0" applyNumberFormat="1" applyFont="1" applyBorder="1" applyProtection="1"/>
    <xf numFmtId="3" fontId="30" fillId="0" borderId="3" xfId="0" applyNumberFormat="1" applyFont="1" applyFill="1" applyBorder="1" applyProtection="1"/>
    <xf numFmtId="3" fontId="30" fillId="0" borderId="3" xfId="0" applyNumberFormat="1" applyFont="1" applyBorder="1" applyProtection="1"/>
    <xf numFmtId="3" fontId="30" fillId="0" borderId="4" xfId="0" applyNumberFormat="1" applyFont="1" applyBorder="1" applyProtection="1"/>
    <xf numFmtId="3" fontId="30" fillId="0" borderId="0" xfId="0" applyNumberFormat="1" applyFont="1" applyFill="1"/>
    <xf numFmtId="165" fontId="30" fillId="0" borderId="0" xfId="0" applyNumberFormat="1" applyFont="1" applyProtection="1"/>
    <xf numFmtId="0" fontId="30" fillId="0" borderId="0" xfId="0" applyFont="1" applyFill="1" applyBorder="1" applyProtection="1"/>
    <xf numFmtId="3" fontId="30" fillId="0" borderId="0" xfId="0" applyNumberFormat="1" applyFont="1" applyFill="1" applyBorder="1" applyProtection="1"/>
    <xf numFmtId="3" fontId="30" fillId="0" borderId="0" xfId="0" applyNumberFormat="1" applyFont="1"/>
    <xf numFmtId="0" fontId="31" fillId="0" borderId="0" xfId="0" applyFont="1" applyAlignment="1">
      <alignment horizontal="center"/>
    </xf>
    <xf numFmtId="0" fontId="30" fillId="0" borderId="0" xfId="0" applyFont="1" applyAlignment="1" applyProtection="1">
      <alignment vertical="center"/>
    </xf>
    <xf numFmtId="0" fontId="30" fillId="0" borderId="0" xfId="0" applyFont="1" applyAlignment="1">
      <alignment vertical="center"/>
    </xf>
    <xf numFmtId="0" fontId="30" fillId="0" borderId="1" xfId="0" applyFont="1" applyFill="1" applyBorder="1" applyAlignment="1" applyProtection="1">
      <alignment horizontal="center"/>
    </xf>
    <xf numFmtId="3" fontId="30" fillId="5" borderId="1" xfId="0" applyNumberFormat="1" applyFont="1" applyFill="1" applyBorder="1" applyProtection="1"/>
    <xf numFmtId="3" fontId="30" fillId="5" borderId="76" xfId="0" applyNumberFormat="1" applyFont="1" applyFill="1" applyBorder="1" applyProtection="1"/>
    <xf numFmtId="3" fontId="30" fillId="5" borderId="3" xfId="0" applyNumberFormat="1" applyFont="1" applyFill="1" applyBorder="1" applyProtection="1"/>
    <xf numFmtId="3" fontId="30" fillId="5" borderId="77" xfId="0" applyNumberFormat="1" applyFont="1" applyFill="1" applyBorder="1" applyProtection="1"/>
    <xf numFmtId="3" fontId="30" fillId="0" borderId="78" xfId="0" applyNumberFormat="1" applyFont="1" applyFill="1" applyBorder="1" applyProtection="1"/>
    <xf numFmtId="3" fontId="30" fillId="5" borderId="78" xfId="0" applyNumberFormat="1" applyFont="1" applyFill="1" applyBorder="1" applyProtection="1"/>
    <xf numFmtId="3" fontId="30" fillId="5" borderId="79" xfId="0" applyNumberFormat="1" applyFont="1" applyFill="1" applyBorder="1" applyProtection="1"/>
    <xf numFmtId="0" fontId="26" fillId="0" borderId="0" xfId="0" applyFont="1" applyFill="1" applyProtection="1"/>
    <xf numFmtId="0" fontId="25" fillId="0" borderId="0" xfId="0" applyFont="1"/>
    <xf numFmtId="0" fontId="26" fillId="0" borderId="3" xfId="0" applyFont="1" applyFill="1" applyBorder="1" applyProtection="1"/>
    <xf numFmtId="3" fontId="26" fillId="0" borderId="6" xfId="0" applyNumberFormat="1" applyFont="1" applyBorder="1" applyProtection="1"/>
    <xf numFmtId="0" fontId="26" fillId="0" borderId="1" xfId="0" applyFont="1" applyFill="1" applyBorder="1" applyProtection="1"/>
    <xf numFmtId="3" fontId="30" fillId="0" borderId="1" xfId="0" applyNumberFormat="1" applyFont="1" applyFill="1" applyBorder="1" applyAlignment="1" applyProtection="1">
      <alignment horizontal="center"/>
    </xf>
    <xf numFmtId="3" fontId="30" fillId="5" borderId="1" xfId="0" applyNumberFormat="1" applyFont="1" applyFill="1" applyBorder="1" applyAlignment="1" applyProtection="1">
      <alignment horizontal="center"/>
    </xf>
    <xf numFmtId="0" fontId="30" fillId="0" borderId="1" xfId="0" applyFont="1" applyBorder="1" applyAlignment="1" applyProtection="1">
      <alignment horizontal="center"/>
    </xf>
    <xf numFmtId="0" fontId="30" fillId="5" borderId="77" xfId="0" applyFont="1" applyFill="1" applyBorder="1" applyAlignment="1" applyProtection="1">
      <alignment horizontal="center"/>
    </xf>
    <xf numFmtId="3" fontId="30" fillId="0" borderId="3" xfId="0" applyNumberFormat="1" applyFont="1" applyFill="1" applyBorder="1" applyAlignment="1" applyProtection="1">
      <alignment horizontal="center"/>
    </xf>
    <xf numFmtId="3" fontId="30" fillId="5" borderId="3" xfId="0" applyNumberFormat="1" applyFont="1" applyFill="1" applyBorder="1" applyAlignment="1" applyProtection="1">
      <alignment horizontal="center"/>
    </xf>
    <xf numFmtId="0" fontId="30" fillId="0" borderId="3" xfId="0" applyFont="1" applyBorder="1" applyAlignment="1" applyProtection="1">
      <alignment horizontal="center"/>
    </xf>
    <xf numFmtId="0" fontId="30" fillId="0" borderId="4" xfId="0" applyFont="1" applyFill="1" applyBorder="1" applyAlignment="1" applyProtection="1">
      <alignment horizontal="center"/>
    </xf>
    <xf numFmtId="0" fontId="30" fillId="5" borderId="30" xfId="0" applyFont="1" applyFill="1" applyBorder="1" applyAlignment="1" applyProtection="1">
      <alignment horizontal="center"/>
    </xf>
    <xf numFmtId="3" fontId="30" fillId="0" borderId="78" xfId="0" applyNumberFormat="1" applyFont="1" applyFill="1" applyBorder="1" applyAlignment="1" applyProtection="1">
      <alignment horizontal="center"/>
    </xf>
    <xf numFmtId="3" fontId="30" fillId="5" borderId="78" xfId="0" applyNumberFormat="1" applyFont="1" applyFill="1" applyBorder="1" applyAlignment="1" applyProtection="1">
      <alignment horizontal="center"/>
    </xf>
    <xf numFmtId="0" fontId="30" fillId="0" borderId="59" xfId="0" applyFont="1" applyFill="1" applyBorder="1" applyAlignment="1" applyProtection="1">
      <alignment horizontal="center"/>
    </xf>
    <xf numFmtId="0" fontId="30" fillId="5" borderId="39" xfId="0" applyFont="1" applyFill="1" applyBorder="1" applyAlignment="1" applyProtection="1">
      <alignment horizontal="center"/>
    </xf>
    <xf numFmtId="0" fontId="30" fillId="0" borderId="0" xfId="0" applyFont="1" applyFill="1" applyProtection="1"/>
    <xf numFmtId="0" fontId="30" fillId="5" borderId="1" xfId="0" applyFont="1" applyFill="1" applyBorder="1" applyAlignment="1" applyProtection="1">
      <alignment horizontal="center"/>
    </xf>
    <xf numFmtId="0" fontId="30" fillId="5" borderId="3" xfId="0" applyFont="1" applyFill="1" applyBorder="1" applyAlignment="1" applyProtection="1">
      <alignment horizontal="center"/>
    </xf>
    <xf numFmtId="0" fontId="30" fillId="5" borderId="23" xfId="0" applyFont="1" applyFill="1" applyBorder="1" applyAlignment="1" applyProtection="1">
      <alignment horizontal="center"/>
    </xf>
    <xf numFmtId="0" fontId="30" fillId="5" borderId="78" xfId="0" applyFont="1" applyFill="1" applyBorder="1" applyAlignment="1" applyProtection="1">
      <alignment horizontal="center"/>
    </xf>
    <xf numFmtId="0" fontId="30" fillId="5" borderId="36" xfId="0" applyFont="1" applyFill="1" applyBorder="1" applyAlignment="1" applyProtection="1">
      <alignment horizontal="center"/>
    </xf>
    <xf numFmtId="44" fontId="30" fillId="0" borderId="0" xfId="8" applyFont="1"/>
    <xf numFmtId="0" fontId="30" fillId="0" borderId="8" xfId="0" applyFont="1" applyFill="1" applyBorder="1" applyAlignment="1" applyProtection="1">
      <alignment horizontal="center"/>
    </xf>
    <xf numFmtId="0" fontId="30" fillId="0" borderId="86" xfId="0" applyFont="1" applyFill="1" applyBorder="1" applyAlignment="1" applyProtection="1">
      <alignment horizontal="center"/>
    </xf>
    <xf numFmtId="0" fontId="38" fillId="0" borderId="106" xfId="0" applyFont="1" applyFill="1" applyBorder="1"/>
    <xf numFmtId="0" fontId="30" fillId="0" borderId="3" xfId="0" applyFont="1" applyFill="1" applyBorder="1" applyProtection="1"/>
    <xf numFmtId="3" fontId="30" fillId="0" borderId="146" xfId="0" applyNumberFormat="1" applyFont="1" applyBorder="1" applyProtection="1"/>
    <xf numFmtId="0" fontId="38" fillId="0" borderId="106" xfId="0" applyFont="1" applyFill="1" applyBorder="1" applyAlignment="1">
      <alignment horizontal="center"/>
    </xf>
    <xf numFmtId="0" fontId="38" fillId="0" borderId="84" xfId="0" applyFont="1" applyFill="1" applyBorder="1" applyAlignment="1">
      <alignment horizontal="center"/>
    </xf>
    <xf numFmtId="0" fontId="30" fillId="0" borderId="5" xfId="0" applyFont="1" applyFill="1" applyBorder="1" applyProtection="1"/>
    <xf numFmtId="3" fontId="30" fillId="0" borderId="11" xfId="0" applyNumberFormat="1" applyFont="1" applyFill="1" applyBorder="1" applyProtection="1"/>
    <xf numFmtId="3" fontId="30" fillId="0" borderId="5" xfId="0" applyNumberFormat="1" applyFont="1" applyBorder="1" applyProtection="1"/>
    <xf numFmtId="3" fontId="30" fillId="0" borderId="6" xfId="0" applyNumberFormat="1" applyFont="1" applyBorder="1" applyProtection="1"/>
    <xf numFmtId="0" fontId="30" fillId="0" borderId="1" xfId="0" applyFont="1" applyFill="1" applyBorder="1" applyProtection="1"/>
    <xf numFmtId="3" fontId="30" fillId="0" borderId="8" xfId="0" applyNumberFormat="1" applyFont="1" applyFill="1" applyBorder="1" applyProtection="1"/>
    <xf numFmtId="0" fontId="30" fillId="0" borderId="115" xfId="0" applyFont="1" applyFill="1" applyBorder="1"/>
    <xf numFmtId="0" fontId="30" fillId="0" borderId="1" xfId="0" applyFont="1" applyFill="1" applyBorder="1"/>
    <xf numFmtId="3" fontId="30" fillId="0" borderId="9" xfId="0" applyNumberFormat="1" applyFont="1" applyFill="1" applyBorder="1"/>
    <xf numFmtId="3" fontId="30" fillId="0" borderId="146" xfId="0" applyNumberFormat="1" applyFont="1" applyBorder="1"/>
    <xf numFmtId="0" fontId="30" fillId="0" borderId="106" xfId="0" applyFont="1" applyFill="1" applyBorder="1"/>
    <xf numFmtId="0" fontId="30" fillId="0" borderId="3" xfId="0" applyFont="1" applyFill="1" applyBorder="1"/>
    <xf numFmtId="3" fontId="30" fillId="0" borderId="10" xfId="0" applyNumberFormat="1" applyFont="1" applyFill="1" applyBorder="1"/>
    <xf numFmtId="3" fontId="30" fillId="0" borderId="4" xfId="0" applyNumberFormat="1" applyFont="1" applyBorder="1"/>
    <xf numFmtId="0" fontId="38" fillId="0" borderId="2" xfId="0" applyFont="1" applyFill="1" applyBorder="1"/>
    <xf numFmtId="0" fontId="38" fillId="0" borderId="4" xfId="0" applyFont="1" applyFill="1" applyBorder="1" applyAlignment="1">
      <alignment horizontal="center"/>
    </xf>
    <xf numFmtId="0" fontId="38" fillId="0" borderId="6" xfId="0" applyFont="1" applyFill="1" applyBorder="1" applyAlignment="1">
      <alignment horizontal="center"/>
    </xf>
    <xf numFmtId="0" fontId="30" fillId="0" borderId="2" xfId="0" applyFont="1" applyFill="1" applyBorder="1"/>
    <xf numFmtId="3" fontId="30" fillId="0" borderId="2" xfId="0" applyNumberFormat="1" applyFont="1" applyBorder="1"/>
    <xf numFmtId="0" fontId="30" fillId="0" borderId="4" xfId="0" applyFont="1" applyFill="1" applyBorder="1"/>
    <xf numFmtId="3" fontId="38" fillId="0" borderId="0" xfId="0" applyNumberFormat="1" applyFont="1" applyFill="1" applyBorder="1"/>
    <xf numFmtId="0" fontId="26" fillId="0" borderId="0" xfId="0" applyFont="1" applyBorder="1"/>
    <xf numFmtId="0" fontId="30" fillId="0" borderId="0" xfId="0" applyFont="1" applyBorder="1"/>
    <xf numFmtId="3" fontId="30" fillId="0" borderId="89" xfId="0" applyNumberFormat="1" applyFont="1" applyBorder="1" applyProtection="1"/>
    <xf numFmtId="3" fontId="30" fillId="0" borderId="74" xfId="0" applyNumberFormat="1" applyFont="1" applyBorder="1" applyProtection="1"/>
    <xf numFmtId="3" fontId="30" fillId="0" borderId="5" xfId="0" applyNumberFormat="1" applyFont="1" applyBorder="1" applyAlignment="1" applyProtection="1">
      <alignment horizontal="right" vertical="center"/>
    </xf>
    <xf numFmtId="3" fontId="30" fillId="0" borderId="6" xfId="0" applyNumberFormat="1" applyFont="1" applyBorder="1" applyAlignment="1" applyProtection="1">
      <alignment horizontal="right" vertical="center"/>
    </xf>
    <xf numFmtId="3" fontId="30" fillId="0" borderId="3" xfId="0" applyNumberFormat="1" applyFont="1" applyBorder="1"/>
    <xf numFmtId="0" fontId="30" fillId="0" borderId="116" xfId="0" applyFont="1" applyFill="1" applyBorder="1"/>
    <xf numFmtId="0" fontId="30" fillId="0" borderId="10" xfId="0" applyFont="1" applyFill="1" applyBorder="1"/>
    <xf numFmtId="3" fontId="30" fillId="0" borderId="4" xfId="0" applyNumberFormat="1" applyFont="1" applyBorder="1" applyAlignment="1">
      <alignment horizontal="right"/>
    </xf>
    <xf numFmtId="0" fontId="54" fillId="0" borderId="38" xfId="0" applyFont="1" applyBorder="1" applyAlignment="1">
      <alignment horizontal="right"/>
    </xf>
    <xf numFmtId="0" fontId="54" fillId="0" borderId="38" xfId="0" applyFont="1" applyFill="1" applyBorder="1" applyAlignment="1">
      <alignment horizontal="right"/>
    </xf>
    <xf numFmtId="0" fontId="30" fillId="0" borderId="0" xfId="0" applyNumberFormat="1" applyFont="1" applyAlignment="1">
      <alignment horizontal="right"/>
    </xf>
    <xf numFmtId="0" fontId="30" fillId="0" borderId="0" xfId="0" quotePrefix="1" applyFont="1"/>
    <xf numFmtId="0" fontId="30" fillId="3" borderId="0" xfId="0" applyNumberFormat="1" applyFont="1" applyFill="1" applyAlignment="1">
      <alignment horizontal="right"/>
    </xf>
    <xf numFmtId="0" fontId="30" fillId="3" borderId="0" xfId="0" applyFont="1" applyFill="1"/>
    <xf numFmtId="0" fontId="54" fillId="0" borderId="38" xfId="0" applyFont="1" applyBorder="1"/>
    <xf numFmtId="0" fontId="54" fillId="5" borderId="38" xfId="0" applyFont="1" applyFill="1" applyBorder="1" applyAlignment="1">
      <alignment horizontal="right"/>
    </xf>
    <xf numFmtId="0" fontId="54" fillId="0" borderId="143" xfId="0" applyFont="1" applyBorder="1" applyAlignment="1">
      <alignment horizontal="right"/>
    </xf>
    <xf numFmtId="0" fontId="54" fillId="0" borderId="143" xfId="0" applyFont="1" applyBorder="1"/>
    <xf numFmtId="0" fontId="30" fillId="0" borderId="35" xfId="0" applyFont="1" applyBorder="1" applyAlignment="1">
      <alignment horizontal="center" vertical="center"/>
    </xf>
    <xf numFmtId="2" fontId="30" fillId="0" borderId="38" xfId="0" applyNumberFormat="1" applyFont="1" applyBorder="1" applyAlignment="1">
      <alignment horizontal="center" vertical="center"/>
    </xf>
    <xf numFmtId="0" fontId="30" fillId="0" borderId="39" xfId="0" applyFont="1" applyBorder="1" applyAlignment="1">
      <alignment horizontal="center" vertical="center"/>
    </xf>
    <xf numFmtId="2" fontId="30" fillId="0" borderId="35" xfId="0" applyNumberFormat="1" applyFont="1" applyBorder="1" applyAlignment="1">
      <alignment horizontal="center" vertical="center"/>
    </xf>
    <xf numFmtId="2" fontId="30" fillId="0" borderId="39" xfId="0" applyNumberFormat="1" applyFont="1" applyBorder="1" applyAlignment="1">
      <alignment horizontal="center" vertical="center"/>
    </xf>
    <xf numFmtId="0" fontId="57" fillId="0" borderId="0" xfId="0" applyFont="1"/>
    <xf numFmtId="0" fontId="27" fillId="0" borderId="0" xfId="0" applyFont="1" applyBorder="1"/>
    <xf numFmtId="0" fontId="55" fillId="0" borderId="0" xfId="0" applyFont="1" applyFill="1" applyBorder="1"/>
    <xf numFmtId="0" fontId="50" fillId="0" borderId="0" xfId="0" applyFont="1"/>
    <xf numFmtId="0" fontId="25" fillId="0" borderId="0" xfId="0" applyFont="1" applyProtection="1"/>
    <xf numFmtId="0" fontId="38" fillId="0" borderId="0" xfId="0" applyFont="1" applyProtection="1"/>
    <xf numFmtId="0" fontId="58" fillId="0" borderId="0" xfId="0" applyFont="1"/>
    <xf numFmtId="0" fontId="27" fillId="0" borderId="0" xfId="0" applyFont="1" applyBorder="1" applyProtection="1"/>
    <xf numFmtId="0" fontId="30" fillId="0" borderId="13" xfId="0" applyFont="1" applyBorder="1"/>
    <xf numFmtId="0" fontId="30" fillId="0" borderId="7" xfId="0" applyFont="1" applyFill="1" applyBorder="1" applyProtection="1"/>
    <xf numFmtId="0" fontId="56" fillId="0" borderId="0" xfId="0" applyFont="1" applyBorder="1"/>
    <xf numFmtId="0" fontId="58" fillId="0" borderId="0" xfId="0" applyFont="1" applyBorder="1"/>
    <xf numFmtId="3" fontId="30" fillId="0" borderId="92" xfId="0" applyNumberFormat="1" applyFont="1" applyFill="1" applyBorder="1" applyAlignment="1">
      <alignment horizontal="right"/>
    </xf>
    <xf numFmtId="173" fontId="60" fillId="12" borderId="151" xfId="0" applyNumberFormat="1" applyFont="1" applyFill="1" applyBorder="1" applyAlignment="1">
      <alignment wrapText="1"/>
    </xf>
    <xf numFmtId="173" fontId="60" fillId="12" borderId="153" xfId="0" applyNumberFormat="1" applyFont="1" applyFill="1" applyBorder="1" applyAlignment="1">
      <alignment wrapText="1"/>
    </xf>
    <xf numFmtId="165" fontId="30" fillId="0" borderId="0" xfId="0" applyNumberFormat="1" applyFont="1"/>
    <xf numFmtId="173" fontId="60" fillId="12" borderId="154" xfId="0" applyNumberFormat="1" applyFont="1" applyFill="1" applyBorder="1" applyAlignment="1">
      <alignment wrapText="1"/>
    </xf>
    <xf numFmtId="173" fontId="60" fillId="12" borderId="155" xfId="0" applyNumberFormat="1" applyFont="1" applyFill="1" applyBorder="1" applyAlignment="1">
      <alignment wrapText="1"/>
    </xf>
    <xf numFmtId="173" fontId="30" fillId="12" borderId="155" xfId="0" applyNumberFormat="1" applyFont="1" applyFill="1" applyBorder="1" applyAlignment="1">
      <alignment wrapText="1"/>
    </xf>
    <xf numFmtId="3" fontId="30" fillId="0" borderId="91" xfId="0" applyNumberFormat="1" applyFont="1" applyFill="1" applyBorder="1" applyAlignment="1">
      <alignment horizontal="right"/>
    </xf>
    <xf numFmtId="173" fontId="60" fillId="12" borderId="152" xfId="0" applyNumberFormat="1" applyFont="1" applyFill="1" applyBorder="1" applyAlignment="1">
      <alignment wrapText="1"/>
    </xf>
    <xf numFmtId="173" fontId="60" fillId="12" borderId="156" xfId="0" applyNumberFormat="1" applyFont="1" applyFill="1" applyBorder="1" applyAlignment="1">
      <alignment wrapText="1"/>
    </xf>
    <xf numFmtId="0" fontId="30" fillId="0" borderId="0" xfId="0" applyFont="1" applyFill="1" applyBorder="1" applyAlignment="1">
      <alignment horizontal="left"/>
    </xf>
    <xf numFmtId="0" fontId="31" fillId="0" borderId="0" xfId="0" applyFont="1" applyBorder="1"/>
    <xf numFmtId="168" fontId="31" fillId="0" borderId="0" xfId="0" applyNumberFormat="1" applyFont="1" applyFill="1" applyBorder="1"/>
    <xf numFmtId="3" fontId="31" fillId="0" borderId="0" xfId="0" applyNumberFormat="1" applyFont="1" applyFill="1" applyBorder="1"/>
    <xf numFmtId="3" fontId="26" fillId="0" borderId="104" xfId="0" applyNumberFormat="1" applyFont="1" applyBorder="1" applyProtection="1"/>
    <xf numFmtId="3" fontId="26" fillId="0" borderId="8" xfId="0" applyNumberFormat="1" applyFont="1" applyBorder="1" applyProtection="1"/>
    <xf numFmtId="3" fontId="26" fillId="0" borderId="41" xfId="0" applyNumberFormat="1" applyFont="1" applyBorder="1" applyProtection="1"/>
    <xf numFmtId="3" fontId="30" fillId="0" borderId="0" xfId="0" applyNumberFormat="1" applyFont="1" applyProtection="1"/>
    <xf numFmtId="3" fontId="26" fillId="0" borderId="4" xfId="0" applyNumberFormat="1" applyFont="1" applyFill="1" applyBorder="1" applyProtection="1"/>
    <xf numFmtId="3" fontId="61" fillId="0" borderId="3" xfId="0" applyNumberFormat="1" applyFont="1" applyFill="1" applyBorder="1" applyProtection="1"/>
    <xf numFmtId="3" fontId="61" fillId="0" borderId="4" xfId="0" applyNumberFormat="1" applyFont="1" applyFill="1" applyBorder="1" applyProtection="1"/>
    <xf numFmtId="3" fontId="62" fillId="0" borderId="0" xfId="0" applyNumberFormat="1" applyFont="1" applyFill="1" applyBorder="1" applyProtection="1"/>
    <xf numFmtId="0" fontId="30" fillId="0" borderId="0" xfId="0" applyFont="1" applyFill="1"/>
    <xf numFmtId="0" fontId="31" fillId="0" borderId="0" xfId="0" applyFont="1" applyFill="1"/>
    <xf numFmtId="1" fontId="30" fillId="0" borderId="0" xfId="0" applyNumberFormat="1" applyFont="1" applyFill="1"/>
    <xf numFmtId="1" fontId="30" fillId="0" borderId="0" xfId="0" applyNumberFormat="1" applyFont="1"/>
    <xf numFmtId="0" fontId="30" fillId="0" borderId="38" xfId="0" applyFont="1" applyFill="1" applyBorder="1" applyAlignment="1">
      <alignment horizontal="center"/>
    </xf>
    <xf numFmtId="0" fontId="30" fillId="0" borderId="114" xfId="0" applyFont="1" applyFill="1" applyBorder="1" applyAlignment="1">
      <alignment horizontal="center"/>
    </xf>
    <xf numFmtId="0" fontId="30" fillId="0" borderId="35" xfId="0" applyFont="1" applyFill="1" applyBorder="1" applyAlignment="1">
      <alignment horizontal="center"/>
    </xf>
    <xf numFmtId="0" fontId="31" fillId="0" borderId="0" xfId="0" applyFont="1" applyProtection="1"/>
    <xf numFmtId="0" fontId="40" fillId="0" borderId="0" xfId="0" applyFont="1" applyFill="1"/>
    <xf numFmtId="0" fontId="27" fillId="0" borderId="0" xfId="0" applyFont="1" applyFill="1"/>
    <xf numFmtId="0" fontId="43" fillId="0" borderId="0" xfId="0" applyFont="1"/>
    <xf numFmtId="3" fontId="30" fillId="0" borderId="104" xfId="0" applyNumberFormat="1" applyFont="1" applyFill="1" applyBorder="1" applyProtection="1"/>
    <xf numFmtId="3" fontId="30" fillId="0" borderId="41" xfId="0" applyNumberFormat="1" applyFont="1" applyFill="1" applyBorder="1" applyProtection="1"/>
    <xf numFmtId="3" fontId="30" fillId="0" borderId="4" xfId="0" applyNumberFormat="1" applyFont="1" applyFill="1" applyBorder="1"/>
    <xf numFmtId="3" fontId="30" fillId="0" borderId="4" xfId="0" applyNumberFormat="1" applyFont="1" applyFill="1" applyBorder="1" applyProtection="1"/>
    <xf numFmtId="0" fontId="47" fillId="0" borderId="0" xfId="0" applyFont="1"/>
    <xf numFmtId="0" fontId="30" fillId="0" borderId="0" xfId="0" quotePrefix="1" applyFont="1" applyFill="1" applyAlignment="1">
      <alignment horizontal="left"/>
    </xf>
    <xf numFmtId="0" fontId="38" fillId="0" borderId="92" xfId="0" applyFont="1" applyFill="1" applyBorder="1"/>
    <xf numFmtId="3" fontId="38" fillId="0" borderId="17" xfId="0" applyNumberFormat="1" applyFont="1" applyFill="1" applyBorder="1"/>
    <xf numFmtId="0" fontId="30" fillId="0" borderId="92" xfId="0" applyFont="1" applyFill="1" applyBorder="1"/>
    <xf numFmtId="3" fontId="30" fillId="0" borderId="3" xfId="0" applyNumberFormat="1" applyFont="1" applyFill="1" applyBorder="1"/>
    <xf numFmtId="0" fontId="38" fillId="0" borderId="90" xfId="0" applyFont="1" applyFill="1" applyBorder="1"/>
    <xf numFmtId="3" fontId="38" fillId="0" borderId="9" xfId="0" applyNumberFormat="1" applyFont="1" applyFill="1" applyBorder="1"/>
    <xf numFmtId="0" fontId="30" fillId="0" borderId="95" xfId="0" applyFont="1" applyFill="1" applyBorder="1"/>
    <xf numFmtId="3" fontId="30" fillId="0" borderId="5" xfId="0" applyNumberFormat="1" applyFont="1" applyFill="1" applyBorder="1"/>
    <xf numFmtId="3" fontId="30" fillId="0" borderId="6" xfId="0" applyNumberFormat="1" applyFont="1" applyFill="1" applyBorder="1"/>
    <xf numFmtId="0" fontId="30" fillId="0" borderId="90" xfId="0" applyFont="1" applyFill="1" applyBorder="1"/>
    <xf numFmtId="3" fontId="38" fillId="0" borderId="2" xfId="0" applyNumberFormat="1" applyFont="1" applyFill="1" applyBorder="1"/>
    <xf numFmtId="3" fontId="30" fillId="0" borderId="2" xfId="0" applyNumberFormat="1" applyFont="1" applyFill="1" applyBorder="1"/>
    <xf numFmtId="0" fontId="38" fillId="0" borderId="91" xfId="0" applyFont="1" applyFill="1" applyBorder="1"/>
    <xf numFmtId="0" fontId="38" fillId="0" borderId="0" xfId="0" applyFont="1" applyFill="1" applyBorder="1" applyAlignment="1">
      <alignment horizontal="left"/>
    </xf>
    <xf numFmtId="3" fontId="38" fillId="0" borderId="1" xfId="0" applyNumberFormat="1" applyFont="1" applyFill="1" applyBorder="1"/>
    <xf numFmtId="3" fontId="38" fillId="0" borderId="3" xfId="0" applyNumberFormat="1" applyFont="1" applyFill="1" applyBorder="1"/>
    <xf numFmtId="3" fontId="38" fillId="0" borderId="4" xfId="0" applyNumberFormat="1" applyFont="1" applyFill="1" applyBorder="1"/>
    <xf numFmtId="3" fontId="38" fillId="0" borderId="10" xfId="0" applyNumberFormat="1" applyFont="1" applyFill="1" applyBorder="1"/>
    <xf numFmtId="0" fontId="30" fillId="0" borderId="91" xfId="0" applyFont="1" applyFill="1" applyBorder="1"/>
    <xf numFmtId="0" fontId="30" fillId="0" borderId="8" xfId="0" quotePrefix="1" applyFont="1" applyFill="1" applyBorder="1" applyAlignment="1">
      <alignment horizontal="left"/>
    </xf>
    <xf numFmtId="0" fontId="30" fillId="0" borderId="8" xfId="0" applyFont="1" applyFill="1" applyBorder="1"/>
    <xf numFmtId="0" fontId="30" fillId="0" borderId="0" xfId="0" quotePrefix="1" applyFont="1" applyAlignment="1">
      <alignment horizontal="left"/>
    </xf>
    <xf numFmtId="0" fontId="30" fillId="0" borderId="90" xfId="0" applyFont="1" applyFill="1" applyBorder="1" applyAlignment="1" applyProtection="1">
      <alignment horizontal="center"/>
    </xf>
    <xf numFmtId="3" fontId="30" fillId="0" borderId="16" xfId="0" applyNumberFormat="1" applyFont="1" applyBorder="1" applyAlignment="1" applyProtection="1">
      <alignment horizontal="center"/>
    </xf>
    <xf numFmtId="3" fontId="30" fillId="0" borderId="17" xfId="0" applyNumberFormat="1" applyFont="1" applyBorder="1" applyAlignment="1" applyProtection="1">
      <alignment horizontal="center"/>
    </xf>
    <xf numFmtId="0" fontId="30" fillId="0" borderId="92" xfId="0" applyFont="1" applyFill="1" applyBorder="1" applyAlignment="1" applyProtection="1">
      <alignment horizontal="center"/>
    </xf>
    <xf numFmtId="3" fontId="30" fillId="0" borderId="30" xfId="0" applyNumberFormat="1" applyFont="1" applyBorder="1" applyAlignment="1" applyProtection="1">
      <alignment horizontal="center"/>
    </xf>
    <xf numFmtId="3" fontId="30" fillId="0" borderId="23" xfId="0" applyNumberFormat="1" applyFont="1" applyBorder="1" applyAlignment="1" applyProtection="1">
      <alignment horizontal="center"/>
    </xf>
    <xf numFmtId="3" fontId="30" fillId="0" borderId="39" xfId="0" applyNumberFormat="1" applyFont="1" applyBorder="1" applyAlignment="1" applyProtection="1">
      <alignment horizontal="center"/>
    </xf>
    <xf numFmtId="3" fontId="30" fillId="0" borderId="36" xfId="0" applyNumberFormat="1" applyFont="1" applyBorder="1" applyAlignment="1" applyProtection="1">
      <alignment horizontal="center"/>
    </xf>
    <xf numFmtId="0" fontId="30" fillId="0" borderId="113" xfId="0" applyFont="1" applyFill="1" applyBorder="1" applyAlignment="1" applyProtection="1">
      <alignment horizontal="center"/>
    </xf>
    <xf numFmtId="0" fontId="30" fillId="0" borderId="42" xfId="0" applyFont="1" applyFill="1" applyBorder="1" applyAlignment="1" applyProtection="1">
      <alignment horizontal="center"/>
    </xf>
    <xf numFmtId="3" fontId="30" fillId="0" borderId="104" xfId="0" applyNumberFormat="1" applyFont="1" applyFill="1" applyBorder="1" applyAlignment="1" applyProtection="1">
      <alignment horizontal="center"/>
    </xf>
    <xf numFmtId="0" fontId="30" fillId="0" borderId="2" xfId="0" applyFont="1" applyBorder="1" applyAlignment="1" applyProtection="1">
      <alignment horizontal="center"/>
    </xf>
    <xf numFmtId="3" fontId="30" fillId="0" borderId="41" xfId="0" applyNumberFormat="1" applyFont="1" applyFill="1" applyBorder="1" applyAlignment="1" applyProtection="1">
      <alignment horizontal="center"/>
    </xf>
    <xf numFmtId="0" fontId="30" fillId="0" borderId="4" xfId="0" applyFont="1" applyBorder="1" applyAlignment="1" applyProtection="1">
      <alignment horizontal="center"/>
    </xf>
    <xf numFmtId="0" fontId="30" fillId="0" borderId="104" xfId="0" applyFont="1" applyFill="1" applyBorder="1" applyAlignment="1" applyProtection="1">
      <alignment horizontal="center"/>
    </xf>
    <xf numFmtId="0" fontId="30" fillId="0" borderId="41" xfId="0" applyFont="1" applyFill="1" applyBorder="1" applyAlignment="1" applyProtection="1">
      <alignment horizontal="center"/>
    </xf>
    <xf numFmtId="0" fontId="38" fillId="0" borderId="0" xfId="0" applyFont="1" applyAlignment="1">
      <alignment horizontal="center"/>
    </xf>
    <xf numFmtId="0" fontId="63" fillId="0" borderId="0" xfId="0" applyFont="1"/>
    <xf numFmtId="0" fontId="36" fillId="0" borderId="0" xfId="0" applyFont="1" applyAlignment="1">
      <alignment horizontal="center" vertical="center"/>
    </xf>
    <xf numFmtId="0" fontId="37" fillId="11" borderId="12" xfId="0" applyFont="1" applyFill="1" applyBorder="1"/>
    <xf numFmtId="3" fontId="37" fillId="8" borderId="13" xfId="0" applyNumberFormat="1" applyFont="1" applyFill="1" applyBorder="1"/>
    <xf numFmtId="0" fontId="36" fillId="0" borderId="115" xfId="0" applyFont="1" applyFill="1" applyBorder="1"/>
    <xf numFmtId="3" fontId="36" fillId="0" borderId="3" xfId="0" applyNumberFormat="1" applyFont="1" applyFill="1" applyBorder="1"/>
    <xf numFmtId="0" fontId="36" fillId="0" borderId="106" xfId="0" applyFont="1" applyFill="1" applyBorder="1"/>
    <xf numFmtId="0" fontId="36" fillId="0" borderId="124" xfId="0" applyFont="1" applyFill="1" applyBorder="1"/>
    <xf numFmtId="3" fontId="36" fillId="0" borderId="78" xfId="0" applyNumberFormat="1" applyFont="1" applyFill="1" applyBorder="1"/>
    <xf numFmtId="0" fontId="37" fillId="0" borderId="0" xfId="0" applyFont="1" applyAlignment="1">
      <alignment horizontal="center"/>
    </xf>
    <xf numFmtId="0" fontId="36" fillId="0" borderId="0" xfId="0" applyFont="1" applyBorder="1"/>
    <xf numFmtId="3" fontId="36" fillId="0" borderId="0" xfId="0" applyNumberFormat="1" applyFont="1" applyBorder="1"/>
    <xf numFmtId="0" fontId="36" fillId="2" borderId="116" xfId="0" applyFont="1" applyFill="1" applyBorder="1"/>
    <xf numFmtId="0" fontId="36" fillId="2" borderId="115" xfId="0" applyFont="1" applyFill="1" applyBorder="1"/>
    <xf numFmtId="3" fontId="36" fillId="0" borderId="4" xfId="0" applyNumberFormat="1" applyFont="1" applyFill="1" applyBorder="1"/>
    <xf numFmtId="0" fontId="36" fillId="0" borderId="4" xfId="0" applyFont="1" applyFill="1" applyBorder="1"/>
    <xf numFmtId="0" fontId="36" fillId="0" borderId="4" xfId="0" applyFont="1" applyBorder="1"/>
    <xf numFmtId="0" fontId="36" fillId="0" borderId="3" xfId="0" applyFont="1" applyBorder="1"/>
    <xf numFmtId="0" fontId="36" fillId="2" borderId="106" xfId="0" applyFont="1" applyFill="1" applyBorder="1"/>
    <xf numFmtId="0" fontId="36" fillId="2" borderId="84" xfId="0" applyFont="1" applyFill="1" applyBorder="1"/>
    <xf numFmtId="0" fontId="36" fillId="0" borderId="0" xfId="0" applyFont="1" applyFill="1"/>
    <xf numFmtId="0" fontId="36" fillId="2" borderId="57" xfId="0" applyFont="1" applyFill="1" applyBorder="1"/>
    <xf numFmtId="0" fontId="65" fillId="0" borderId="0" xfId="0" applyFont="1"/>
    <xf numFmtId="0" fontId="36" fillId="0" borderId="0" xfId="0" applyFont="1" applyProtection="1"/>
    <xf numFmtId="0" fontId="37" fillId="0" borderId="0" xfId="0" applyFont="1"/>
    <xf numFmtId="3" fontId="36" fillId="0" borderId="0" xfId="0" applyNumberFormat="1" applyFont="1"/>
    <xf numFmtId="0" fontId="36" fillId="0" borderId="0" xfId="0" applyFont="1" applyBorder="1" applyProtection="1"/>
    <xf numFmtId="3" fontId="30" fillId="0" borderId="38" xfId="0" applyNumberFormat="1" applyFont="1" applyBorder="1" applyAlignment="1">
      <alignment vertical="center"/>
    </xf>
    <xf numFmtId="0" fontId="26" fillId="0" borderId="0" xfId="0" applyFont="1" applyBorder="1" applyAlignment="1" applyProtection="1">
      <alignment horizontal="left"/>
    </xf>
    <xf numFmtId="0" fontId="26" fillId="0" borderId="0" xfId="18" applyFont="1"/>
    <xf numFmtId="0" fontId="26" fillId="0" borderId="0" xfId="0" applyFont="1" applyFill="1" applyBorder="1" applyAlignment="1" applyProtection="1">
      <alignment horizontal="left"/>
    </xf>
    <xf numFmtId="0" fontId="26" fillId="0" borderId="0" xfId="0" applyFont="1" applyBorder="1" applyAlignment="1" applyProtection="1">
      <alignment horizontal="right"/>
    </xf>
    <xf numFmtId="0" fontId="26" fillId="0" borderId="0" xfId="0" applyFont="1" applyBorder="1" applyAlignment="1">
      <alignment horizontal="right"/>
    </xf>
    <xf numFmtId="0" fontId="26" fillId="0" borderId="0" xfId="0" applyFont="1" applyAlignment="1">
      <alignment horizontal="left"/>
    </xf>
    <xf numFmtId="0" fontId="26" fillId="0" borderId="0" xfId="2" applyFont="1" applyFill="1" applyAlignment="1">
      <alignment wrapText="1"/>
    </xf>
    <xf numFmtId="3" fontId="30" fillId="0" borderId="2" xfId="0" applyNumberFormat="1" applyFont="1" applyFill="1" applyBorder="1" applyProtection="1"/>
    <xf numFmtId="167" fontId="30" fillId="0" borderId="2" xfId="7" applyNumberFormat="1" applyFont="1" applyBorder="1" applyProtection="1"/>
    <xf numFmtId="167" fontId="30" fillId="0" borderId="4" xfId="7" applyNumberFormat="1" applyFont="1" applyBorder="1" applyProtection="1"/>
    <xf numFmtId="167" fontId="30" fillId="0" borderId="6" xfId="7" applyNumberFormat="1" applyFont="1" applyBorder="1" applyProtection="1"/>
    <xf numFmtId="3" fontId="30" fillId="0" borderId="7" xfId="0" applyNumberFormat="1" applyFont="1" applyFill="1" applyBorder="1" applyProtection="1"/>
    <xf numFmtId="167" fontId="30" fillId="0" borderId="13" xfId="7" applyNumberFormat="1" applyFont="1" applyFill="1" applyBorder="1" applyProtection="1"/>
    <xf numFmtId="3" fontId="26" fillId="0" borderId="13" xfId="0" applyNumberFormat="1" applyFont="1" applyFill="1" applyBorder="1" applyProtection="1"/>
    <xf numFmtId="3" fontId="38" fillId="0" borderId="2" xfId="0" applyNumberFormat="1" applyFont="1" applyBorder="1" applyProtection="1"/>
    <xf numFmtId="3" fontId="38" fillId="0" borderId="4" xfId="0" applyNumberFormat="1" applyFont="1" applyBorder="1" applyProtection="1"/>
    <xf numFmtId="3" fontId="38" fillId="0" borderId="6" xfId="0" applyNumberFormat="1" applyFont="1" applyBorder="1" applyProtection="1"/>
    <xf numFmtId="3" fontId="30" fillId="0" borderId="13" xfId="0" applyNumberFormat="1" applyFont="1" applyFill="1" applyBorder="1" applyProtection="1"/>
    <xf numFmtId="3" fontId="26" fillId="0" borderId="18" xfId="0" applyNumberFormat="1" applyFont="1" applyBorder="1" applyProtection="1"/>
    <xf numFmtId="3" fontId="26" fillId="0" borderId="15" xfId="0" applyNumberFormat="1" applyFont="1" applyBorder="1" applyProtection="1"/>
    <xf numFmtId="0" fontId="30" fillId="0" borderId="15" xfId="0" applyFont="1" applyBorder="1" applyProtection="1"/>
    <xf numFmtId="3" fontId="30" fillId="0" borderId="16" xfId="0" applyNumberFormat="1" applyFont="1" applyBorder="1" applyProtection="1"/>
    <xf numFmtId="3" fontId="30" fillId="0" borderId="18" xfId="0" applyNumberFormat="1" applyFont="1" applyBorder="1" applyProtection="1"/>
    <xf numFmtId="3" fontId="30" fillId="0" borderId="30" xfId="0" applyNumberFormat="1" applyFont="1" applyBorder="1" applyProtection="1"/>
    <xf numFmtId="3" fontId="30" fillId="0" borderId="15" xfId="0" applyNumberFormat="1" applyFont="1" applyBorder="1" applyProtection="1"/>
    <xf numFmtId="3" fontId="30" fillId="0" borderId="89" xfId="0" applyNumberFormat="1" applyFont="1" applyFill="1" applyBorder="1" applyProtection="1"/>
    <xf numFmtId="3" fontId="30" fillId="0" borderId="62" xfId="0" applyNumberFormat="1" applyFont="1" applyFill="1" applyBorder="1" applyProtection="1"/>
    <xf numFmtId="3" fontId="30" fillId="0" borderId="88" xfId="0" applyNumberFormat="1" applyFont="1" applyFill="1" applyBorder="1" applyProtection="1"/>
    <xf numFmtId="167" fontId="30" fillId="0" borderId="59" xfId="7" applyNumberFormat="1" applyFont="1" applyBorder="1" applyProtection="1"/>
    <xf numFmtId="4" fontId="26" fillId="0" borderId="4" xfId="0" applyNumberFormat="1" applyFont="1" applyBorder="1" applyProtection="1"/>
    <xf numFmtId="4" fontId="26" fillId="0" borderId="4" xfId="0" applyNumberFormat="1" applyFont="1" applyFill="1" applyBorder="1" applyProtection="1"/>
    <xf numFmtId="4" fontId="26" fillId="0" borderId="13" xfId="0" applyNumberFormat="1" applyFont="1" applyFill="1" applyBorder="1" applyProtection="1"/>
    <xf numFmtId="0" fontId="26" fillId="0" borderId="0" xfId="0" applyFont="1" applyBorder="1" applyAlignment="1" applyProtection="1">
      <alignment horizontal="center"/>
    </xf>
    <xf numFmtId="167" fontId="26" fillId="0" borderId="0" xfId="7" applyNumberFormat="1" applyFont="1" applyBorder="1" applyProtection="1"/>
    <xf numFmtId="166" fontId="26" fillId="0" borderId="0" xfId="0" applyNumberFormat="1" applyFont="1" applyBorder="1" applyProtection="1"/>
    <xf numFmtId="166" fontId="26" fillId="0" borderId="0" xfId="0" applyNumberFormat="1" applyFont="1" applyProtection="1"/>
    <xf numFmtId="169" fontId="30" fillId="0" borderId="2" xfId="0" applyNumberFormat="1" applyFont="1" applyBorder="1" applyProtection="1"/>
    <xf numFmtId="4" fontId="30" fillId="0" borderId="1" xfId="0" applyNumberFormat="1" applyFont="1" applyBorder="1" applyProtection="1"/>
    <xf numFmtId="4" fontId="30" fillId="0" borderId="2" xfId="0" applyNumberFormat="1" applyFont="1" applyBorder="1" applyProtection="1"/>
    <xf numFmtId="169" fontId="30" fillId="0" borderId="3" xfId="0" applyNumberFormat="1" applyFont="1" applyBorder="1" applyProtection="1"/>
    <xf numFmtId="4" fontId="30" fillId="0" borderId="3" xfId="0" applyNumberFormat="1" applyFont="1" applyBorder="1" applyProtection="1"/>
    <xf numFmtId="4" fontId="30" fillId="0" borderId="4" xfId="0" applyNumberFormat="1" applyFont="1" applyBorder="1" applyProtection="1"/>
    <xf numFmtId="169" fontId="30" fillId="0" borderId="3" xfId="0" applyNumberFormat="1" applyFont="1" applyFill="1" applyBorder="1" applyProtection="1"/>
    <xf numFmtId="4" fontId="30" fillId="0" borderId="3" xfId="0" applyNumberFormat="1" applyFont="1" applyFill="1" applyBorder="1" applyProtection="1"/>
    <xf numFmtId="4" fontId="30" fillId="0" borderId="4" xfId="0" applyNumberFormat="1" applyFont="1" applyFill="1" applyBorder="1" applyProtection="1"/>
    <xf numFmtId="4" fontId="30" fillId="0" borderId="7" xfId="0" applyNumberFormat="1" applyFont="1" applyFill="1" applyBorder="1" applyProtection="1"/>
    <xf numFmtId="4" fontId="30" fillId="0" borderId="13" xfId="0" applyNumberFormat="1" applyFont="1" applyFill="1" applyBorder="1" applyProtection="1"/>
    <xf numFmtId="3" fontId="26" fillId="0" borderId="167" xfId="0" applyNumberFormat="1" applyFont="1" applyFill="1" applyBorder="1"/>
    <xf numFmtId="2" fontId="26" fillId="0" borderId="183" xfId="22" applyNumberFormat="1" applyFont="1" applyFill="1" applyBorder="1"/>
    <xf numFmtId="3" fontId="26" fillId="0" borderId="15" xfId="0" applyNumberFormat="1" applyFont="1" applyFill="1" applyBorder="1"/>
    <xf numFmtId="2" fontId="26" fillId="0" borderId="184" xfId="22" applyNumberFormat="1" applyFont="1" applyFill="1" applyBorder="1"/>
    <xf numFmtId="3" fontId="26" fillId="0" borderId="133" xfId="0" applyNumberFormat="1" applyFont="1" applyFill="1" applyBorder="1"/>
    <xf numFmtId="4" fontId="26" fillId="0" borderId="57" xfId="0" applyNumberFormat="1" applyFont="1" applyFill="1" applyBorder="1" applyProtection="1"/>
    <xf numFmtId="4" fontId="26" fillId="0" borderId="0" xfId="0" applyNumberFormat="1" applyFont="1" applyBorder="1" applyProtection="1"/>
    <xf numFmtId="0" fontId="66" fillId="0" borderId="0" xfId="0" applyFont="1" applyProtection="1"/>
    <xf numFmtId="3" fontId="30" fillId="0" borderId="5" xfId="0" applyNumberFormat="1" applyFont="1" applyBorder="1"/>
    <xf numFmtId="3" fontId="30" fillId="0" borderId="6" xfId="0" applyNumberFormat="1" applyFont="1" applyBorder="1"/>
    <xf numFmtId="0" fontId="30" fillId="0" borderId="5" xfId="0" applyFont="1" applyBorder="1"/>
    <xf numFmtId="0" fontId="30" fillId="0" borderId="6" xfId="0" applyFont="1" applyBorder="1"/>
    <xf numFmtId="0" fontId="30" fillId="0" borderId="7" xfId="0" applyFont="1" applyBorder="1"/>
    <xf numFmtId="3" fontId="26" fillId="0" borderId="11" xfId="0" applyNumberFormat="1" applyFont="1" applyBorder="1" applyProtection="1"/>
    <xf numFmtId="3" fontId="26" fillId="0" borderId="76" xfId="0" applyNumberFormat="1" applyFont="1" applyFill="1" applyBorder="1" applyProtection="1"/>
    <xf numFmtId="3" fontId="26" fillId="0" borderId="38" xfId="0" applyNumberFormat="1" applyFont="1" applyFill="1" applyBorder="1" applyProtection="1"/>
    <xf numFmtId="0" fontId="26" fillId="5" borderId="0" xfId="0" applyFont="1" applyFill="1" applyBorder="1" applyProtection="1"/>
    <xf numFmtId="0" fontId="26" fillId="5" borderId="0" xfId="0" applyFont="1" applyFill="1" applyProtection="1"/>
    <xf numFmtId="3" fontId="26" fillId="0" borderId="113" xfId="0" applyNumberFormat="1" applyFont="1" applyBorder="1" applyProtection="1"/>
    <xf numFmtId="3" fontId="26" fillId="0" borderId="42" xfId="0" applyNumberFormat="1" applyFont="1" applyBorder="1" applyProtection="1"/>
    <xf numFmtId="0" fontId="26" fillId="0" borderId="46" xfId="0" applyFont="1" applyBorder="1" applyAlignment="1" applyProtection="1">
      <alignment horizontal="center"/>
    </xf>
    <xf numFmtId="0" fontId="26" fillId="0" borderId="38" xfId="0" applyFont="1" applyBorder="1" applyProtection="1"/>
    <xf numFmtId="3" fontId="26" fillId="0" borderId="76" xfId="0" applyNumberFormat="1" applyFont="1" applyBorder="1" applyProtection="1"/>
    <xf numFmtId="3" fontId="26" fillId="0" borderId="77" xfId="0" applyNumberFormat="1" applyFont="1" applyBorder="1" applyProtection="1"/>
    <xf numFmtId="3" fontId="26" fillId="8" borderId="4" xfId="0" applyNumberFormat="1" applyFont="1" applyFill="1" applyBorder="1" applyProtection="1"/>
    <xf numFmtId="3" fontId="26" fillId="0" borderId="0" xfId="0" applyNumberFormat="1" applyFont="1" applyProtection="1"/>
    <xf numFmtId="0" fontId="26" fillId="0" borderId="11" xfId="0" applyFont="1" applyBorder="1" applyProtection="1"/>
    <xf numFmtId="0" fontId="25" fillId="0" borderId="0" xfId="0" applyFont="1" applyFill="1" applyBorder="1" applyProtection="1"/>
    <xf numFmtId="0" fontId="26" fillId="0" borderId="30" xfId="0" applyFont="1" applyBorder="1" applyProtection="1"/>
    <xf numFmtId="0" fontId="26" fillId="0" borderId="79" xfId="0" applyFont="1" applyFill="1" applyBorder="1" applyProtection="1"/>
    <xf numFmtId="0" fontId="26" fillId="0" borderId="77" xfId="0" applyFont="1" applyFill="1" applyBorder="1" applyProtection="1"/>
    <xf numFmtId="0" fontId="26" fillId="0" borderId="116" xfId="0" applyFont="1" applyFill="1" applyBorder="1" applyProtection="1"/>
    <xf numFmtId="3" fontId="26" fillId="0" borderId="90" xfId="0" applyNumberFormat="1" applyFont="1" applyBorder="1" applyAlignment="1" applyProtection="1">
      <alignment horizontal="center"/>
    </xf>
    <xf numFmtId="3" fontId="26" fillId="0" borderId="92" xfId="0" applyNumberFormat="1" applyFont="1" applyBorder="1" applyAlignment="1" applyProtection="1">
      <alignment horizontal="center"/>
    </xf>
    <xf numFmtId="3" fontId="26" fillId="0" borderId="9" xfId="0" applyNumberFormat="1" applyFont="1" applyBorder="1" applyProtection="1"/>
    <xf numFmtId="3" fontId="25" fillId="0" borderId="10" xfId="0" applyNumberFormat="1" applyFont="1" applyBorder="1" applyProtection="1"/>
    <xf numFmtId="3" fontId="26" fillId="0" borderId="59" xfId="0" applyNumberFormat="1" applyFont="1" applyBorder="1" applyProtection="1"/>
    <xf numFmtId="0" fontId="26" fillId="0" borderId="8" xfId="0" applyFont="1" applyBorder="1" applyProtection="1"/>
    <xf numFmtId="0" fontId="27" fillId="0" borderId="23" xfId="0" applyFont="1" applyFill="1" applyBorder="1" applyAlignment="1">
      <alignment horizontal="center"/>
    </xf>
    <xf numFmtId="0" fontId="43" fillId="0" borderId="45" xfId="0" applyFont="1" applyBorder="1" applyAlignment="1">
      <alignment horizontal="center"/>
    </xf>
    <xf numFmtId="0" fontId="27" fillId="0" borderId="30" xfId="0" applyFont="1" applyFill="1" applyBorder="1" applyAlignment="1">
      <alignment horizontal="center"/>
    </xf>
    <xf numFmtId="0" fontId="27" fillId="0" borderId="0" xfId="0" applyFont="1" applyFill="1" applyBorder="1" applyAlignment="1">
      <alignment horizontal="center"/>
    </xf>
    <xf numFmtId="0" fontId="27" fillId="0" borderId="51" xfId="0" applyFont="1" applyFill="1" applyBorder="1" applyAlignment="1">
      <alignment horizontal="center"/>
    </xf>
    <xf numFmtId="0" fontId="27" fillId="0" borderId="92" xfId="0" applyFont="1" applyFill="1" applyBorder="1" applyAlignment="1">
      <alignment horizontal="center"/>
    </xf>
    <xf numFmtId="0" fontId="27" fillId="0" borderId="45" xfId="0" applyFont="1" applyFill="1" applyBorder="1" applyAlignment="1">
      <alignment horizontal="center"/>
    </xf>
    <xf numFmtId="0" fontId="43" fillId="0" borderId="92" xfId="0" applyFont="1" applyFill="1" applyBorder="1" applyAlignment="1">
      <alignment horizontal="center"/>
    </xf>
    <xf numFmtId="0" fontId="27" fillId="0" borderId="36" xfId="0" applyFont="1" applyFill="1" applyBorder="1" applyAlignment="1">
      <alignment horizontal="center"/>
    </xf>
    <xf numFmtId="0" fontId="43" fillId="0" borderId="91" xfId="0" applyFont="1" applyFill="1" applyBorder="1" applyAlignment="1">
      <alignment horizontal="center"/>
    </xf>
    <xf numFmtId="0" fontId="27" fillId="0" borderId="39" xfId="0" applyFont="1" applyFill="1" applyBorder="1" applyAlignment="1">
      <alignment horizontal="center"/>
    </xf>
    <xf numFmtId="0" fontId="27" fillId="0" borderId="123" xfId="0" applyFont="1" applyFill="1" applyBorder="1" applyAlignment="1">
      <alignment horizontal="center"/>
    </xf>
    <xf numFmtId="0" fontId="26" fillId="5" borderId="21" xfId="0" applyFont="1" applyFill="1" applyBorder="1"/>
    <xf numFmtId="0" fontId="25" fillId="5" borderId="0" xfId="0" applyFont="1" applyFill="1" applyBorder="1" applyAlignment="1">
      <alignment horizontal="right" vertical="center"/>
    </xf>
    <xf numFmtId="0" fontId="26" fillId="5" borderId="0" xfId="0" applyFont="1" applyFill="1" applyBorder="1"/>
    <xf numFmtId="0" fontId="26" fillId="0" borderId="0" xfId="0" applyFont="1" applyFill="1" applyBorder="1" applyAlignment="1">
      <alignment horizontal="center" vertical="center"/>
    </xf>
    <xf numFmtId="0" fontId="26" fillId="4" borderId="0" xfId="0" applyFont="1" applyFill="1"/>
    <xf numFmtId="0" fontId="28" fillId="0" borderId="0" xfId="0" applyFont="1" applyBorder="1"/>
    <xf numFmtId="0" fontId="26" fillId="0" borderId="133" xfId="0" applyFont="1" applyFill="1" applyBorder="1" applyAlignment="1">
      <alignment horizontal="center"/>
    </xf>
    <xf numFmtId="0" fontId="26" fillId="0" borderId="92" xfId="0" applyFont="1" applyFill="1" applyBorder="1" applyAlignment="1">
      <alignment horizontal="center"/>
    </xf>
    <xf numFmtId="0" fontId="26" fillId="0" borderId="51" xfId="0" applyFont="1" applyFill="1" applyBorder="1" applyAlignment="1">
      <alignment horizontal="center"/>
    </xf>
    <xf numFmtId="0" fontId="26" fillId="0" borderId="45" xfId="0" applyFont="1" applyFill="1" applyBorder="1" applyAlignment="1">
      <alignment horizontal="center"/>
    </xf>
    <xf numFmtId="0" fontId="26" fillId="0" borderId="126" xfId="0" applyFont="1" applyFill="1" applyBorder="1" applyAlignment="1">
      <alignment horizontal="center"/>
    </xf>
    <xf numFmtId="0" fontId="26" fillId="0" borderId="30" xfId="0" applyFont="1" applyFill="1" applyBorder="1" applyAlignment="1">
      <alignment horizontal="center"/>
    </xf>
    <xf numFmtId="0" fontId="26" fillId="0" borderId="31" xfId="0" applyFont="1" applyFill="1" applyBorder="1" applyAlignment="1">
      <alignment horizontal="center"/>
    </xf>
    <xf numFmtId="0" fontId="26" fillId="0" borderId="91" xfId="0" applyFont="1" applyFill="1" applyBorder="1" applyAlignment="1">
      <alignment horizontal="center"/>
    </xf>
    <xf numFmtId="0" fontId="26" fillId="0" borderId="123" xfId="0" applyFont="1" applyFill="1" applyBorder="1" applyAlignment="1">
      <alignment horizontal="center"/>
    </xf>
    <xf numFmtId="0" fontId="26" fillId="0" borderId="0" xfId="0" applyFont="1" applyAlignment="1">
      <alignment horizontal="center" vertical="center" wrapText="1"/>
    </xf>
    <xf numFmtId="0" fontId="68" fillId="0" borderId="0" xfId="0" applyFont="1" applyBorder="1"/>
    <xf numFmtId="0" fontId="27" fillId="0" borderId="23" xfId="0" applyFont="1" applyFill="1" applyBorder="1" applyAlignment="1">
      <alignment horizontal="center" vertical="center"/>
    </xf>
    <xf numFmtId="0" fontId="27" fillId="0" borderId="92"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91" xfId="0" applyFont="1" applyFill="1" applyBorder="1" applyAlignment="1">
      <alignment horizontal="center" vertical="center"/>
    </xf>
    <xf numFmtId="0" fontId="27" fillId="0" borderId="39" xfId="0" applyFont="1" applyFill="1" applyBorder="1" applyAlignment="1">
      <alignment horizontal="center" vertical="center"/>
    </xf>
    <xf numFmtId="170" fontId="51" fillId="0" borderId="19" xfId="0" applyNumberFormat="1" applyFont="1" applyBorder="1" applyAlignment="1">
      <alignment horizontal="right" vertical="center"/>
    </xf>
    <xf numFmtId="170" fontId="51" fillId="0" borderId="116" xfId="0" applyNumberFormat="1" applyFont="1" applyBorder="1" applyAlignment="1">
      <alignment horizontal="right" vertical="center"/>
    </xf>
    <xf numFmtId="170" fontId="51" fillId="0" borderId="0" xfId="0" applyNumberFormat="1" applyFont="1" applyBorder="1" applyAlignment="1">
      <alignment horizontal="right" vertical="center"/>
    </xf>
    <xf numFmtId="170" fontId="27" fillId="0" borderId="0" xfId="0" applyNumberFormat="1" applyFont="1" applyBorder="1"/>
    <xf numFmtId="169" fontId="51" fillId="0" borderId="0" xfId="0" applyNumberFormat="1" applyFont="1" applyBorder="1" applyAlignment="1">
      <alignment horizontal="right" vertical="center"/>
    </xf>
    <xf numFmtId="170" fontId="51" fillId="0" borderId="10" xfId="0" applyNumberFormat="1" applyFont="1" applyBorder="1" applyAlignment="1">
      <alignment horizontal="right" vertical="center"/>
    </xf>
    <xf numFmtId="170" fontId="51" fillId="0" borderId="4" xfId="0" applyNumberFormat="1" applyFont="1" applyBorder="1" applyAlignment="1">
      <alignment horizontal="right" vertical="center"/>
    </xf>
    <xf numFmtId="170" fontId="51" fillId="0" borderId="77" xfId="0" applyNumberFormat="1" applyFont="1" applyBorder="1" applyAlignment="1">
      <alignment horizontal="right" vertical="center"/>
    </xf>
    <xf numFmtId="169" fontId="51" fillId="0" borderId="26" xfId="0" applyNumberFormat="1" applyFont="1" applyBorder="1" applyAlignment="1">
      <alignment horizontal="right" vertical="center"/>
    </xf>
    <xf numFmtId="170" fontId="51" fillId="0" borderId="94" xfId="0" applyNumberFormat="1" applyFont="1" applyBorder="1" applyAlignment="1">
      <alignment horizontal="right" vertical="center"/>
    </xf>
    <xf numFmtId="170" fontId="51" fillId="0" borderId="59" xfId="0" applyNumberFormat="1" applyFont="1" applyBorder="1" applyAlignment="1">
      <alignment horizontal="right" vertical="center"/>
    </xf>
    <xf numFmtId="170" fontId="51" fillId="0" borderId="79" xfId="0" applyNumberFormat="1" applyFont="1" applyBorder="1" applyAlignment="1">
      <alignment horizontal="right" vertical="center"/>
    </xf>
    <xf numFmtId="3" fontId="51" fillId="0" borderId="38" xfId="0" applyNumberFormat="1" applyFont="1" applyFill="1" applyBorder="1" applyAlignment="1">
      <alignment horizontal="right" vertical="center"/>
    </xf>
    <xf numFmtId="0" fontId="51" fillId="9" borderId="38" xfId="0" applyFont="1" applyFill="1" applyBorder="1"/>
    <xf numFmtId="0" fontId="51" fillId="0" borderId="34" xfId="0" applyFont="1" applyFill="1" applyBorder="1" applyAlignment="1">
      <alignment horizontal="left" vertical="center"/>
    </xf>
    <xf numFmtId="170" fontId="51" fillId="0" borderId="37" xfId="0" applyNumberFormat="1" applyFont="1" applyFill="1" applyBorder="1" applyAlignment="1">
      <alignment horizontal="right" vertical="center"/>
    </xf>
    <xf numFmtId="170" fontId="51" fillId="0" borderId="82" xfId="0" applyNumberFormat="1" applyFont="1" applyFill="1" applyBorder="1" applyAlignment="1">
      <alignment horizontal="right" vertical="center"/>
    </xf>
    <xf numFmtId="170" fontId="51" fillId="0" borderId="75" xfId="0" applyNumberFormat="1" applyFont="1" applyFill="1" applyBorder="1" applyAlignment="1">
      <alignment horizontal="right" vertical="center"/>
    </xf>
    <xf numFmtId="0" fontId="51" fillId="0" borderId="38" xfId="0" applyFont="1" applyFill="1" applyBorder="1" applyAlignment="1">
      <alignment horizontal="center" vertical="center" wrapText="1"/>
    </xf>
    <xf numFmtId="0" fontId="27" fillId="0" borderId="34" xfId="0" applyFont="1" applyFill="1" applyBorder="1"/>
    <xf numFmtId="3" fontId="27" fillId="0" borderId="0" xfId="0" applyNumberFormat="1" applyFont="1" applyBorder="1"/>
    <xf numFmtId="0" fontId="51" fillId="0" borderId="0" xfId="0" applyFont="1"/>
    <xf numFmtId="0" fontId="43" fillId="0" borderId="0" xfId="0" applyFont="1" applyBorder="1"/>
    <xf numFmtId="0" fontId="43" fillId="0" borderId="30" xfId="0" applyFont="1" applyBorder="1"/>
    <xf numFmtId="0" fontId="69" fillId="0" borderId="0" xfId="0" applyFont="1"/>
    <xf numFmtId="2" fontId="30" fillId="0" borderId="0" xfId="0" applyNumberFormat="1" applyFont="1"/>
    <xf numFmtId="0" fontId="26" fillId="0" borderId="0" xfId="4" applyFont="1" applyFill="1" applyBorder="1" applyAlignment="1">
      <alignment horizontal="left" vertical="center"/>
    </xf>
    <xf numFmtId="0" fontId="58" fillId="0" borderId="0" xfId="0" applyFont="1" applyFill="1" applyAlignment="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43" fillId="0" borderId="0" xfId="0" applyFont="1" applyBorder="1" applyAlignment="1">
      <alignment horizontal="right" vertical="center"/>
    </xf>
    <xf numFmtId="0" fontId="27" fillId="0" borderId="0" xfId="0" applyFont="1" applyAlignment="1">
      <alignment horizontal="right"/>
    </xf>
    <xf numFmtId="0" fontId="43" fillId="0" borderId="0" xfId="0" applyFont="1" applyFill="1" applyAlignment="1">
      <alignment horizontal="center" vertical="center"/>
    </xf>
    <xf numFmtId="0" fontId="27" fillId="0" borderId="0" xfId="0" applyFont="1" applyFill="1" applyBorder="1" applyAlignment="1">
      <alignment horizontal="right" vertical="center"/>
    </xf>
    <xf numFmtId="0" fontId="43" fillId="0" borderId="0" xfId="3" applyFont="1" applyFill="1" applyBorder="1" applyAlignment="1">
      <alignment horizontal="center" vertical="center" wrapText="1"/>
    </xf>
    <xf numFmtId="0" fontId="27" fillId="0" borderId="0" xfId="3" applyFont="1" applyFill="1" applyBorder="1" applyAlignment="1">
      <alignment vertical="center"/>
    </xf>
    <xf numFmtId="0" fontId="39" fillId="0" borderId="0" xfId="0" applyFont="1" applyAlignment="1">
      <alignment horizontal="left"/>
    </xf>
    <xf numFmtId="0" fontId="27" fillId="0" borderId="0" xfId="0" applyFont="1" applyAlignment="1">
      <alignment horizontal="center"/>
    </xf>
    <xf numFmtId="0" fontId="27" fillId="0" borderId="0" xfId="0" applyFont="1" applyAlignment="1"/>
    <xf numFmtId="0" fontId="41" fillId="0" borderId="0" xfId="0" applyFont="1" applyFill="1" applyAlignment="1">
      <alignment horizontal="center" vertical="center"/>
    </xf>
    <xf numFmtId="0" fontId="40" fillId="0" borderId="0" xfId="0" applyFont="1" applyFill="1" applyBorder="1" applyAlignment="1">
      <alignment horizontal="right" vertical="center"/>
    </xf>
    <xf numFmtId="0" fontId="40" fillId="0" borderId="0" xfId="0" applyFont="1" applyAlignment="1">
      <alignment horizontal="right"/>
    </xf>
    <xf numFmtId="0" fontId="43" fillId="0" borderId="0" xfId="3" applyFont="1" applyFill="1" applyBorder="1" applyAlignment="1">
      <alignment vertical="center"/>
    </xf>
    <xf numFmtId="0" fontId="27" fillId="0" borderId="0" xfId="3" applyFont="1" applyFill="1" applyBorder="1" applyAlignment="1">
      <alignment horizontal="center" vertical="center"/>
    </xf>
    <xf numFmtId="0" fontId="27" fillId="0" borderId="0" xfId="3" applyFont="1" applyFill="1" applyBorder="1" applyAlignment="1">
      <alignment horizontal="left" vertical="center" wrapText="1"/>
    </xf>
    <xf numFmtId="171" fontId="72" fillId="0" borderId="0" xfId="1" applyNumberFormat="1" applyFont="1" applyFill="1" applyBorder="1" applyAlignment="1">
      <alignment horizontal="right" vertical="center"/>
    </xf>
    <xf numFmtId="0" fontId="27" fillId="0" borderId="0" xfId="3" applyFont="1" applyFill="1" applyBorder="1" applyAlignment="1">
      <alignment horizontal="center" vertical="center" wrapText="1"/>
    </xf>
    <xf numFmtId="0" fontId="27" fillId="0" borderId="0" xfId="3" applyFont="1" applyFill="1" applyBorder="1" applyAlignment="1">
      <alignment horizontal="right" vertical="center"/>
    </xf>
    <xf numFmtId="0" fontId="26" fillId="0" borderId="0" xfId="6" applyFont="1" applyFill="1" applyAlignment="1">
      <alignment horizontal="left" vertical="center"/>
    </xf>
    <xf numFmtId="0" fontId="26" fillId="0" borderId="0" xfId="6" applyFont="1" applyFill="1" applyAlignment="1">
      <alignment vertical="center"/>
    </xf>
    <xf numFmtId="0" fontId="27" fillId="0" borderId="0" xfId="6" applyFont="1" applyFill="1" applyAlignment="1">
      <alignment horizontal="center" vertical="center"/>
    </xf>
    <xf numFmtId="0" fontId="27" fillId="0" borderId="0" xfId="6" applyFont="1" applyFill="1" applyAlignment="1">
      <alignment horizontal="left" vertical="center"/>
    </xf>
    <xf numFmtId="0" fontId="30" fillId="0" borderId="0" xfId="0" applyFont="1" applyAlignment="1">
      <alignment horizontal="center"/>
    </xf>
    <xf numFmtId="0" fontId="27" fillId="0" borderId="0" xfId="6" applyFont="1" applyFill="1" applyAlignment="1">
      <alignment horizontal="center" vertical="top"/>
    </xf>
    <xf numFmtId="0" fontId="42" fillId="0" borderId="0" xfId="0" applyFont="1" applyAlignment="1">
      <alignment horizontal="left"/>
    </xf>
    <xf numFmtId="0" fontId="26" fillId="0" borderId="0" xfId="4" applyFont="1" applyFill="1" applyBorder="1" applyAlignment="1">
      <alignment vertical="center"/>
    </xf>
    <xf numFmtId="0" fontId="56" fillId="0" borderId="0" xfId="0" applyFont="1" applyFill="1" applyAlignment="1">
      <alignment vertical="center"/>
    </xf>
    <xf numFmtId="0" fontId="26"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7" fillId="0" borderId="0" xfId="4" applyFont="1" applyFill="1" applyBorder="1" applyAlignment="1">
      <alignment vertical="center"/>
    </xf>
    <xf numFmtId="0" fontId="43" fillId="0" borderId="0" xfId="0" applyFont="1" applyFill="1" applyAlignment="1">
      <alignment vertical="center"/>
    </xf>
    <xf numFmtId="0" fontId="25" fillId="0" borderId="0" xfId="0" applyFont="1" applyBorder="1" applyAlignment="1">
      <alignment vertical="center"/>
    </xf>
    <xf numFmtId="0" fontId="26" fillId="0" borderId="0" xfId="0" applyFont="1" applyFill="1" applyBorder="1" applyAlignment="1">
      <alignment vertical="center"/>
    </xf>
    <xf numFmtId="0" fontId="30" fillId="0" borderId="0" xfId="0" applyFont="1" applyAlignment="1"/>
    <xf numFmtId="0" fontId="43" fillId="0" borderId="0" xfId="0" applyFont="1" applyBorder="1" applyAlignment="1">
      <alignment vertical="center"/>
    </xf>
    <xf numFmtId="0" fontId="27" fillId="0" borderId="0" xfId="0" applyFont="1" applyFill="1" applyBorder="1" applyAlignment="1">
      <alignment vertical="center"/>
    </xf>
    <xf numFmtId="3" fontId="27" fillId="0" borderId="162" xfId="0" applyNumberFormat="1" applyFont="1" applyFill="1" applyBorder="1"/>
    <xf numFmtId="0" fontId="26" fillId="0" borderId="26" xfId="0" applyFont="1" applyBorder="1"/>
    <xf numFmtId="3" fontId="26" fillId="0" borderId="23" xfId="0" applyNumberFormat="1" applyFont="1" applyFill="1" applyBorder="1"/>
    <xf numFmtId="4" fontId="26" fillId="0" borderId="23" xfId="0" applyNumberFormat="1" applyFont="1" applyBorder="1"/>
    <xf numFmtId="4" fontId="26" fillId="5" borderId="171" xfId="0" applyNumberFormat="1" applyFont="1" applyFill="1" applyBorder="1"/>
    <xf numFmtId="3" fontId="26" fillId="0" borderId="164" xfId="0" applyNumberFormat="1" applyFont="1" applyFill="1" applyBorder="1"/>
    <xf numFmtId="4" fontId="26" fillId="0" borderId="158" xfId="0" applyNumberFormat="1" applyFont="1" applyBorder="1"/>
    <xf numFmtId="4" fontId="26" fillId="5" borderId="158" xfId="0" applyNumberFormat="1" applyFont="1" applyFill="1" applyBorder="1"/>
    <xf numFmtId="4" fontId="26" fillId="0" borderId="170" xfId="0" applyNumberFormat="1" applyFont="1" applyBorder="1"/>
    <xf numFmtId="4" fontId="26" fillId="0" borderId="162" xfId="0" applyNumberFormat="1" applyFont="1" applyBorder="1"/>
    <xf numFmtId="3" fontId="26" fillId="0" borderId="172" xfId="0" applyNumberFormat="1" applyFont="1" applyFill="1" applyBorder="1"/>
    <xf numFmtId="3" fontId="26" fillId="0" borderId="162" xfId="0" applyNumberFormat="1" applyFont="1" applyFill="1" applyBorder="1"/>
    <xf numFmtId="0" fontId="26" fillId="0" borderId="168" xfId="0" applyFont="1" applyFill="1" applyBorder="1"/>
    <xf numFmtId="168" fontId="26" fillId="0" borderId="173" xfId="0" applyNumberFormat="1" applyFont="1" applyFill="1" applyBorder="1"/>
    <xf numFmtId="168" fontId="26" fillId="0" borderId="171" xfId="0" applyNumberFormat="1" applyFont="1" applyFill="1" applyBorder="1"/>
    <xf numFmtId="4" fontId="26" fillId="0" borderId="171" xfId="0" applyNumberFormat="1" applyFont="1" applyFill="1" applyBorder="1"/>
    <xf numFmtId="4" fontId="26" fillId="0" borderId="174" xfId="0" applyNumberFormat="1" applyFont="1" applyFill="1" applyBorder="1"/>
    <xf numFmtId="4" fontId="26" fillId="0" borderId="36" xfId="0" applyNumberFormat="1" applyFont="1" applyBorder="1"/>
    <xf numFmtId="0" fontId="27" fillId="0" borderId="0" xfId="0" applyFont="1" applyFill="1" applyAlignment="1">
      <alignment horizontal="center"/>
    </xf>
    <xf numFmtId="0" fontId="27" fillId="0" borderId="36" xfId="0" applyFont="1" applyFill="1" applyBorder="1"/>
    <xf numFmtId="2" fontId="27" fillId="0" borderId="36" xfId="0" applyNumberFormat="1" applyFont="1" applyFill="1" applyBorder="1"/>
    <xf numFmtId="0" fontId="27" fillId="0" borderId="162" xfId="0" applyFont="1" applyFill="1" applyBorder="1"/>
    <xf numFmtId="4" fontId="27" fillId="0" borderId="162" xfId="0" applyNumberFormat="1" applyFont="1" applyFill="1" applyBorder="1"/>
    <xf numFmtId="2" fontId="27" fillId="0" borderId="162" xfId="0" applyNumberFormat="1" applyFont="1" applyFill="1" applyBorder="1"/>
    <xf numFmtId="0" fontId="25" fillId="0" borderId="0" xfId="0" applyFont="1" applyAlignment="1">
      <alignment horizontal="center"/>
    </xf>
    <xf numFmtId="0" fontId="55" fillId="0" borderId="0" xfId="0" applyFont="1"/>
    <xf numFmtId="0" fontId="56" fillId="0" borderId="0" xfId="0" applyFont="1"/>
    <xf numFmtId="0" fontId="26" fillId="0" borderId="144" xfId="0" applyFont="1" applyFill="1" applyBorder="1" applyProtection="1"/>
    <xf numFmtId="0" fontId="26" fillId="0" borderId="145" xfId="0" applyFont="1" applyFill="1" applyBorder="1" applyProtection="1"/>
    <xf numFmtId="3" fontId="26" fillId="0" borderId="13" xfId="0" applyNumberFormat="1" applyFont="1" applyBorder="1" applyProtection="1"/>
    <xf numFmtId="0" fontId="55" fillId="0" borderId="13" xfId="0" applyFont="1" applyBorder="1"/>
    <xf numFmtId="0" fontId="55" fillId="0" borderId="127" xfId="0" applyFont="1" applyBorder="1"/>
    <xf numFmtId="0" fontId="55" fillId="0" borderId="130" xfId="0" applyFont="1" applyBorder="1"/>
    <xf numFmtId="0" fontId="26" fillId="0" borderId="13" xfId="0" applyFont="1" applyFill="1" applyBorder="1" applyProtection="1"/>
    <xf numFmtId="0" fontId="55" fillId="0" borderId="57" xfId="0" applyFont="1" applyBorder="1"/>
    <xf numFmtId="0" fontId="26" fillId="0" borderId="13" xfId="0" applyFont="1" applyFill="1" applyBorder="1"/>
    <xf numFmtId="0" fontId="26" fillId="0" borderId="13" xfId="0" applyFont="1" applyBorder="1"/>
    <xf numFmtId="0" fontId="26" fillId="0" borderId="145" xfId="0" applyFont="1" applyFill="1" applyBorder="1"/>
    <xf numFmtId="0" fontId="26" fillId="0" borderId="7" xfId="0" applyFont="1" applyFill="1" applyBorder="1"/>
    <xf numFmtId="0" fontId="26" fillId="0" borderId="14" xfId="0" applyFont="1" applyFill="1" applyBorder="1"/>
    <xf numFmtId="0" fontId="26" fillId="0" borderId="73" xfId="0" applyFont="1" applyFill="1" applyBorder="1"/>
    <xf numFmtId="3" fontId="26" fillId="0" borderId="73" xfId="0" applyNumberFormat="1" applyFont="1" applyBorder="1" applyProtection="1"/>
    <xf numFmtId="0" fontId="55" fillId="0" borderId="73" xfId="0" applyFont="1" applyBorder="1"/>
    <xf numFmtId="0" fontId="55" fillId="0" borderId="141" xfId="0" applyFont="1" applyBorder="1"/>
    <xf numFmtId="0" fontId="57" fillId="0" borderId="0" xfId="0" applyFont="1" applyBorder="1" applyAlignment="1">
      <alignment horizontal="center" vertical="center" wrapText="1"/>
    </xf>
    <xf numFmtId="3" fontId="25" fillId="0" borderId="0" xfId="0" applyNumberFormat="1" applyFont="1" applyFill="1" applyBorder="1" applyProtection="1"/>
    <xf numFmtId="0" fontId="55" fillId="0" borderId="0" xfId="0" applyFont="1" applyBorder="1"/>
    <xf numFmtId="0" fontId="75" fillId="0" borderId="0" xfId="0" applyFont="1" applyBorder="1" applyAlignment="1">
      <alignment horizontal="left"/>
    </xf>
    <xf numFmtId="0" fontId="74" fillId="0" borderId="0" xfId="0" applyFont="1" applyBorder="1" applyAlignment="1">
      <alignment horizontal="left"/>
    </xf>
    <xf numFmtId="168" fontId="76" fillId="0" borderId="0" xfId="0" applyNumberFormat="1" applyFont="1" applyBorder="1" applyProtection="1"/>
    <xf numFmtId="0" fontId="26" fillId="0" borderId="5" xfId="0" applyFont="1" applyFill="1" applyBorder="1" applyProtection="1"/>
    <xf numFmtId="0" fontId="26" fillId="0" borderId="11" xfId="0" applyFont="1" applyFill="1" applyBorder="1" applyProtection="1"/>
    <xf numFmtId="3" fontId="25" fillId="0" borderId="19" xfId="0" applyNumberFormat="1" applyFont="1" applyFill="1" applyBorder="1" applyProtection="1"/>
    <xf numFmtId="0" fontId="26" fillId="0" borderId="7" xfId="0" applyFont="1" applyFill="1" applyBorder="1" applyProtection="1"/>
    <xf numFmtId="0" fontId="26" fillId="0" borderId="12" xfId="0" applyFont="1" applyFill="1" applyBorder="1" applyProtection="1"/>
    <xf numFmtId="3" fontId="25" fillId="0" borderId="13" xfId="0" applyNumberFormat="1" applyFont="1" applyFill="1" applyBorder="1" applyProtection="1"/>
    <xf numFmtId="0" fontId="26" fillId="0" borderId="89" xfId="0" applyFont="1" applyFill="1" applyBorder="1" applyProtection="1"/>
    <xf numFmtId="0" fontId="26" fillId="0" borderId="107" xfId="0" applyFont="1" applyFill="1" applyBorder="1" applyProtection="1"/>
    <xf numFmtId="3" fontId="25" fillId="0" borderId="74" xfId="0" applyNumberFormat="1" applyFont="1" applyFill="1" applyBorder="1" applyProtection="1"/>
    <xf numFmtId="3" fontId="25" fillId="0" borderId="0" xfId="0" applyNumberFormat="1" applyFont="1" applyBorder="1" applyProtection="1"/>
    <xf numFmtId="0" fontId="56" fillId="0" borderId="0" xfId="0" applyFont="1" applyAlignment="1"/>
    <xf numFmtId="0" fontId="55" fillId="0" borderId="0" xfId="0" applyFont="1" applyAlignment="1"/>
    <xf numFmtId="0" fontId="26" fillId="0" borderId="6" xfId="0" applyFont="1" applyFill="1" applyBorder="1" applyProtection="1"/>
    <xf numFmtId="0" fontId="12" fillId="0" borderId="0" xfId="0" applyFont="1"/>
    <xf numFmtId="0" fontId="77" fillId="0" borderId="0" xfId="0" applyFont="1" applyAlignment="1">
      <alignment horizontal="center"/>
    </xf>
    <xf numFmtId="0" fontId="78" fillId="0" borderId="0" xfId="0"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54" fillId="0" borderId="38" xfId="0" applyFont="1" applyFill="1" applyBorder="1" applyAlignment="1">
      <alignment horizontal="right" wrapText="1"/>
    </xf>
    <xf numFmtId="0" fontId="54" fillId="0" borderId="38" xfId="0" applyFont="1" applyBorder="1" applyAlignment="1"/>
    <xf numFmtId="0" fontId="54" fillId="0" borderId="93" xfId="0" applyFont="1" applyBorder="1" applyAlignment="1">
      <alignment horizontal="right"/>
    </xf>
    <xf numFmtId="0" fontId="54" fillId="0" borderId="143" xfId="0" applyFont="1" applyBorder="1" applyAlignment="1"/>
    <xf numFmtId="0" fontId="54" fillId="0" borderId="36" xfId="0" applyFont="1" applyBorder="1" applyAlignment="1">
      <alignment horizontal="right"/>
    </xf>
    <xf numFmtId="0" fontId="54" fillId="0" borderId="36" xfId="0" applyFont="1" applyBorder="1" applyAlignment="1"/>
    <xf numFmtId="0" fontId="54" fillId="0" borderId="38" xfId="0" applyFont="1" applyFill="1" applyBorder="1" applyAlignment="1"/>
    <xf numFmtId="0" fontId="43" fillId="0" borderId="0" xfId="0" applyFont="1" applyFill="1" applyBorder="1" applyAlignment="1">
      <alignment horizontal="center"/>
    </xf>
    <xf numFmtId="0" fontId="43" fillId="0" borderId="45" xfId="0" applyFont="1" applyFill="1" applyBorder="1" applyAlignment="1">
      <alignment horizontal="center"/>
    </xf>
    <xf numFmtId="0" fontId="43" fillId="0" borderId="30" xfId="0" applyFont="1" applyFill="1" applyBorder="1" applyAlignment="1">
      <alignment horizontal="center"/>
    </xf>
    <xf numFmtId="0" fontId="43" fillId="0" borderId="39" xfId="0" applyFont="1" applyFill="1" applyBorder="1" applyAlignment="1">
      <alignment horizontal="center"/>
    </xf>
    <xf numFmtId="0" fontId="30" fillId="14" borderId="1" xfId="0" applyFont="1" applyFill="1" applyBorder="1" applyProtection="1"/>
    <xf numFmtId="0" fontId="38" fillId="14" borderId="1" xfId="0" applyFont="1" applyFill="1" applyBorder="1" applyAlignment="1" applyProtection="1">
      <alignment horizontal="center"/>
    </xf>
    <xf numFmtId="0" fontId="30" fillId="14" borderId="3" xfId="0" applyFont="1" applyFill="1" applyBorder="1" applyProtection="1"/>
    <xf numFmtId="0" fontId="38" fillId="14" borderId="1" xfId="0" applyFont="1" applyFill="1" applyBorder="1" applyProtection="1"/>
    <xf numFmtId="0" fontId="38" fillId="14" borderId="38" xfId="0" applyFont="1" applyFill="1" applyBorder="1" applyProtection="1"/>
    <xf numFmtId="0" fontId="30" fillId="13" borderId="1" xfId="0" applyFont="1" applyFill="1" applyBorder="1" applyProtection="1"/>
    <xf numFmtId="0" fontId="30" fillId="13" borderId="3" xfId="0" applyFont="1" applyFill="1" applyBorder="1" applyProtection="1"/>
    <xf numFmtId="0" fontId="30" fillId="13" borderId="166" xfId="0" applyFont="1" applyFill="1" applyBorder="1" applyProtection="1"/>
    <xf numFmtId="0" fontId="30" fillId="15" borderId="20" xfId="0" applyFont="1" applyFill="1" applyBorder="1" applyAlignment="1" applyProtection="1">
      <alignment horizontal="center"/>
    </xf>
    <xf numFmtId="0" fontId="30" fillId="15" borderId="15" xfId="0" applyFont="1" applyFill="1" applyBorder="1" applyProtection="1"/>
    <xf numFmtId="0" fontId="30" fillId="15" borderId="18" xfId="0" applyFont="1" applyFill="1" applyBorder="1" applyAlignment="1" applyProtection="1">
      <alignment horizontal="center"/>
    </xf>
    <xf numFmtId="0" fontId="30" fillId="15" borderId="15" xfId="0" applyFont="1" applyFill="1" applyBorder="1" applyAlignment="1" applyProtection="1">
      <alignment horizontal="center"/>
    </xf>
    <xf numFmtId="3" fontId="38" fillId="5" borderId="3" xfId="0" applyNumberFormat="1" applyFont="1" applyFill="1" applyBorder="1" applyProtection="1"/>
    <xf numFmtId="3" fontId="38" fillId="5" borderId="59" xfId="0" applyNumberFormat="1" applyFont="1" applyFill="1" applyBorder="1" applyProtection="1"/>
    <xf numFmtId="0" fontId="30" fillId="14" borderId="18" xfId="0" applyFont="1" applyFill="1" applyBorder="1" applyProtection="1"/>
    <xf numFmtId="0" fontId="30" fillId="14" borderId="15" xfId="0" applyFont="1" applyFill="1" applyBorder="1" applyProtection="1"/>
    <xf numFmtId="0" fontId="30" fillId="14" borderId="31" xfId="0" applyFont="1" applyFill="1" applyBorder="1" applyProtection="1"/>
    <xf numFmtId="0" fontId="38" fillId="14" borderId="86" xfId="0" applyFont="1" applyFill="1" applyBorder="1"/>
    <xf numFmtId="0" fontId="30" fillId="14" borderId="12" xfId="0" applyFont="1" applyFill="1" applyBorder="1"/>
    <xf numFmtId="3" fontId="38" fillId="14" borderId="145" xfId="0" applyNumberFormat="1" applyFont="1" applyFill="1" applyBorder="1"/>
    <xf numFmtId="3" fontId="38" fillId="14" borderId="13" xfId="0" applyNumberFormat="1" applyFont="1" applyFill="1" applyBorder="1"/>
    <xf numFmtId="3" fontId="38" fillId="14" borderId="57" xfId="0" applyNumberFormat="1" applyFont="1" applyFill="1" applyBorder="1"/>
    <xf numFmtId="0" fontId="38" fillId="14" borderId="88" xfId="0" applyFont="1" applyFill="1" applyBorder="1"/>
    <xf numFmtId="0" fontId="38" fillId="14" borderId="107" xfId="0" applyFont="1" applyFill="1" applyBorder="1"/>
    <xf numFmtId="3" fontId="38" fillId="14" borderId="58" xfId="0" applyNumberFormat="1" applyFont="1" applyFill="1" applyBorder="1"/>
    <xf numFmtId="3" fontId="38" fillId="14" borderId="74" xfId="0" applyNumberFormat="1" applyFont="1" applyFill="1" applyBorder="1"/>
    <xf numFmtId="3" fontId="38" fillId="14" borderId="59" xfId="0" applyNumberFormat="1" applyFont="1" applyFill="1" applyBorder="1"/>
    <xf numFmtId="3" fontId="38" fillId="14" borderId="85" xfId="0" applyNumberFormat="1" applyFont="1" applyFill="1" applyBorder="1"/>
    <xf numFmtId="0" fontId="30" fillId="14" borderId="20" xfId="0" applyFont="1" applyFill="1" applyBorder="1" applyAlignment="1" applyProtection="1">
      <alignment horizontal="center"/>
    </xf>
    <xf numFmtId="0" fontId="30" fillId="14" borderId="18" xfId="0" applyFont="1" applyFill="1" applyBorder="1" applyAlignment="1" applyProtection="1">
      <alignment horizontal="center"/>
    </xf>
    <xf numFmtId="0" fontId="30" fillId="14" borderId="15" xfId="0" applyFont="1" applyFill="1" applyBorder="1" applyAlignment="1" applyProtection="1">
      <alignment horizontal="center"/>
    </xf>
    <xf numFmtId="0" fontId="30" fillId="14" borderId="1" xfId="0" applyFont="1" applyFill="1" applyBorder="1" applyAlignment="1" applyProtection="1">
      <alignment horizontal="center"/>
    </xf>
    <xf numFmtId="0" fontId="30" fillId="14" borderId="1" xfId="0" applyFont="1" applyFill="1" applyBorder="1" applyAlignment="1" applyProtection="1">
      <alignment horizontal="center"/>
    </xf>
    <xf numFmtId="0" fontId="30" fillId="14" borderId="3" xfId="0" applyFont="1" applyFill="1" applyBorder="1" applyAlignment="1" applyProtection="1">
      <alignment horizontal="center"/>
    </xf>
    <xf numFmtId="0" fontId="30" fillId="14" borderId="2" xfId="0" applyFont="1" applyFill="1" applyBorder="1" applyAlignment="1" applyProtection="1">
      <alignment horizontal="center"/>
    </xf>
    <xf numFmtId="0" fontId="38" fillId="14" borderId="3" xfId="0" applyFont="1" applyFill="1" applyBorder="1" applyAlignment="1" applyProtection="1">
      <alignment horizontal="center"/>
    </xf>
    <xf numFmtId="0" fontId="30" fillId="14" borderId="4" xfId="0" applyFont="1" applyFill="1" applyBorder="1" applyProtection="1"/>
    <xf numFmtId="0" fontId="38" fillId="14" borderId="7" xfId="0" applyFont="1" applyFill="1" applyBorder="1" applyProtection="1"/>
    <xf numFmtId="3" fontId="38" fillId="14" borderId="7" xfId="0" applyNumberFormat="1" applyFont="1" applyFill="1" applyBorder="1" applyProtection="1"/>
    <xf numFmtId="3" fontId="38" fillId="14" borderId="13" xfId="0" applyNumberFormat="1" applyFont="1" applyFill="1" applyBorder="1" applyProtection="1"/>
    <xf numFmtId="0" fontId="38" fillId="14" borderId="146" xfId="0" applyFont="1" applyFill="1" applyBorder="1" applyProtection="1"/>
    <xf numFmtId="0" fontId="38" fillId="14" borderId="4" xfId="0" applyFont="1" applyFill="1" applyBorder="1" applyProtection="1"/>
    <xf numFmtId="0" fontId="38" fillId="14" borderId="165" xfId="0" applyFont="1" applyFill="1" applyBorder="1" applyProtection="1"/>
    <xf numFmtId="0" fontId="79" fillId="14" borderId="53" xfId="0" applyFont="1" applyFill="1" applyBorder="1" applyAlignment="1">
      <alignment horizontal="center" vertical="center" wrapText="1"/>
    </xf>
    <xf numFmtId="0" fontId="79" fillId="14" borderId="54" xfId="0" applyFont="1" applyFill="1" applyBorder="1" applyAlignment="1">
      <alignment horizontal="center" vertical="center" wrapText="1"/>
    </xf>
    <xf numFmtId="0" fontId="38" fillId="14" borderId="7" xfId="0" applyFont="1" applyFill="1" applyBorder="1"/>
    <xf numFmtId="0" fontId="38" fillId="14" borderId="14" xfId="0" applyFont="1" applyFill="1" applyBorder="1"/>
    <xf numFmtId="0" fontId="30" fillId="14" borderId="20" xfId="0" applyFont="1" applyFill="1" applyBorder="1" applyProtection="1"/>
    <xf numFmtId="0" fontId="30" fillId="14" borderId="21" xfId="0" applyFont="1" applyFill="1" applyBorder="1" applyProtection="1"/>
    <xf numFmtId="0" fontId="30" fillId="14" borderId="32" xfId="0" applyFont="1" applyFill="1" applyBorder="1" applyProtection="1"/>
    <xf numFmtId="0" fontId="30" fillId="14" borderId="0" xfId="0" applyFont="1" applyFill="1" applyBorder="1" applyProtection="1"/>
    <xf numFmtId="0" fontId="30" fillId="14" borderId="30" xfId="0" applyFont="1" applyFill="1" applyBorder="1" applyProtection="1"/>
    <xf numFmtId="0" fontId="52" fillId="14" borderId="35" xfId="0" applyFont="1" applyFill="1" applyBorder="1" applyAlignment="1">
      <alignment horizontal="center" vertical="center" wrapText="1"/>
    </xf>
    <xf numFmtId="0" fontId="52" fillId="14" borderId="38" xfId="0" applyFont="1" applyFill="1" applyBorder="1" applyAlignment="1">
      <alignment horizontal="center" vertical="center" wrapText="1"/>
    </xf>
    <xf numFmtId="0" fontId="30" fillId="14" borderId="38" xfId="0" applyFont="1" applyFill="1" applyBorder="1" applyAlignment="1">
      <alignment horizontal="center" vertical="center" wrapText="1"/>
    </xf>
    <xf numFmtId="0" fontId="54" fillId="14" borderId="38" xfId="0" applyFont="1" applyFill="1" applyBorder="1" applyAlignment="1">
      <alignment horizontal="center" vertical="center" wrapText="1"/>
    </xf>
    <xf numFmtId="0" fontId="38" fillId="14" borderId="18" xfId="0" applyFont="1" applyFill="1" applyBorder="1" applyProtection="1"/>
    <xf numFmtId="0" fontId="30" fillId="14" borderId="8" xfId="0" applyFont="1" applyFill="1" applyBorder="1" applyProtection="1"/>
    <xf numFmtId="0" fontId="30" fillId="14" borderId="16" xfId="0" applyFont="1" applyFill="1" applyBorder="1" applyProtection="1"/>
    <xf numFmtId="3" fontId="38" fillId="14" borderId="8" xfId="0" applyNumberFormat="1" applyFont="1" applyFill="1" applyBorder="1" applyProtection="1"/>
    <xf numFmtId="3" fontId="38" fillId="14" borderId="1" xfId="0" applyNumberFormat="1" applyFont="1" applyFill="1" applyBorder="1" applyProtection="1"/>
    <xf numFmtId="3" fontId="38" fillId="14" borderId="57" xfId="0" applyNumberFormat="1" applyFont="1" applyFill="1" applyBorder="1" applyProtection="1"/>
    <xf numFmtId="3" fontId="38" fillId="14" borderId="115" xfId="0" applyNumberFormat="1" applyFont="1" applyFill="1" applyBorder="1" applyProtection="1"/>
    <xf numFmtId="3" fontId="38" fillId="14" borderId="0" xfId="0" applyNumberFormat="1" applyFont="1" applyFill="1" applyBorder="1" applyProtection="1"/>
    <xf numFmtId="3" fontId="38" fillId="14" borderId="110" xfId="0" applyNumberFormat="1" applyFont="1" applyFill="1" applyBorder="1" applyProtection="1"/>
    <xf numFmtId="0" fontId="27" fillId="14" borderId="38" xfId="0" applyFont="1" applyFill="1" applyBorder="1" applyAlignment="1">
      <alignment horizontal="center" vertical="center" wrapText="1"/>
    </xf>
    <xf numFmtId="0" fontId="38" fillId="17" borderId="22" xfId="0" applyFont="1" applyFill="1" applyBorder="1"/>
    <xf numFmtId="0" fontId="30" fillId="17" borderId="11" xfId="0" applyFont="1" applyFill="1" applyBorder="1"/>
    <xf numFmtId="0" fontId="30" fillId="17" borderId="68" xfId="0" applyFont="1" applyFill="1" applyBorder="1"/>
    <xf numFmtId="3" fontId="38" fillId="14" borderId="11" xfId="0" applyNumberFormat="1" applyFont="1" applyFill="1" applyBorder="1" applyAlignment="1">
      <alignment horizontal="right"/>
    </xf>
    <xf numFmtId="3" fontId="38" fillId="14" borderId="5" xfId="0" applyNumberFormat="1" applyFont="1" applyFill="1" applyBorder="1" applyAlignment="1">
      <alignment horizontal="right"/>
    </xf>
    <xf numFmtId="3" fontId="38" fillId="14" borderId="116" xfId="0" applyNumberFormat="1" applyFont="1" applyFill="1" applyBorder="1" applyAlignment="1">
      <alignment horizontal="right"/>
    </xf>
    <xf numFmtId="3" fontId="38" fillId="14" borderId="131" xfId="0" applyNumberFormat="1" applyFont="1" applyFill="1" applyBorder="1" applyAlignment="1">
      <alignment horizontal="right"/>
    </xf>
    <xf numFmtId="3" fontId="38" fillId="14" borderId="36" xfId="0" applyNumberFormat="1" applyFont="1" applyFill="1" applyBorder="1" applyAlignment="1">
      <alignment horizontal="right"/>
    </xf>
    <xf numFmtId="0" fontId="53" fillId="14" borderId="150" xfId="0" applyFont="1" applyFill="1" applyBorder="1" applyAlignment="1">
      <alignment horizontal="right"/>
    </xf>
    <xf numFmtId="0" fontId="53" fillId="14" borderId="150" xfId="0" applyFont="1" applyFill="1" applyBorder="1" applyAlignment="1"/>
    <xf numFmtId="0" fontId="30" fillId="14" borderId="33" xfId="0" applyFont="1" applyFill="1" applyBorder="1" applyAlignment="1"/>
    <xf numFmtId="0" fontId="30" fillId="14" borderId="23" xfId="0" applyFont="1" applyFill="1" applyBorder="1" applyAlignment="1"/>
    <xf numFmtId="0" fontId="30" fillId="14" borderId="36" xfId="0" applyFont="1" applyFill="1" applyBorder="1"/>
    <xf numFmtId="0" fontId="30" fillId="14" borderId="36" xfId="0" applyFont="1" applyFill="1" applyBorder="1" applyAlignment="1">
      <alignment horizontal="left" vertical="center" wrapText="1"/>
    </xf>
    <xf numFmtId="0" fontId="30" fillId="14" borderId="38" xfId="0" applyFont="1" applyFill="1" applyBorder="1" applyAlignment="1">
      <alignment vertical="center" wrapText="1"/>
    </xf>
    <xf numFmtId="0" fontId="30" fillId="14" borderId="36" xfId="0" applyFont="1" applyFill="1" applyBorder="1" applyAlignment="1">
      <alignment vertical="center"/>
    </xf>
    <xf numFmtId="3" fontId="57" fillId="14" borderId="53" xfId="0" applyNumberFormat="1" applyFont="1" applyFill="1" applyBorder="1" applyAlignment="1">
      <alignment vertical="center" wrapText="1"/>
    </xf>
    <xf numFmtId="3" fontId="57" fillId="14" borderId="33" xfId="0" applyNumberFormat="1" applyFont="1" applyFill="1" applyBorder="1" applyAlignment="1">
      <alignment vertical="center" wrapText="1"/>
    </xf>
    <xf numFmtId="3" fontId="25" fillId="14" borderId="36" xfId="0" applyNumberFormat="1" applyFont="1" applyFill="1" applyBorder="1" applyProtection="1"/>
    <xf numFmtId="3" fontId="25" fillId="14" borderId="127" xfId="0" applyNumberFormat="1" applyFont="1" applyFill="1" applyBorder="1" applyProtection="1"/>
    <xf numFmtId="3" fontId="25" fillId="14" borderId="13" xfId="0" applyNumberFormat="1" applyFont="1" applyFill="1" applyBorder="1" applyProtection="1"/>
    <xf numFmtId="3" fontId="25" fillId="14" borderId="73" xfId="0" applyNumberFormat="1" applyFont="1" applyFill="1" applyBorder="1" applyProtection="1"/>
    <xf numFmtId="3" fontId="25" fillId="14" borderId="138" xfId="0" applyNumberFormat="1" applyFont="1" applyFill="1" applyBorder="1" applyProtection="1"/>
    <xf numFmtId="0" fontId="25" fillId="14" borderId="3" xfId="0" applyFont="1" applyFill="1" applyBorder="1" applyProtection="1"/>
    <xf numFmtId="0" fontId="25" fillId="14" borderId="0" xfId="0" applyFont="1" applyFill="1" applyBorder="1" applyProtection="1"/>
    <xf numFmtId="3" fontId="25" fillId="14" borderId="137" xfId="0" applyNumberFormat="1" applyFont="1" applyFill="1" applyBorder="1" applyProtection="1"/>
    <xf numFmtId="0" fontId="57" fillId="14" borderId="137" xfId="0" applyFont="1" applyFill="1" applyBorder="1"/>
    <xf numFmtId="0" fontId="25" fillId="14" borderId="75" xfId="0" applyFont="1" applyFill="1" applyBorder="1" applyProtection="1"/>
    <xf numFmtId="0" fontId="25" fillId="14" borderId="142" xfId="0" applyFont="1" applyFill="1" applyBorder="1" applyProtection="1"/>
    <xf numFmtId="3" fontId="25" fillId="14" borderId="147" xfId="0" applyNumberFormat="1" applyFont="1" applyFill="1" applyBorder="1" applyProtection="1"/>
    <xf numFmtId="3" fontId="25" fillId="14" borderId="37" xfId="0" applyNumberFormat="1" applyFont="1" applyFill="1" applyBorder="1" applyProtection="1"/>
    <xf numFmtId="3" fontId="57" fillId="14" borderId="37" xfId="0" applyNumberFormat="1" applyFont="1" applyFill="1" applyBorder="1"/>
    <xf numFmtId="0" fontId="57" fillId="14" borderId="37" xfId="0" applyFont="1" applyFill="1" applyBorder="1"/>
    <xf numFmtId="3" fontId="25" fillId="14" borderId="6" xfId="0" applyNumberFormat="1" applyFont="1" applyFill="1" applyBorder="1" applyProtection="1"/>
    <xf numFmtId="3" fontId="25" fillId="14" borderId="82" xfId="0" applyNumberFormat="1" applyFont="1" applyFill="1" applyBorder="1" applyProtection="1"/>
    <xf numFmtId="3" fontId="25" fillId="14" borderId="38" xfId="0" applyNumberFormat="1" applyFont="1" applyFill="1" applyBorder="1" applyProtection="1"/>
    <xf numFmtId="0" fontId="57" fillId="14" borderId="148" xfId="0" applyFont="1" applyFill="1" applyBorder="1"/>
    <xf numFmtId="3" fontId="25" fillId="14" borderId="116" xfId="0" applyNumberFormat="1" applyFont="1" applyFill="1" applyBorder="1" applyProtection="1"/>
    <xf numFmtId="3" fontId="25" fillId="14" borderId="57" xfId="0" applyNumberFormat="1" applyFont="1" applyFill="1" applyBorder="1" applyProtection="1"/>
    <xf numFmtId="0" fontId="26" fillId="14" borderId="33" xfId="0" applyFont="1" applyFill="1" applyBorder="1" applyAlignment="1" applyProtection="1">
      <alignment vertical="center" wrapText="1"/>
    </xf>
    <xf numFmtId="0" fontId="57" fillId="14" borderId="32" xfId="0" applyFont="1" applyFill="1" applyBorder="1" applyAlignment="1">
      <alignment horizontal="center" vertical="center"/>
    </xf>
    <xf numFmtId="0" fontId="55" fillId="14" borderId="33" xfId="0" applyFont="1" applyFill="1" applyBorder="1" applyAlignment="1">
      <alignment horizontal="center" vertical="center" wrapText="1"/>
    </xf>
    <xf numFmtId="0" fontId="57" fillId="14" borderId="33" xfId="0" applyFont="1" applyFill="1" applyBorder="1" applyAlignment="1">
      <alignment horizontal="center" vertical="center" wrapText="1"/>
    </xf>
    <xf numFmtId="0" fontId="25" fillId="14" borderId="135" xfId="0" applyFont="1" applyFill="1" applyBorder="1" applyProtection="1"/>
    <xf numFmtId="0" fontId="25" fillId="14" borderId="136" xfId="0" applyFont="1" applyFill="1" applyBorder="1" applyProtection="1"/>
    <xf numFmtId="0" fontId="26" fillId="14" borderId="76" xfId="0" applyFont="1" applyFill="1" applyBorder="1" applyAlignment="1" applyProtection="1">
      <alignment vertical="center" wrapText="1"/>
    </xf>
    <xf numFmtId="0" fontId="57" fillId="14" borderId="143" xfId="0" applyFont="1" applyFill="1" applyBorder="1" applyAlignment="1">
      <alignment horizontal="center" vertical="center"/>
    </xf>
    <xf numFmtId="0" fontId="55" fillId="14" borderId="146" xfId="0" applyFont="1" applyFill="1" applyBorder="1" applyAlignment="1">
      <alignment horizontal="center" vertical="center" wrapText="1"/>
    </xf>
    <xf numFmtId="0" fontId="25" fillId="14" borderId="9" xfId="0" applyFont="1" applyFill="1" applyBorder="1" applyAlignment="1" applyProtection="1">
      <alignment vertical="center" wrapText="1"/>
    </xf>
    <xf numFmtId="0" fontId="38" fillId="14" borderId="34" xfId="0" applyFont="1" applyFill="1" applyBorder="1"/>
    <xf numFmtId="0" fontId="30" fillId="14" borderId="15" xfId="0" applyFont="1" applyFill="1" applyBorder="1" applyAlignment="1">
      <alignment horizontal="center"/>
    </xf>
    <xf numFmtId="0" fontId="30" fillId="14" borderId="31" xfId="0" applyFont="1" applyFill="1" applyBorder="1" applyAlignment="1">
      <alignment horizontal="center"/>
    </xf>
    <xf numFmtId="0" fontId="30" fillId="14" borderId="21" xfId="0" applyFont="1" applyFill="1" applyBorder="1" applyAlignment="1" applyProtection="1">
      <alignment horizontal="center"/>
    </xf>
    <xf numFmtId="0" fontId="30" fillId="14" borderId="60" xfId="0" applyFont="1" applyFill="1" applyBorder="1" applyAlignment="1" applyProtection="1">
      <alignment horizontal="center"/>
    </xf>
    <xf numFmtId="0" fontId="30" fillId="14" borderId="93" xfId="0" applyFont="1" applyFill="1" applyBorder="1" applyAlignment="1" applyProtection="1">
      <alignment horizontal="center"/>
    </xf>
    <xf numFmtId="0" fontId="30" fillId="14" borderId="96" xfId="0" applyFont="1" applyFill="1" applyBorder="1" applyAlignment="1" applyProtection="1">
      <alignment horizontal="center" vertical="center"/>
    </xf>
    <xf numFmtId="0" fontId="38" fillId="14" borderId="0" xfId="0" applyFont="1" applyFill="1" applyBorder="1" applyAlignment="1" applyProtection="1">
      <alignment horizontal="center" vertical="center"/>
    </xf>
    <xf numFmtId="0" fontId="30" fillId="14" borderId="77" xfId="0" applyFont="1" applyFill="1" applyBorder="1" applyProtection="1"/>
    <xf numFmtId="3" fontId="30" fillId="14" borderId="100" xfId="0" applyNumberFormat="1" applyFont="1" applyFill="1" applyBorder="1" applyAlignment="1">
      <alignment horizontal="right"/>
    </xf>
    <xf numFmtId="3" fontId="38" fillId="14" borderId="114" xfId="0" applyNumberFormat="1" applyFont="1" applyFill="1" applyBorder="1"/>
    <xf numFmtId="3" fontId="38" fillId="14" borderId="38" xfId="0" applyNumberFormat="1" applyFont="1" applyFill="1" applyBorder="1"/>
    <xf numFmtId="0" fontId="26" fillId="14" borderId="1" xfId="0" applyFont="1" applyFill="1" applyBorder="1" applyProtection="1"/>
    <xf numFmtId="0" fontId="26" fillId="14" borderId="3" xfId="0" applyFont="1" applyFill="1" applyBorder="1" applyProtection="1"/>
    <xf numFmtId="0" fontId="26" fillId="14" borderId="3" xfId="0" applyFont="1" applyFill="1" applyBorder="1" applyAlignment="1" applyProtection="1">
      <alignment horizontal="center"/>
    </xf>
    <xf numFmtId="0" fontId="26" fillId="14" borderId="41" xfId="0" applyFont="1" applyFill="1" applyBorder="1" applyAlignment="1" applyProtection="1">
      <alignment horizontal="center"/>
    </xf>
    <xf numFmtId="0" fontId="26" fillId="14" borderId="1" xfId="0" applyFont="1" applyFill="1" applyBorder="1" applyAlignment="1" applyProtection="1">
      <alignment horizontal="center"/>
    </xf>
    <xf numFmtId="0" fontId="26" fillId="14" borderId="2" xfId="0" applyFont="1" applyFill="1" applyBorder="1" applyAlignment="1" applyProtection="1">
      <alignment horizontal="center"/>
    </xf>
    <xf numFmtId="0" fontId="25" fillId="14" borderId="3" xfId="0" applyFont="1" applyFill="1" applyBorder="1" applyAlignment="1" applyProtection="1">
      <alignment horizontal="center"/>
    </xf>
    <xf numFmtId="0" fontId="26" fillId="14" borderId="41" xfId="0" applyFont="1" applyFill="1" applyBorder="1" applyProtection="1"/>
    <xf numFmtId="0" fontId="26" fillId="14" borderId="0" xfId="0" applyFont="1" applyFill="1" applyBorder="1" applyAlignment="1" applyProtection="1">
      <alignment horizontal="center"/>
    </xf>
    <xf numFmtId="0" fontId="26" fillId="14" borderId="4" xfId="0" applyFont="1" applyFill="1" applyBorder="1" applyProtection="1"/>
    <xf numFmtId="0" fontId="25" fillId="14" borderId="1" xfId="0" applyFont="1" applyFill="1" applyBorder="1" applyProtection="1"/>
    <xf numFmtId="3" fontId="25" fillId="14" borderId="1" xfId="0" applyNumberFormat="1" applyFont="1" applyFill="1" applyBorder="1" applyProtection="1"/>
    <xf numFmtId="3" fontId="26" fillId="14" borderId="1" xfId="0" applyNumberFormat="1" applyFont="1" applyFill="1" applyBorder="1" applyProtection="1"/>
    <xf numFmtId="3" fontId="26" fillId="14" borderId="104" xfId="0" applyNumberFormat="1" applyFont="1" applyFill="1" applyBorder="1" applyProtection="1"/>
    <xf numFmtId="3" fontId="26" fillId="14" borderId="2" xfId="0" applyNumberFormat="1" applyFont="1" applyFill="1" applyBorder="1" applyProtection="1"/>
    <xf numFmtId="0" fontId="38" fillId="14" borderId="38" xfId="0" applyFont="1" applyFill="1" applyBorder="1"/>
    <xf numFmtId="0" fontId="30" fillId="14" borderId="8" xfId="0" applyFont="1" applyFill="1" applyBorder="1" applyAlignment="1" applyProtection="1">
      <alignment horizontal="center"/>
    </xf>
    <xf numFmtId="0" fontId="38" fillId="14" borderId="0" xfId="0" applyFont="1" applyFill="1" applyBorder="1" applyAlignment="1" applyProtection="1">
      <alignment horizontal="center"/>
    </xf>
    <xf numFmtId="3" fontId="30" fillId="14" borderId="103" xfId="0" applyNumberFormat="1" applyFont="1" applyFill="1" applyBorder="1" applyProtection="1"/>
    <xf numFmtId="3" fontId="38" fillId="14" borderId="117" xfId="0" applyNumberFormat="1" applyFont="1" applyFill="1" applyBorder="1" applyProtection="1"/>
    <xf numFmtId="3" fontId="30" fillId="14" borderId="13" xfId="0" applyNumberFormat="1" applyFont="1" applyFill="1" applyBorder="1" applyProtection="1"/>
    <xf numFmtId="0" fontId="30" fillId="14" borderId="1" xfId="0" applyFont="1" applyFill="1" applyBorder="1"/>
    <xf numFmtId="0" fontId="30" fillId="14" borderId="8" xfId="0" applyFont="1" applyFill="1" applyBorder="1"/>
    <xf numFmtId="0" fontId="30" fillId="14" borderId="5" xfId="0" applyFont="1" applyFill="1" applyBorder="1"/>
    <xf numFmtId="0" fontId="30" fillId="14" borderId="11" xfId="0" applyFont="1" applyFill="1" applyBorder="1"/>
    <xf numFmtId="0" fontId="30" fillId="14" borderId="101" xfId="0" applyFont="1" applyFill="1" applyBorder="1" applyAlignment="1">
      <alignment horizontal="center"/>
    </xf>
    <xf numFmtId="0" fontId="38" fillId="14" borderId="19" xfId="0" applyFont="1" applyFill="1" applyBorder="1" applyAlignment="1">
      <alignment horizontal="center"/>
    </xf>
    <xf numFmtId="0" fontId="30" fillId="14" borderId="7" xfId="0" applyFont="1" applyFill="1" applyBorder="1" applyAlignment="1">
      <alignment horizontal="center"/>
    </xf>
    <xf numFmtId="0" fontId="30" fillId="14" borderId="13" xfId="0" applyFont="1" applyFill="1" applyBorder="1" applyAlignment="1">
      <alignment horizontal="center"/>
    </xf>
    <xf numFmtId="0" fontId="38" fillId="14" borderId="102" xfId="0" applyFont="1" applyFill="1" applyBorder="1"/>
    <xf numFmtId="3" fontId="38" fillId="14" borderId="14" xfId="0" applyNumberFormat="1" applyFont="1" applyFill="1" applyBorder="1"/>
    <xf numFmtId="0" fontId="30" fillId="14" borderId="1" xfId="0" applyFont="1" applyFill="1" applyBorder="1" applyAlignment="1">
      <alignment horizontal="left"/>
    </xf>
    <xf numFmtId="0" fontId="30" fillId="14" borderId="0" xfId="0" applyFont="1" applyFill="1" applyBorder="1"/>
    <xf numFmtId="0" fontId="30" fillId="14" borderId="100" xfId="0" applyFont="1" applyFill="1" applyBorder="1" applyAlignment="1">
      <alignment horizontal="center"/>
    </xf>
    <xf numFmtId="0" fontId="38" fillId="14" borderId="39" xfId="0" applyFont="1" applyFill="1" applyBorder="1" applyAlignment="1">
      <alignment horizontal="center"/>
    </xf>
    <xf numFmtId="0" fontId="30" fillId="14" borderId="88" xfId="0" applyFont="1" applyFill="1" applyBorder="1" applyAlignment="1">
      <alignment horizontal="center"/>
    </xf>
    <xf numFmtId="0" fontId="30" fillId="14" borderId="74" xfId="0" applyFont="1" applyFill="1" applyBorder="1" applyAlignment="1">
      <alignment horizontal="center"/>
    </xf>
    <xf numFmtId="0" fontId="38" fillId="14" borderId="12" xfId="0" applyFont="1" applyFill="1" applyBorder="1"/>
    <xf numFmtId="0" fontId="38" fillId="14" borderId="95" xfId="0" applyFont="1" applyFill="1" applyBorder="1"/>
    <xf numFmtId="3" fontId="38" fillId="14" borderId="19" xfId="0" applyNumberFormat="1" applyFont="1" applyFill="1" applyBorder="1"/>
    <xf numFmtId="0" fontId="30" fillId="14" borderId="12" xfId="0" applyFont="1" applyFill="1" applyBorder="1" applyAlignment="1">
      <alignment horizontal="center"/>
    </xf>
    <xf numFmtId="0" fontId="38" fillId="14" borderId="3" xfId="0" applyFont="1" applyFill="1" applyBorder="1"/>
    <xf numFmtId="0" fontId="38" fillId="14" borderId="0" xfId="0" applyFont="1" applyFill="1" applyBorder="1"/>
    <xf numFmtId="0" fontId="38" fillId="14" borderId="92" xfId="0" applyFont="1" applyFill="1" applyBorder="1"/>
    <xf numFmtId="0" fontId="38" fillId="5" borderId="119" xfId="0" applyFont="1" applyFill="1" applyBorder="1" applyAlignment="1" applyProtection="1">
      <alignment horizontal="center"/>
    </xf>
    <xf numFmtId="0" fontId="38" fillId="5" borderId="55" xfId="0" applyFont="1" applyFill="1" applyBorder="1" applyAlignment="1" applyProtection="1">
      <alignment horizontal="center"/>
    </xf>
    <xf numFmtId="0" fontId="38" fillId="5" borderId="56" xfId="0" applyFont="1" applyFill="1" applyBorder="1" applyAlignment="1" applyProtection="1">
      <alignment horizontal="center"/>
    </xf>
    <xf numFmtId="0" fontId="38" fillId="14" borderId="105" xfId="0" applyFont="1" applyFill="1" applyBorder="1" applyAlignment="1" applyProtection="1">
      <alignment horizontal="center"/>
    </xf>
    <xf numFmtId="0" fontId="38" fillId="14" borderId="70" xfId="0" applyFont="1" applyFill="1" applyBorder="1" applyAlignment="1" applyProtection="1">
      <alignment horizontal="center"/>
    </xf>
    <xf numFmtId="0" fontId="38" fillId="14" borderId="99" xfId="0" applyFont="1" applyFill="1" applyBorder="1" applyProtection="1"/>
    <xf numFmtId="0" fontId="30" fillId="14" borderId="9" xfId="0" applyFont="1" applyFill="1" applyBorder="1" applyProtection="1"/>
    <xf numFmtId="0" fontId="30" fillId="14" borderId="63" xfId="0" applyFont="1" applyFill="1" applyBorder="1" applyAlignment="1" applyProtection="1">
      <alignment horizontal="center"/>
    </xf>
    <xf numFmtId="0" fontId="38" fillId="14" borderId="121" xfId="0" applyFont="1" applyFill="1" applyBorder="1" applyAlignment="1" applyProtection="1">
      <alignment horizontal="center"/>
    </xf>
    <xf numFmtId="0" fontId="30" fillId="14" borderId="13" xfId="0" applyFont="1" applyFill="1" applyBorder="1" applyProtection="1"/>
    <xf numFmtId="0" fontId="38" fillId="14" borderId="5" xfId="0" applyFont="1" applyFill="1" applyBorder="1" applyProtection="1"/>
    <xf numFmtId="0" fontId="38" fillId="14" borderId="88" xfId="0" applyFont="1" applyFill="1" applyBorder="1" applyProtection="1"/>
    <xf numFmtId="0" fontId="38" fillId="14" borderId="112" xfId="0" applyFont="1" applyFill="1" applyBorder="1" applyAlignment="1" applyProtection="1">
      <alignment horizontal="center"/>
    </xf>
    <xf numFmtId="3" fontId="38" fillId="14" borderId="123" xfId="0" applyNumberFormat="1" applyFont="1" applyFill="1" applyBorder="1" applyAlignment="1" applyProtection="1">
      <alignment horizontal="center"/>
    </xf>
    <xf numFmtId="3" fontId="38" fillId="14" borderId="39" xfId="0" applyNumberFormat="1" applyFont="1" applyFill="1" applyBorder="1" applyAlignment="1" applyProtection="1">
      <alignment horizontal="center"/>
    </xf>
    <xf numFmtId="3" fontId="38" fillId="14" borderId="36" xfId="0" applyNumberFormat="1" applyFont="1" applyFill="1" applyBorder="1" applyAlignment="1" applyProtection="1">
      <alignment horizontal="center"/>
    </xf>
    <xf numFmtId="0" fontId="30" fillId="14" borderId="0" xfId="0" applyFont="1" applyFill="1" applyBorder="1" applyAlignment="1" applyProtection="1">
      <alignment horizontal="center"/>
    </xf>
    <xf numFmtId="0" fontId="30" fillId="14" borderId="77" xfId="0" applyFont="1" applyFill="1" applyBorder="1" applyAlignment="1" applyProtection="1">
      <alignment horizontal="center"/>
    </xf>
    <xf numFmtId="0" fontId="30" fillId="14" borderId="1" xfId="0" applyFont="1" applyFill="1" applyBorder="1" applyAlignment="1" applyProtection="1">
      <alignment horizontal="center"/>
    </xf>
    <xf numFmtId="0" fontId="30" fillId="14" borderId="111" xfId="0" applyFont="1" applyFill="1" applyBorder="1" applyAlignment="1" applyProtection="1">
      <alignment horizontal="center"/>
    </xf>
    <xf numFmtId="0" fontId="38" fillId="14" borderId="103" xfId="0" applyFont="1" applyFill="1" applyBorder="1" applyAlignment="1" applyProtection="1">
      <alignment horizontal="center"/>
    </xf>
    <xf numFmtId="0" fontId="38" fillId="14" borderId="117" xfId="0" applyFont="1" applyFill="1" applyBorder="1" applyAlignment="1" applyProtection="1">
      <alignment horizontal="center"/>
    </xf>
    <xf numFmtId="0" fontId="38" fillId="14" borderId="13" xfId="0" applyFont="1" applyFill="1" applyBorder="1" applyProtection="1"/>
    <xf numFmtId="3" fontId="38" fillId="14" borderId="103" xfId="0" applyNumberFormat="1" applyFont="1" applyFill="1" applyBorder="1" applyAlignment="1" applyProtection="1">
      <alignment horizontal="center"/>
    </xf>
    <xf numFmtId="3" fontId="38" fillId="14" borderId="117" xfId="0" applyNumberFormat="1" applyFont="1" applyFill="1" applyBorder="1" applyAlignment="1" applyProtection="1">
      <alignment horizontal="center"/>
    </xf>
    <xf numFmtId="3" fontId="38" fillId="14" borderId="13" xfId="0" applyNumberFormat="1" applyFont="1" applyFill="1" applyBorder="1" applyAlignment="1" applyProtection="1">
      <alignment horizontal="center"/>
    </xf>
    <xf numFmtId="0" fontId="38" fillId="14" borderId="13" xfId="0" applyFont="1" applyFill="1" applyBorder="1" applyAlignment="1" applyProtection="1">
      <alignment horizontal="center"/>
    </xf>
    <xf numFmtId="0" fontId="36" fillId="17" borderId="76" xfId="0" applyFont="1" applyFill="1" applyBorder="1" applyAlignment="1">
      <alignment wrapText="1"/>
    </xf>
    <xf numFmtId="0" fontId="36" fillId="17" borderId="77" xfId="0" applyFont="1" applyFill="1" applyBorder="1"/>
    <xf numFmtId="0" fontId="36" fillId="17" borderId="1" xfId="0" applyFont="1" applyFill="1" applyBorder="1" applyAlignment="1">
      <alignment horizontal="center"/>
    </xf>
    <xf numFmtId="0" fontId="36" fillId="17" borderId="2" xfId="0" applyFont="1" applyFill="1" applyBorder="1" applyAlignment="1">
      <alignment horizontal="center"/>
    </xf>
    <xf numFmtId="0" fontId="36" fillId="17" borderId="116" xfId="0" applyFont="1" applyFill="1" applyBorder="1"/>
    <xf numFmtId="0" fontId="36" fillId="17" borderId="11" xfId="0" applyFont="1" applyFill="1" applyBorder="1" applyAlignment="1">
      <alignment horizontal="center"/>
    </xf>
    <xf numFmtId="0" fontId="37" fillId="17" borderId="6" xfId="0" applyFont="1" applyFill="1" applyBorder="1" applyAlignment="1">
      <alignment horizontal="center"/>
    </xf>
    <xf numFmtId="0" fontId="36" fillId="17" borderId="6" xfId="0" applyFont="1" applyFill="1" applyBorder="1" applyAlignment="1">
      <alignment horizontal="center"/>
    </xf>
    <xf numFmtId="0" fontId="36" fillId="17" borderId="5" xfId="0" applyFont="1" applyFill="1" applyBorder="1" applyAlignment="1">
      <alignment horizontal="center"/>
    </xf>
    <xf numFmtId="16" fontId="36" fillId="17" borderId="6" xfId="0" quotePrefix="1" applyNumberFormat="1" applyFont="1" applyFill="1" applyBorder="1" applyAlignment="1">
      <alignment horizontal="center"/>
    </xf>
    <xf numFmtId="0" fontId="36" fillId="17" borderId="6" xfId="0" quotePrefix="1" applyFont="1" applyFill="1" applyBorder="1" applyAlignment="1">
      <alignment horizontal="center"/>
    </xf>
    <xf numFmtId="0" fontId="37" fillId="17" borderId="57" xfId="0" applyFont="1" applyFill="1" applyBorder="1"/>
    <xf numFmtId="3" fontId="37" fillId="14" borderId="7" xfId="0" applyNumberFormat="1" applyFont="1" applyFill="1" applyBorder="1"/>
    <xf numFmtId="3" fontId="36" fillId="14" borderId="7" xfId="0" applyNumberFormat="1" applyFont="1" applyFill="1" applyBorder="1"/>
    <xf numFmtId="10" fontId="36" fillId="14" borderId="7" xfId="7" applyNumberFormat="1" applyFont="1" applyFill="1" applyBorder="1" applyAlignment="1"/>
    <xf numFmtId="10" fontId="36" fillId="14" borderId="13" xfId="7" applyNumberFormat="1" applyFont="1" applyFill="1" applyBorder="1"/>
    <xf numFmtId="0" fontId="36" fillId="14" borderId="13" xfId="0" applyFont="1" applyFill="1" applyBorder="1"/>
    <xf numFmtId="3" fontId="36" fillId="14" borderId="13" xfId="0" applyNumberFormat="1" applyFont="1" applyFill="1" applyBorder="1"/>
    <xf numFmtId="0" fontId="36" fillId="17" borderId="76" xfId="0" applyFont="1" applyFill="1" applyBorder="1"/>
    <xf numFmtId="0" fontId="36" fillId="17" borderId="78" xfId="0" applyFont="1" applyFill="1" applyBorder="1" applyAlignment="1">
      <alignment horizontal="center" vertical="center"/>
    </xf>
    <xf numFmtId="0" fontId="36" fillId="17" borderId="94" xfId="0" applyFont="1" applyFill="1" applyBorder="1" applyAlignment="1">
      <alignment vertical="center"/>
    </xf>
    <xf numFmtId="0" fontId="36" fillId="17" borderId="19" xfId="0" applyFont="1" applyFill="1" applyBorder="1" applyAlignment="1">
      <alignment horizontal="center"/>
    </xf>
    <xf numFmtId="0" fontId="37" fillId="17" borderId="5" xfId="0" applyFont="1" applyFill="1" applyBorder="1" applyAlignment="1">
      <alignment horizontal="center"/>
    </xf>
    <xf numFmtId="0" fontId="36" fillId="17" borderId="57" xfId="0" applyFont="1" applyFill="1" applyBorder="1"/>
    <xf numFmtId="3" fontId="64" fillId="14" borderId="13" xfId="0" applyNumberFormat="1" applyFont="1" applyFill="1" applyBorder="1" applyAlignment="1">
      <alignment horizontal="center"/>
    </xf>
    <xf numFmtId="3" fontId="64" fillId="14" borderId="7" xfId="0" applyNumberFormat="1" applyFont="1" applyFill="1" applyBorder="1" applyAlignment="1">
      <alignment horizontal="center"/>
    </xf>
    <xf numFmtId="0" fontId="64" fillId="14" borderId="7" xfId="0" applyFont="1" applyFill="1" applyBorder="1" applyAlignment="1">
      <alignment horizontal="center"/>
    </xf>
    <xf numFmtId="10" fontId="64" fillId="14" borderId="7" xfId="7" applyNumberFormat="1" applyFont="1" applyFill="1" applyBorder="1" applyAlignment="1">
      <alignment horizontal="center"/>
    </xf>
    <xf numFmtId="10" fontId="64" fillId="14" borderId="13" xfId="7" applyNumberFormat="1" applyFont="1" applyFill="1" applyBorder="1" applyAlignment="1">
      <alignment horizontal="center"/>
    </xf>
    <xf numFmtId="0" fontId="36" fillId="14" borderId="1" xfId="0" applyFont="1" applyFill="1" applyBorder="1"/>
    <xf numFmtId="0" fontId="36" fillId="14" borderId="8" xfId="0" applyFont="1" applyFill="1" applyBorder="1"/>
    <xf numFmtId="0" fontId="36" fillId="14" borderId="7" xfId="0" applyFont="1" applyFill="1" applyBorder="1"/>
    <xf numFmtId="0" fontId="36" fillId="14" borderId="12" xfId="0" applyFont="1" applyFill="1" applyBorder="1"/>
    <xf numFmtId="0" fontId="36" fillId="14" borderId="14" xfId="0" applyFont="1" applyFill="1" applyBorder="1"/>
    <xf numFmtId="0" fontId="36" fillId="14" borderId="3" xfId="0" applyFont="1" applyFill="1" applyBorder="1"/>
    <xf numFmtId="0" fontId="36" fillId="14" borderId="0" xfId="0" applyFont="1" applyFill="1" applyBorder="1"/>
    <xf numFmtId="0" fontId="37" fillId="14" borderId="3" xfId="0" applyFont="1" applyFill="1" applyBorder="1" applyAlignment="1">
      <alignment horizontal="center"/>
    </xf>
    <xf numFmtId="0" fontId="36" fillId="14" borderId="5" xfId="0" applyFont="1" applyFill="1" applyBorder="1"/>
    <xf numFmtId="0" fontId="36" fillId="14" borderId="11" xfId="0" applyFont="1" applyFill="1" applyBorder="1"/>
    <xf numFmtId="0" fontId="36" fillId="14" borderId="19" xfId="0" applyFont="1" applyFill="1" applyBorder="1"/>
    <xf numFmtId="0" fontId="36" fillId="14" borderId="3" xfId="0" applyFont="1" applyFill="1" applyBorder="1" applyAlignment="1">
      <alignment horizontal="center"/>
    </xf>
    <xf numFmtId="0" fontId="36" fillId="14" borderId="4" xfId="0" applyFont="1" applyFill="1" applyBorder="1" applyAlignment="1">
      <alignment horizontal="center"/>
    </xf>
    <xf numFmtId="0" fontId="30" fillId="14" borderId="133" xfId="0" applyFont="1" applyFill="1" applyBorder="1"/>
    <xf numFmtId="0" fontId="30" fillId="14" borderId="30" xfId="0" applyFont="1" applyFill="1" applyBorder="1" applyAlignment="1">
      <alignment horizontal="center"/>
    </xf>
    <xf numFmtId="0" fontId="38" fillId="14" borderId="30" xfId="0" applyFont="1" applyFill="1" applyBorder="1" applyAlignment="1">
      <alignment horizontal="center"/>
    </xf>
    <xf numFmtId="0" fontId="26" fillId="14" borderId="167" xfId="0" applyFont="1" applyFill="1" applyBorder="1" applyProtection="1"/>
    <xf numFmtId="0" fontId="26" fillId="14" borderId="177" xfId="0" applyFont="1" applyFill="1" applyBorder="1" applyProtection="1"/>
    <xf numFmtId="0" fontId="26" fillId="14" borderId="133" xfId="0" applyFont="1" applyFill="1" applyBorder="1" applyProtection="1"/>
    <xf numFmtId="0" fontId="26" fillId="14" borderId="30" xfId="0" applyFont="1" applyFill="1" applyBorder="1" applyProtection="1"/>
    <xf numFmtId="0" fontId="26" fillId="14" borderId="15" xfId="0" applyFont="1" applyFill="1" applyBorder="1" applyProtection="1"/>
    <xf numFmtId="0" fontId="26" fillId="14" borderId="0" xfId="0" applyFont="1" applyFill="1" applyBorder="1" applyProtection="1"/>
    <xf numFmtId="0" fontId="26" fillId="16" borderId="0" xfId="0" applyFont="1" applyFill="1" applyBorder="1"/>
    <xf numFmtId="0" fontId="26" fillId="16" borderId="15" xfId="0" applyFont="1" applyFill="1" applyBorder="1"/>
    <xf numFmtId="0" fontId="26" fillId="16" borderId="31" xfId="0" applyFont="1" applyFill="1" applyBorder="1"/>
    <xf numFmtId="0" fontId="26" fillId="16" borderId="26" xfId="0" applyFont="1" applyFill="1" applyBorder="1"/>
    <xf numFmtId="0" fontId="30" fillId="14" borderId="1" xfId="0" applyFont="1" applyFill="1" applyBorder="1" applyAlignment="1" applyProtection="1">
      <alignment vertical="center"/>
    </xf>
    <xf numFmtId="0" fontId="30" fillId="14" borderId="8" xfId="0" applyFont="1" applyFill="1" applyBorder="1" applyAlignment="1" applyProtection="1">
      <alignment vertical="center"/>
    </xf>
    <xf numFmtId="0" fontId="30" fillId="14" borderId="13" xfId="0" applyFont="1" applyFill="1" applyBorder="1" applyAlignment="1" applyProtection="1">
      <alignment horizontal="center"/>
    </xf>
    <xf numFmtId="0" fontId="30" fillId="14" borderId="4" xfId="0" applyFont="1" applyFill="1" applyBorder="1" applyAlignment="1" applyProtection="1">
      <alignment horizontal="center"/>
    </xf>
    <xf numFmtId="0" fontId="38" fillId="14" borderId="7" xfId="0" applyFont="1" applyFill="1" applyBorder="1" applyAlignment="1" applyProtection="1">
      <alignment horizontal="left" wrapText="1"/>
    </xf>
    <xf numFmtId="167" fontId="38" fillId="14" borderId="2" xfId="7" applyNumberFormat="1" applyFont="1" applyFill="1" applyBorder="1" applyProtection="1"/>
    <xf numFmtId="0" fontId="38" fillId="14" borderId="60" xfId="0" applyFont="1" applyFill="1" applyBorder="1" applyAlignment="1" applyProtection="1">
      <alignment horizontal="center"/>
    </xf>
    <xf numFmtId="0" fontId="38" fillId="14" borderId="86" xfId="0" applyFont="1" applyFill="1" applyBorder="1" applyAlignment="1" applyProtection="1">
      <alignment wrapText="1"/>
    </xf>
    <xf numFmtId="3" fontId="38" fillId="14" borderId="87" xfId="0" applyNumberFormat="1" applyFont="1" applyFill="1" applyBorder="1" applyProtection="1"/>
    <xf numFmtId="3" fontId="38" fillId="14" borderId="86" xfId="0" applyNumberFormat="1" applyFont="1" applyFill="1" applyBorder="1" applyProtection="1"/>
    <xf numFmtId="167" fontId="38" fillId="14" borderId="6" xfId="7" applyNumberFormat="1" applyFont="1" applyFill="1" applyBorder="1" applyProtection="1"/>
    <xf numFmtId="4" fontId="38" fillId="14" borderId="7" xfId="0" applyNumberFormat="1" applyFont="1" applyFill="1" applyBorder="1" applyProtection="1"/>
    <xf numFmtId="4" fontId="38" fillId="14" borderId="57" xfId="0" applyNumberFormat="1" applyFont="1" applyFill="1" applyBorder="1" applyProtection="1"/>
    <xf numFmtId="0" fontId="26" fillId="14" borderId="4" xfId="0" applyFont="1" applyFill="1" applyBorder="1" applyAlignment="1" applyProtection="1">
      <alignment horizontal="center"/>
    </xf>
    <xf numFmtId="4" fontId="26" fillId="14" borderId="1" xfId="0" applyNumberFormat="1" applyFont="1" applyFill="1" applyBorder="1" applyProtection="1"/>
    <xf numFmtId="4" fontId="26" fillId="14" borderId="57" xfId="0" applyNumberFormat="1" applyFont="1" applyFill="1" applyBorder="1" applyProtection="1"/>
    <xf numFmtId="0" fontId="30" fillId="14" borderId="3" xfId="0" applyFont="1" applyFill="1" applyBorder="1"/>
    <xf numFmtId="3" fontId="38" fillId="14" borderId="7" xfId="0" applyNumberFormat="1" applyFont="1" applyFill="1" applyBorder="1"/>
    <xf numFmtId="0" fontId="30" fillId="14" borderId="9" xfId="0" applyFont="1" applyFill="1" applyBorder="1"/>
    <xf numFmtId="0" fontId="30" fillId="14" borderId="10" xfId="0" applyFont="1" applyFill="1" applyBorder="1"/>
    <xf numFmtId="0" fontId="38" fillId="14" borderId="1" xfId="0" applyFont="1" applyFill="1" applyBorder="1"/>
    <xf numFmtId="0" fontId="38" fillId="14" borderId="13" xfId="0" applyFont="1" applyFill="1" applyBorder="1"/>
    <xf numFmtId="0" fontId="26" fillId="14" borderId="8" xfId="0" applyFont="1" applyFill="1" applyBorder="1" applyProtection="1"/>
    <xf numFmtId="0" fontId="26" fillId="14" borderId="16" xfId="0" applyFont="1" applyFill="1" applyBorder="1" applyProtection="1"/>
    <xf numFmtId="0" fontId="26" fillId="14" borderId="0" xfId="0" applyFont="1" applyFill="1" applyProtection="1"/>
    <xf numFmtId="0" fontId="26" fillId="14" borderId="0" xfId="0" applyFont="1" applyFill="1" applyBorder="1" applyAlignment="1" applyProtection="1">
      <alignment horizontal="center" vertical="center" wrapText="1"/>
    </xf>
    <xf numFmtId="0" fontId="26" fillId="14" borderId="4" xfId="0" applyFont="1" applyFill="1" applyBorder="1" applyAlignment="1">
      <alignment horizontal="center" vertical="center" wrapText="1"/>
    </xf>
    <xf numFmtId="0" fontId="25" fillId="14" borderId="76" xfId="0" applyFont="1" applyFill="1" applyBorder="1" applyAlignment="1" applyProtection="1">
      <alignment horizontal="center" vertical="center"/>
    </xf>
    <xf numFmtId="0" fontId="25" fillId="14" borderId="133" xfId="0" applyFont="1" applyFill="1" applyBorder="1" applyAlignment="1" applyProtection="1">
      <alignment horizontal="center"/>
    </xf>
    <xf numFmtId="0" fontId="26" fillId="14" borderId="42" xfId="0" applyFont="1" applyFill="1" applyBorder="1" applyAlignment="1" applyProtection="1">
      <alignment horizontal="center"/>
    </xf>
    <xf numFmtId="0" fontId="25" fillId="14" borderId="0" xfId="0" applyFont="1" applyFill="1" applyBorder="1" applyAlignment="1" applyProtection="1">
      <alignment horizontal="center"/>
    </xf>
    <xf numFmtId="0" fontId="26" fillId="14" borderId="15" xfId="0" applyFont="1" applyFill="1" applyBorder="1" applyAlignment="1" applyProtection="1">
      <alignment horizontal="center"/>
    </xf>
    <xf numFmtId="0" fontId="26" fillId="14" borderId="42" xfId="0" applyFont="1" applyFill="1" applyBorder="1" applyProtection="1"/>
    <xf numFmtId="0" fontId="25" fillId="14" borderId="7" xfId="0" applyFont="1" applyFill="1" applyBorder="1" applyProtection="1"/>
    <xf numFmtId="0" fontId="26" fillId="14" borderId="12" xfId="0" applyFont="1" applyFill="1" applyBorder="1" applyProtection="1"/>
    <xf numFmtId="0" fontId="26" fillId="14" borderId="87" xfId="0" applyFont="1" applyFill="1" applyBorder="1" applyProtection="1"/>
    <xf numFmtId="3" fontId="25" fillId="14" borderId="86" xfId="0" applyNumberFormat="1" applyFont="1" applyFill="1" applyBorder="1" applyProtection="1"/>
    <xf numFmtId="3" fontId="25" fillId="14" borderId="144" xfId="0" applyNumberFormat="1" applyFont="1" applyFill="1" applyBorder="1" applyProtection="1"/>
    <xf numFmtId="3" fontId="25" fillId="14" borderId="105" xfId="0" applyNumberFormat="1" applyFont="1" applyFill="1" applyBorder="1" applyProtection="1"/>
    <xf numFmtId="3" fontId="25" fillId="14" borderId="12" xfId="0" applyNumberFormat="1" applyFont="1" applyFill="1" applyBorder="1" applyProtection="1"/>
    <xf numFmtId="3" fontId="25" fillId="14" borderId="7" xfId="0" applyNumberFormat="1" applyFont="1" applyFill="1" applyBorder="1" applyProtection="1"/>
    <xf numFmtId="0" fontId="26" fillId="16" borderId="8" xfId="0" applyFont="1" applyFill="1" applyBorder="1" applyProtection="1"/>
    <xf numFmtId="0" fontId="26" fillId="16" borderId="11" xfId="0" applyFont="1" applyFill="1" applyBorder="1" applyProtection="1"/>
    <xf numFmtId="0" fontId="26" fillId="16" borderId="18" xfId="0" applyFont="1" applyFill="1" applyBorder="1" applyProtection="1"/>
    <xf numFmtId="0" fontId="26" fillId="16" borderId="22" xfId="0" applyFont="1" applyFill="1" applyBorder="1" applyProtection="1"/>
    <xf numFmtId="0" fontId="26" fillId="16" borderId="2" xfId="0" applyFont="1" applyFill="1" applyBorder="1" applyProtection="1"/>
    <xf numFmtId="0" fontId="26" fillId="16" borderId="6" xfId="0" applyFont="1" applyFill="1" applyBorder="1" applyProtection="1"/>
    <xf numFmtId="0" fontId="26" fillId="16" borderId="4" xfId="0" applyFont="1" applyFill="1" applyBorder="1" applyAlignment="1" applyProtection="1">
      <alignment horizontal="right"/>
    </xf>
    <xf numFmtId="0" fontId="26" fillId="16" borderId="59" xfId="0" applyFont="1" applyFill="1" applyBorder="1"/>
    <xf numFmtId="0" fontId="26" fillId="14" borderId="20" xfId="0" applyFont="1" applyFill="1" applyBorder="1" applyProtection="1"/>
    <xf numFmtId="0" fontId="26" fillId="14" borderId="21" xfId="0" applyFont="1" applyFill="1" applyBorder="1" applyProtection="1"/>
    <xf numFmtId="0" fontId="26" fillId="14" borderId="60" xfId="0" applyFont="1" applyFill="1" applyBorder="1" applyAlignment="1" applyProtection="1">
      <alignment horizontal="center"/>
    </xf>
    <xf numFmtId="0" fontId="26" fillId="14" borderId="61" xfId="0" applyFont="1" applyFill="1" applyBorder="1" applyAlignment="1" applyProtection="1">
      <alignment horizontal="center"/>
    </xf>
    <xf numFmtId="0" fontId="26" fillId="14" borderId="93" xfId="0" applyFont="1" applyFill="1" applyBorder="1" applyAlignment="1" applyProtection="1">
      <alignment horizontal="center"/>
    </xf>
    <xf numFmtId="0" fontId="26" fillId="14" borderId="77" xfId="0" applyFont="1" applyFill="1" applyBorder="1" applyAlignment="1" applyProtection="1">
      <alignment horizontal="center"/>
    </xf>
    <xf numFmtId="0" fontId="25" fillId="14" borderId="88" xfId="0" applyFont="1" applyFill="1" applyBorder="1" applyProtection="1"/>
    <xf numFmtId="0" fontId="26" fillId="14" borderId="107" xfId="0" applyFont="1" applyFill="1" applyBorder="1" applyProtection="1"/>
    <xf numFmtId="3" fontId="25" fillId="14" borderId="89" xfId="0" applyNumberFormat="1" applyFont="1" applyFill="1" applyBorder="1" applyProtection="1"/>
    <xf numFmtId="3" fontId="25" fillId="14" borderId="85" xfId="0" applyNumberFormat="1" applyFont="1" applyFill="1" applyBorder="1" applyProtection="1"/>
    <xf numFmtId="0" fontId="25" fillId="14" borderId="12" xfId="0" applyFont="1" applyFill="1" applyBorder="1" applyProtection="1"/>
    <xf numFmtId="0" fontId="26" fillId="14" borderId="20" xfId="0" applyFont="1" applyFill="1" applyBorder="1" applyAlignment="1" applyProtection="1">
      <alignment vertical="center"/>
    </xf>
    <xf numFmtId="0" fontId="25" fillId="14" borderId="61" xfId="0" applyFont="1" applyFill="1" applyBorder="1" applyAlignment="1" applyProtection="1">
      <alignment horizontal="center" vertical="center"/>
    </xf>
    <xf numFmtId="0" fontId="26" fillId="14" borderId="82" xfId="0" applyFont="1" applyFill="1" applyBorder="1" applyAlignment="1" applyProtection="1">
      <alignment horizontal="center" vertical="center"/>
    </xf>
    <xf numFmtId="0" fontId="25" fillId="14" borderId="18" xfId="0" applyFont="1" applyFill="1" applyBorder="1" applyProtection="1"/>
    <xf numFmtId="0" fontId="25" fillId="14" borderId="8" xfId="0" applyFont="1" applyFill="1" applyBorder="1" applyProtection="1"/>
    <xf numFmtId="0" fontId="25" fillId="14" borderId="2" xfId="0" applyFont="1" applyFill="1" applyBorder="1" applyProtection="1"/>
    <xf numFmtId="0" fontId="26" fillId="14" borderId="82" xfId="0" applyFont="1" applyFill="1" applyBorder="1" applyProtection="1"/>
    <xf numFmtId="0" fontId="26" fillId="14" borderId="101" xfId="0" applyFont="1" applyFill="1" applyBorder="1" applyAlignment="1" applyProtection="1">
      <alignment horizontal="center" vertical="center"/>
    </xf>
    <xf numFmtId="0" fontId="25" fillId="14" borderId="35" xfId="0" applyFont="1" applyFill="1" applyBorder="1" applyAlignment="1" applyProtection="1">
      <alignment horizontal="center" vertical="center"/>
    </xf>
    <xf numFmtId="0" fontId="25" fillId="14" borderId="110" xfId="0" applyFont="1" applyFill="1" applyBorder="1" applyProtection="1"/>
    <xf numFmtId="3" fontId="26" fillId="14" borderId="102" xfId="0" applyNumberFormat="1" applyFont="1" applyFill="1" applyBorder="1" applyAlignment="1" applyProtection="1">
      <alignment horizontal="center"/>
    </xf>
    <xf numFmtId="3" fontId="25" fillId="14" borderId="19" xfId="0" applyNumberFormat="1" applyFont="1" applyFill="1" applyBorder="1" applyAlignment="1" applyProtection="1">
      <alignment horizontal="right"/>
    </xf>
    <xf numFmtId="3" fontId="25" fillId="14" borderId="14" xfId="0" applyNumberFormat="1" applyFont="1" applyFill="1" applyBorder="1" applyAlignment="1" applyProtection="1">
      <alignment horizontal="right"/>
    </xf>
    <xf numFmtId="0" fontId="26" fillId="14" borderId="9" xfId="0" applyFont="1" applyFill="1" applyBorder="1" applyProtection="1"/>
    <xf numFmtId="0" fontId="26" fillId="14" borderId="9" xfId="0" applyFont="1" applyFill="1" applyBorder="1" applyAlignment="1" applyProtection="1">
      <alignment horizontal="center"/>
    </xf>
    <xf numFmtId="0" fontId="26" fillId="14" borderId="10" xfId="0" applyFont="1" applyFill="1" applyBorder="1" applyProtection="1"/>
    <xf numFmtId="0" fontId="26" fillId="14" borderId="10" xfId="0" applyFont="1" applyFill="1" applyBorder="1" applyAlignment="1" applyProtection="1">
      <alignment horizontal="center"/>
    </xf>
    <xf numFmtId="0" fontId="25" fillId="14" borderId="20" xfId="0" applyFont="1" applyFill="1" applyBorder="1" applyAlignment="1">
      <alignment horizontal="center" wrapText="1"/>
    </xf>
    <xf numFmtId="0" fontId="26" fillId="14" borderId="31" xfId="0" applyFont="1" applyFill="1" applyBorder="1" applyAlignment="1"/>
    <xf numFmtId="0" fontId="26" fillId="14" borderId="15" xfId="0" applyFont="1" applyFill="1" applyBorder="1" applyAlignment="1">
      <alignment horizontal="left"/>
    </xf>
    <xf numFmtId="0" fontId="26" fillId="14" borderId="31" xfId="0" applyFont="1" applyFill="1" applyBorder="1" applyAlignment="1">
      <alignment horizontal="left"/>
    </xf>
    <xf numFmtId="0" fontId="25" fillId="14" borderId="34" xfId="0" applyFont="1" applyFill="1" applyBorder="1" applyAlignment="1">
      <alignment horizontal="left" vertical="center"/>
    </xf>
    <xf numFmtId="0" fontId="26" fillId="14" borderId="15" xfId="0" applyFont="1" applyFill="1" applyBorder="1"/>
    <xf numFmtId="0" fontId="26" fillId="14" borderId="31" xfId="0" applyFont="1" applyFill="1" applyBorder="1"/>
    <xf numFmtId="0" fontId="25" fillId="14" borderId="34" xfId="0" applyFont="1" applyFill="1" applyBorder="1" applyAlignment="1">
      <alignment horizontal="center" vertical="center"/>
    </xf>
    <xf numFmtId="0" fontId="26" fillId="14" borderId="36" xfId="0" applyFont="1" applyFill="1" applyBorder="1" applyAlignment="1"/>
    <xf numFmtId="0" fontId="27" fillId="14" borderId="143" xfId="0" applyFont="1" applyFill="1" applyBorder="1"/>
    <xf numFmtId="0" fontId="27" fillId="14" borderId="23" xfId="0" applyFont="1" applyFill="1" applyBorder="1"/>
    <xf numFmtId="0" fontId="27" fillId="14" borderId="36" xfId="0" applyFont="1" applyFill="1" applyBorder="1"/>
    <xf numFmtId="0" fontId="43" fillId="14" borderId="36" xfId="0" applyFont="1" applyFill="1" applyBorder="1" applyAlignment="1">
      <alignment horizontal="left" vertical="center"/>
    </xf>
    <xf numFmtId="0" fontId="27" fillId="14" borderId="133" xfId="0" applyFont="1" applyFill="1" applyBorder="1"/>
    <xf numFmtId="0" fontId="27" fillId="14" borderId="0" xfId="0" applyFont="1" applyFill="1" applyBorder="1"/>
    <xf numFmtId="0" fontId="27" fillId="14" borderId="30" xfId="0" applyFont="1" applyFill="1" applyBorder="1"/>
    <xf numFmtId="0" fontId="27" fillId="14" borderId="133" xfId="0" applyFont="1" applyFill="1" applyBorder="1" applyAlignment="1">
      <alignment horizontal="center"/>
    </xf>
    <xf numFmtId="0" fontId="27" fillId="14" borderId="133" xfId="0" applyFont="1" applyFill="1" applyBorder="1" applyAlignment="1">
      <alignment horizontal="left"/>
    </xf>
    <xf numFmtId="0" fontId="27" fillId="14" borderId="31" xfId="0" applyFont="1" applyFill="1" applyBorder="1" applyAlignment="1">
      <alignment wrapText="1"/>
    </xf>
    <xf numFmtId="169" fontId="51" fillId="14" borderId="0" xfId="0" applyNumberFormat="1" applyFont="1" applyFill="1" applyBorder="1" applyAlignment="1">
      <alignment horizontal="right" vertical="center"/>
    </xf>
    <xf numFmtId="0" fontId="48" fillId="14" borderId="34" xfId="0" applyFont="1" applyFill="1" applyBorder="1" applyAlignment="1">
      <alignment horizontal="left" vertical="center"/>
    </xf>
    <xf numFmtId="170" fontId="48" fillId="14" borderId="37" xfId="0" applyNumberFormat="1" applyFont="1" applyFill="1" applyBorder="1" applyAlignment="1">
      <alignment horizontal="right" vertical="center"/>
    </xf>
    <xf numFmtId="170" fontId="48" fillId="14" borderId="82" xfId="0" applyNumberFormat="1" applyFont="1" applyFill="1" applyBorder="1" applyAlignment="1">
      <alignment horizontal="right" vertical="center"/>
    </xf>
    <xf numFmtId="170" fontId="48" fillId="14" borderId="75" xfId="0" applyNumberFormat="1" applyFont="1" applyFill="1" applyBorder="1" applyAlignment="1">
      <alignment horizontal="right" vertical="center"/>
    </xf>
    <xf numFmtId="0" fontId="48" fillId="14" borderId="38" xfId="0" applyFont="1" applyFill="1" applyBorder="1" applyAlignment="1">
      <alignment horizontal="center" vertical="center" wrapText="1"/>
    </xf>
    <xf numFmtId="0" fontId="43" fillId="14" borderId="34" xfId="0" applyFont="1" applyFill="1" applyBorder="1"/>
    <xf numFmtId="0" fontId="43" fillId="14" borderId="0" xfId="0" applyFont="1" applyFill="1" applyBorder="1"/>
    <xf numFmtId="0" fontId="43" fillId="14" borderId="30" xfId="0" applyFont="1" applyFill="1" applyBorder="1"/>
    <xf numFmtId="0" fontId="41" fillId="14" borderId="162" xfId="0" applyFont="1" applyFill="1" applyBorder="1" applyAlignment="1">
      <alignment horizontal="center" vertical="center" wrapText="1"/>
    </xf>
    <xf numFmtId="1" fontId="41" fillId="14" borderId="162" xfId="0" applyNumberFormat="1" applyFont="1" applyFill="1" applyBorder="1" applyAlignment="1">
      <alignment horizontal="center" vertical="center" wrapText="1"/>
    </xf>
    <xf numFmtId="0" fontId="41" fillId="14" borderId="38" xfId="0" applyFont="1" applyFill="1" applyBorder="1" applyAlignment="1">
      <alignment horizontal="center" vertical="center" wrapText="1"/>
    </xf>
    <xf numFmtId="1" fontId="41" fillId="14" borderId="38" xfId="0" applyNumberFormat="1" applyFont="1" applyFill="1" applyBorder="1" applyAlignment="1">
      <alignment horizontal="center" vertical="center" wrapText="1"/>
    </xf>
    <xf numFmtId="0" fontId="40" fillId="14" borderId="183" xfId="0" applyFont="1" applyFill="1" applyBorder="1" applyAlignment="1">
      <alignment horizontal="center" wrapText="1"/>
    </xf>
    <xf numFmtId="0" fontId="40" fillId="14" borderId="183" xfId="5" applyFont="1" applyFill="1" applyBorder="1" applyAlignment="1">
      <alignment horizontal="center" wrapText="1"/>
    </xf>
    <xf numFmtId="0" fontId="27" fillId="14" borderId="183" xfId="0" applyFont="1" applyFill="1" applyBorder="1" applyAlignment="1">
      <alignment horizontal="center" wrapText="1"/>
    </xf>
    <xf numFmtId="0" fontId="26" fillId="14" borderId="24" xfId="0" applyFont="1" applyFill="1" applyBorder="1"/>
    <xf numFmtId="0" fontId="26" fillId="14" borderId="25" xfId="0" applyFont="1" applyFill="1" applyBorder="1"/>
    <xf numFmtId="3" fontId="26" fillId="14" borderId="169" xfId="0" applyNumberFormat="1" applyFont="1" applyFill="1" applyBorder="1"/>
    <xf numFmtId="4" fontId="26" fillId="14" borderId="169" xfId="0" applyNumberFormat="1" applyFont="1" applyFill="1" applyBorder="1"/>
    <xf numFmtId="0" fontId="26" fillId="14" borderId="164" xfId="0" applyFont="1" applyFill="1" applyBorder="1" applyAlignment="1">
      <alignment horizontal="center"/>
    </xf>
    <xf numFmtId="0" fontId="26" fillId="14" borderId="23" xfId="0" applyFont="1" applyFill="1" applyBorder="1" applyAlignment="1">
      <alignment horizontal="center"/>
    </xf>
    <xf numFmtId="0" fontId="26" fillId="14" borderId="23" xfId="0" applyFont="1" applyFill="1" applyBorder="1"/>
    <xf numFmtId="0" fontId="43" fillId="14" borderId="162" xfId="0" applyFont="1" applyFill="1" applyBorder="1" applyAlignment="1">
      <alignment horizontal="center"/>
    </xf>
    <xf numFmtId="0" fontId="43" fillId="14" borderId="162" xfId="0" applyFont="1" applyFill="1" applyBorder="1" applyAlignment="1">
      <alignment vertical="center"/>
    </xf>
    <xf numFmtId="2" fontId="43" fillId="14" borderId="162" xfId="0" applyNumberFormat="1" applyFont="1" applyFill="1" applyBorder="1" applyAlignment="1">
      <alignment vertical="center"/>
    </xf>
    <xf numFmtId="3" fontId="43" fillId="14" borderId="162" xfId="0" applyNumberFormat="1" applyFont="1" applyFill="1" applyBorder="1" applyAlignment="1">
      <alignment vertical="center"/>
    </xf>
    <xf numFmtId="10" fontId="36" fillId="0" borderId="7" xfId="7" applyNumberFormat="1" applyFont="1" applyFill="1" applyBorder="1" applyAlignment="1"/>
    <xf numFmtId="10" fontId="36" fillId="0" borderId="13" xfId="7" applyNumberFormat="1" applyFont="1" applyFill="1" applyBorder="1"/>
    <xf numFmtId="0" fontId="79" fillId="13" borderId="48" xfId="0" applyFont="1" applyFill="1" applyBorder="1"/>
    <xf numFmtId="0" fontId="79" fillId="13" borderId="15" xfId="0" applyFont="1" applyFill="1" applyBorder="1"/>
    <xf numFmtId="0" fontId="80" fillId="13" borderId="49" xfId="0" applyFont="1" applyFill="1" applyBorder="1"/>
    <xf numFmtId="0" fontId="32" fillId="13" borderId="15" xfId="0" applyFont="1" applyFill="1" applyBorder="1"/>
    <xf numFmtId="0" fontId="45" fillId="13" borderId="15" xfId="0" applyFont="1" applyFill="1" applyBorder="1"/>
    <xf numFmtId="0" fontId="32" fillId="13" borderId="48" xfId="0" applyFont="1" applyFill="1" applyBorder="1"/>
    <xf numFmtId="0" fontId="45" fillId="13" borderId="49" xfId="0" applyFont="1" applyFill="1" applyBorder="1"/>
    <xf numFmtId="0" fontId="45" fillId="13" borderId="31" xfId="0" applyFont="1" applyFill="1" applyBorder="1"/>
    <xf numFmtId="3" fontId="38" fillId="13" borderId="1" xfId="0" applyNumberFormat="1" applyFont="1" applyFill="1" applyBorder="1" applyProtection="1"/>
    <xf numFmtId="3" fontId="38" fillId="13" borderId="3" xfId="0" applyNumberFormat="1" applyFont="1" applyFill="1" applyBorder="1" applyProtection="1"/>
    <xf numFmtId="3" fontId="38" fillId="13" borderId="61" xfId="0" applyNumberFormat="1" applyFont="1" applyFill="1" applyBorder="1" applyProtection="1"/>
    <xf numFmtId="3" fontId="38" fillId="13" borderId="4" xfId="0" applyNumberFormat="1" applyFont="1" applyFill="1" applyBorder="1" applyProtection="1"/>
    <xf numFmtId="3" fontId="38" fillId="13" borderId="59" xfId="0" applyNumberFormat="1" applyFont="1" applyFill="1" applyBorder="1" applyProtection="1"/>
    <xf numFmtId="0" fontId="38" fillId="13" borderId="1" xfId="0" applyFont="1" applyFill="1" applyBorder="1" applyAlignment="1" applyProtection="1">
      <alignment horizontal="center"/>
    </xf>
    <xf numFmtId="3" fontId="30" fillId="13" borderId="1" xfId="0" applyNumberFormat="1" applyFont="1" applyFill="1" applyBorder="1" applyProtection="1"/>
    <xf numFmtId="3" fontId="30" fillId="13" borderId="3" xfId="0" applyNumberFormat="1" applyFont="1" applyFill="1" applyBorder="1" applyProtection="1"/>
    <xf numFmtId="3" fontId="30" fillId="13" borderId="78" xfId="0" applyNumberFormat="1" applyFont="1" applyFill="1" applyBorder="1" applyProtection="1"/>
    <xf numFmtId="0" fontId="38" fillId="13" borderId="57" xfId="0" applyFont="1" applyFill="1" applyBorder="1" applyAlignment="1" applyProtection="1">
      <alignment horizontal="center"/>
    </xf>
    <xf numFmtId="3" fontId="30" fillId="13" borderId="76" xfId="0" applyNumberFormat="1" applyFont="1" applyFill="1" applyBorder="1" applyProtection="1"/>
    <xf numFmtId="3" fontId="30" fillId="13" borderId="77" xfId="0" applyNumberFormat="1" applyFont="1" applyFill="1" applyBorder="1" applyProtection="1"/>
    <xf numFmtId="3" fontId="30" fillId="13" borderId="79" xfId="0" applyNumberFormat="1" applyFont="1" applyFill="1" applyBorder="1" applyProtection="1"/>
    <xf numFmtId="3" fontId="38" fillId="13" borderId="146" xfId="0" applyNumberFormat="1" applyFont="1" applyFill="1" applyBorder="1" applyAlignment="1" applyProtection="1">
      <alignment horizontal="center"/>
    </xf>
    <xf numFmtId="3" fontId="38" fillId="13" borderId="4" xfId="0" applyNumberFormat="1" applyFont="1" applyFill="1" applyBorder="1" applyAlignment="1" applyProtection="1">
      <alignment horizontal="center"/>
    </xf>
    <xf numFmtId="3" fontId="38" fillId="13" borderId="6" xfId="0" applyNumberFormat="1" applyFont="1" applyFill="1" applyBorder="1" applyAlignment="1" applyProtection="1">
      <alignment horizontal="center"/>
    </xf>
    <xf numFmtId="3" fontId="30" fillId="13" borderId="1" xfId="0" applyNumberFormat="1" applyFont="1" applyFill="1" applyBorder="1" applyAlignment="1" applyProtection="1">
      <alignment horizontal="center"/>
    </xf>
    <xf numFmtId="3" fontId="30" fillId="13" borderId="3" xfId="0" applyNumberFormat="1" applyFont="1" applyFill="1" applyBorder="1" applyAlignment="1" applyProtection="1">
      <alignment horizontal="center"/>
    </xf>
    <xf numFmtId="3" fontId="30" fillId="13" borderId="78" xfId="0" applyNumberFormat="1" applyFont="1" applyFill="1" applyBorder="1" applyAlignment="1" applyProtection="1">
      <alignment horizontal="center"/>
    </xf>
    <xf numFmtId="0" fontId="30" fillId="13" borderId="77" xfId="0" applyFont="1" applyFill="1" applyBorder="1" applyAlignment="1" applyProtection="1">
      <alignment horizontal="center"/>
    </xf>
    <xf numFmtId="0" fontId="30" fillId="13" borderId="30" xfId="0" applyFont="1" applyFill="1" applyBorder="1" applyAlignment="1" applyProtection="1">
      <alignment horizontal="center"/>
    </xf>
    <xf numFmtId="0" fontId="30" fillId="13" borderId="39" xfId="0" applyFont="1" applyFill="1" applyBorder="1" applyAlignment="1" applyProtection="1">
      <alignment horizontal="center"/>
    </xf>
    <xf numFmtId="0" fontId="30" fillId="13" borderId="1" xfId="0" applyFont="1" applyFill="1" applyBorder="1" applyAlignment="1" applyProtection="1">
      <alignment horizontal="center"/>
    </xf>
    <xf numFmtId="0" fontId="30" fillId="13" borderId="3" xfId="0" applyFont="1" applyFill="1" applyBorder="1" applyAlignment="1" applyProtection="1">
      <alignment horizontal="center"/>
    </xf>
    <xf numFmtId="0" fontId="30" fillId="13" borderId="78" xfId="0" applyFont="1" applyFill="1" applyBorder="1" applyAlignment="1" applyProtection="1">
      <alignment horizontal="center"/>
    </xf>
    <xf numFmtId="3" fontId="30" fillId="13" borderId="5" xfId="0" applyNumberFormat="1" applyFont="1" applyFill="1" applyBorder="1" applyProtection="1"/>
    <xf numFmtId="3" fontId="30" fillId="13" borderId="146" xfId="0" applyNumberFormat="1" applyFont="1" applyFill="1" applyBorder="1"/>
    <xf numFmtId="3" fontId="30" fillId="13" borderId="4" xfId="0" applyNumberFormat="1" applyFont="1" applyFill="1" applyBorder="1"/>
    <xf numFmtId="3" fontId="30" fillId="13" borderId="6" xfId="0" applyNumberFormat="1" applyFont="1" applyFill="1" applyBorder="1"/>
    <xf numFmtId="3" fontId="30" fillId="13" borderId="116" xfId="0" applyNumberFormat="1" applyFont="1" applyFill="1" applyBorder="1" applyProtection="1"/>
    <xf numFmtId="3" fontId="30" fillId="13" borderId="76" xfId="0" applyNumberFormat="1" applyFont="1" applyFill="1" applyBorder="1"/>
    <xf numFmtId="3" fontId="30" fillId="13" borderId="77" xfId="0" applyNumberFormat="1" applyFont="1" applyFill="1" applyBorder="1"/>
    <xf numFmtId="3" fontId="30" fillId="13" borderId="116" xfId="0" applyNumberFormat="1" applyFont="1" applyFill="1" applyBorder="1"/>
    <xf numFmtId="3" fontId="30" fillId="13" borderId="2" xfId="0" applyNumberFormat="1" applyFont="1" applyFill="1" applyBorder="1"/>
    <xf numFmtId="3" fontId="30" fillId="13" borderId="2" xfId="0" applyNumberFormat="1" applyFont="1" applyFill="1" applyBorder="1" applyProtection="1"/>
    <xf numFmtId="3" fontId="30" fillId="13" borderId="4" xfId="0" applyNumberFormat="1" applyFont="1" applyFill="1" applyBorder="1" applyProtection="1"/>
    <xf numFmtId="3" fontId="30" fillId="13" borderId="6" xfId="0" applyNumberFormat="1" applyFont="1" applyFill="1" applyBorder="1" applyProtection="1"/>
    <xf numFmtId="3" fontId="30" fillId="13" borderId="89" xfId="0" applyNumberFormat="1" applyFont="1" applyFill="1" applyBorder="1" applyProtection="1"/>
    <xf numFmtId="3" fontId="30" fillId="13" borderId="85" xfId="0" applyNumberFormat="1" applyFont="1" applyFill="1" applyBorder="1" applyProtection="1"/>
    <xf numFmtId="3" fontId="30" fillId="13" borderId="5" xfId="0" applyNumberFormat="1" applyFont="1" applyFill="1" applyBorder="1" applyAlignment="1" applyProtection="1">
      <alignment horizontal="right" vertical="center"/>
    </xf>
    <xf numFmtId="3" fontId="30" fillId="13" borderId="6" xfId="0" applyNumberFormat="1" applyFont="1" applyFill="1" applyBorder="1" applyAlignment="1" applyProtection="1">
      <alignment horizontal="right" vertical="center"/>
    </xf>
    <xf numFmtId="0" fontId="30" fillId="13" borderId="18" xfId="0" applyFont="1" applyFill="1" applyBorder="1" applyProtection="1"/>
    <xf numFmtId="0" fontId="30" fillId="13" borderId="8" xfId="0" applyFont="1" applyFill="1" applyBorder="1" applyProtection="1"/>
    <xf numFmtId="0" fontId="30" fillId="13" borderId="16" xfId="0" applyFont="1" applyFill="1" applyBorder="1" applyProtection="1"/>
    <xf numFmtId="0" fontId="30" fillId="13" borderId="15" xfId="0" applyFont="1" applyFill="1" applyBorder="1" applyProtection="1"/>
    <xf numFmtId="0" fontId="30" fillId="13" borderId="0" xfId="0" applyFont="1" applyFill="1" applyBorder="1" applyProtection="1"/>
    <xf numFmtId="0" fontId="30" fillId="13" borderId="30" xfId="0" applyFont="1" applyFill="1" applyBorder="1" applyProtection="1"/>
    <xf numFmtId="0" fontId="30" fillId="13" borderId="88" xfId="0" applyFont="1" applyFill="1" applyBorder="1" applyProtection="1"/>
    <xf numFmtId="0" fontId="30" fillId="13" borderId="107" xfId="0" applyFont="1" applyFill="1" applyBorder="1" applyProtection="1"/>
    <xf numFmtId="0" fontId="30" fillId="13" borderId="62" xfId="0" applyFont="1" applyFill="1" applyBorder="1" applyProtection="1"/>
    <xf numFmtId="0" fontId="30" fillId="18" borderId="15" xfId="0" applyFont="1" applyFill="1" applyBorder="1"/>
    <xf numFmtId="0" fontId="30" fillId="18" borderId="0" xfId="0" applyFont="1" applyFill="1" applyBorder="1"/>
    <xf numFmtId="0" fontId="30" fillId="18" borderId="30" xfId="0" applyFont="1" applyFill="1" applyBorder="1"/>
    <xf numFmtId="0" fontId="30" fillId="13" borderId="86" xfId="0" applyFont="1" applyFill="1" applyBorder="1"/>
    <xf numFmtId="0" fontId="30" fillId="13" borderId="12" xfId="0" applyFont="1" applyFill="1" applyBorder="1"/>
    <xf numFmtId="0" fontId="30" fillId="13" borderId="87" xfId="0" applyFont="1" applyFill="1" applyBorder="1"/>
    <xf numFmtId="0" fontId="30" fillId="13" borderId="22" xfId="0" applyFont="1" applyFill="1" applyBorder="1"/>
    <xf numFmtId="0" fontId="30" fillId="13" borderId="11" xfId="0" applyFont="1" applyFill="1" applyBorder="1"/>
    <xf numFmtId="0" fontId="30" fillId="13" borderId="68" xfId="0" applyFont="1" applyFill="1" applyBorder="1"/>
    <xf numFmtId="0" fontId="30" fillId="13" borderId="15" xfId="0" applyFont="1" applyFill="1" applyBorder="1"/>
    <xf numFmtId="0" fontId="30" fillId="13" borderId="3" xfId="0" applyFont="1" applyFill="1" applyBorder="1"/>
    <xf numFmtId="0" fontId="30" fillId="13" borderId="0" xfId="0" applyFont="1" applyFill="1" applyBorder="1"/>
    <xf numFmtId="0" fontId="30" fillId="13" borderId="116" xfId="0" applyFont="1" applyFill="1" applyBorder="1" applyAlignment="1">
      <alignment horizontal="center"/>
    </xf>
    <xf numFmtId="0" fontId="30" fillId="13" borderId="5" xfId="0" applyFont="1" applyFill="1" applyBorder="1"/>
    <xf numFmtId="0" fontId="30" fillId="18" borderId="22" xfId="0" applyFont="1" applyFill="1" applyBorder="1"/>
    <xf numFmtId="0" fontId="30" fillId="18" borderId="11" xfId="0" applyFont="1" applyFill="1" applyBorder="1"/>
    <xf numFmtId="0" fontId="30" fillId="18" borderId="68" xfId="0" applyFont="1" applyFill="1" applyBorder="1"/>
    <xf numFmtId="0" fontId="30" fillId="18" borderId="3" xfId="0" applyFont="1" applyFill="1" applyBorder="1"/>
    <xf numFmtId="0" fontId="30" fillId="18" borderId="116" xfId="0" applyFont="1" applyFill="1" applyBorder="1" applyAlignment="1">
      <alignment horizontal="center"/>
    </xf>
    <xf numFmtId="0" fontId="30" fillId="18" borderId="5" xfId="0" applyFont="1" applyFill="1" applyBorder="1"/>
    <xf numFmtId="0" fontId="30" fillId="18" borderId="144" xfId="0" applyFont="1" applyFill="1" applyBorder="1"/>
    <xf numFmtId="0" fontId="30" fillId="18" borderId="144" xfId="0" applyFont="1" applyFill="1" applyBorder="1" applyAlignment="1">
      <alignment horizontal="center"/>
    </xf>
    <xf numFmtId="0" fontId="30" fillId="18" borderId="15" xfId="0" quotePrefix="1" applyFont="1" applyFill="1" applyBorder="1"/>
    <xf numFmtId="0" fontId="30" fillId="18" borderId="6" xfId="0" applyFont="1" applyFill="1" applyBorder="1"/>
    <xf numFmtId="0" fontId="30" fillId="18" borderId="5" xfId="0" applyFont="1" applyFill="1" applyBorder="1" applyAlignment="1">
      <alignment horizontal="center"/>
    </xf>
    <xf numFmtId="0" fontId="30" fillId="18" borderId="49" xfId="0" applyFont="1" applyFill="1" applyBorder="1"/>
    <xf numFmtId="0" fontId="30" fillId="18" borderId="131" xfId="0" applyFont="1" applyFill="1" applyBorder="1"/>
    <xf numFmtId="0" fontId="30" fillId="18" borderId="132" xfId="0" applyFont="1" applyFill="1" applyBorder="1"/>
    <xf numFmtId="0" fontId="30" fillId="13" borderId="39" xfId="0" applyFont="1" applyFill="1" applyBorder="1" applyAlignment="1">
      <alignment horizontal="center" vertical="center" wrapText="1"/>
    </xf>
    <xf numFmtId="0" fontId="38" fillId="13" borderId="39" xfId="0" applyFont="1" applyFill="1" applyBorder="1" applyAlignment="1">
      <alignment horizontal="center" vertical="center" wrapText="1"/>
    </xf>
    <xf numFmtId="0" fontId="30" fillId="13" borderId="38" xfId="0" applyFont="1" applyFill="1" applyBorder="1" applyAlignment="1">
      <alignment horizontal="center" vertical="center"/>
    </xf>
    <xf numFmtId="0" fontId="30" fillId="13" borderId="35" xfId="0" applyFont="1" applyFill="1" applyBorder="1" applyAlignment="1">
      <alignment horizontal="center" vertical="center"/>
    </xf>
    <xf numFmtId="0" fontId="30" fillId="13" borderId="36" xfId="0" applyFont="1" applyFill="1" applyBorder="1" applyAlignment="1">
      <alignment horizontal="center" vertical="center"/>
    </xf>
    <xf numFmtId="0" fontId="30" fillId="13" borderId="39" xfId="0" applyFont="1" applyFill="1" applyBorder="1" applyAlignment="1">
      <alignment horizontal="center" vertical="center"/>
    </xf>
    <xf numFmtId="3" fontId="25" fillId="13" borderId="99" xfId="0" applyNumberFormat="1" applyFont="1" applyFill="1" applyBorder="1" applyProtection="1"/>
    <xf numFmtId="3" fontId="25" fillId="13" borderId="140" xfId="0" applyNumberFormat="1" applyFont="1" applyFill="1" applyBorder="1" applyProtection="1"/>
    <xf numFmtId="0" fontId="57" fillId="13" borderId="99" xfId="0" applyFont="1" applyFill="1" applyBorder="1"/>
    <xf numFmtId="0" fontId="57" fillId="13" borderId="140" xfId="0" applyFont="1" applyFill="1" applyBorder="1"/>
    <xf numFmtId="3" fontId="25" fillId="13" borderId="37" xfId="0" applyNumberFormat="1" applyFont="1" applyFill="1" applyBorder="1" applyProtection="1"/>
    <xf numFmtId="0" fontId="57" fillId="13" borderId="37" xfId="0" applyFont="1" applyFill="1" applyBorder="1"/>
    <xf numFmtId="3" fontId="25" fillId="13" borderId="38" xfId="0" applyNumberFormat="1" applyFont="1" applyFill="1" applyBorder="1" applyProtection="1"/>
    <xf numFmtId="0" fontId="57" fillId="13" borderId="148" xfId="0" applyFont="1" applyFill="1" applyBorder="1"/>
    <xf numFmtId="3" fontId="38" fillId="13" borderId="30" xfId="0" applyNumberFormat="1" applyFont="1" applyFill="1" applyBorder="1"/>
    <xf numFmtId="3" fontId="38" fillId="13" borderId="39" xfId="0" applyNumberFormat="1" applyFont="1" applyFill="1" applyBorder="1"/>
    <xf numFmtId="3" fontId="25" fillId="13" borderId="1" xfId="0" applyNumberFormat="1" applyFont="1" applyFill="1" applyBorder="1" applyProtection="1"/>
    <xf numFmtId="3" fontId="25" fillId="13" borderId="3" xfId="0" applyNumberFormat="1" applyFont="1" applyFill="1" applyBorder="1" applyProtection="1"/>
    <xf numFmtId="0" fontId="26" fillId="13" borderId="7" xfId="0" applyFont="1" applyFill="1" applyBorder="1" applyProtection="1"/>
    <xf numFmtId="3" fontId="25" fillId="13" borderId="7" xfId="0" applyNumberFormat="1" applyFont="1" applyFill="1" applyBorder="1" applyProtection="1"/>
    <xf numFmtId="3" fontId="26" fillId="13" borderId="7" xfId="0" applyNumberFormat="1" applyFont="1" applyFill="1" applyBorder="1" applyProtection="1"/>
    <xf numFmtId="3" fontId="26" fillId="13" borderId="103" xfId="0" applyNumberFormat="1" applyFont="1" applyFill="1" applyBorder="1" applyProtection="1"/>
    <xf numFmtId="3" fontId="26" fillId="13" borderId="13" xfId="0" applyNumberFormat="1" applyFont="1" applyFill="1" applyBorder="1" applyProtection="1"/>
    <xf numFmtId="0" fontId="38" fillId="13" borderId="38" xfId="0" applyFont="1" applyFill="1" applyBorder="1" applyAlignment="1">
      <alignment horizontal="center"/>
    </xf>
    <xf numFmtId="0" fontId="30" fillId="13" borderId="36" xfId="0" applyFont="1" applyFill="1" applyBorder="1"/>
    <xf numFmtId="0" fontId="30" fillId="13" borderId="23" xfId="0" applyFont="1" applyFill="1" applyBorder="1" applyAlignment="1">
      <alignment vertical="center" wrapText="1"/>
    </xf>
    <xf numFmtId="0" fontId="30" fillId="13" borderId="38" xfId="0" applyFont="1" applyFill="1" applyBorder="1" applyAlignment="1">
      <alignment vertical="center" wrapText="1"/>
    </xf>
    <xf numFmtId="0" fontId="38" fillId="13" borderId="36" xfId="0" applyFont="1" applyFill="1" applyBorder="1"/>
    <xf numFmtId="0" fontId="30" fillId="13" borderId="38" xfId="0" applyFont="1" applyFill="1" applyBorder="1"/>
    <xf numFmtId="0" fontId="30" fillId="13" borderId="38" xfId="0" applyFont="1" applyFill="1" applyBorder="1" applyAlignment="1">
      <alignment wrapText="1"/>
    </xf>
    <xf numFmtId="0" fontId="30" fillId="13" borderId="7" xfId="0" applyFont="1" applyFill="1" applyBorder="1" applyProtection="1"/>
    <xf numFmtId="3" fontId="30" fillId="13" borderId="103" xfId="0" applyNumberFormat="1" applyFont="1" applyFill="1" applyBorder="1" applyProtection="1"/>
    <xf numFmtId="3" fontId="38" fillId="13" borderId="117" xfId="0" applyNumberFormat="1" applyFont="1" applyFill="1" applyBorder="1" applyProtection="1"/>
    <xf numFmtId="3" fontId="30" fillId="13" borderId="13" xfId="0" applyNumberFormat="1" applyFont="1" applyFill="1" applyBorder="1" applyProtection="1"/>
    <xf numFmtId="3" fontId="38" fillId="13" borderId="118" xfId="0" applyNumberFormat="1" applyFont="1" applyFill="1" applyBorder="1" applyProtection="1"/>
    <xf numFmtId="3" fontId="38" fillId="13" borderId="40" xfId="0" applyNumberFormat="1" applyFont="1" applyFill="1" applyBorder="1" applyProtection="1"/>
    <xf numFmtId="3" fontId="38" fillId="13" borderId="43" xfId="0" applyNumberFormat="1" applyFont="1" applyFill="1" applyBorder="1" applyProtection="1"/>
    <xf numFmtId="0" fontId="38" fillId="13" borderId="3" xfId="0" applyFont="1" applyFill="1" applyBorder="1"/>
    <xf numFmtId="0" fontId="30" fillId="13" borderId="3" xfId="0" applyFont="1" applyFill="1" applyBorder="1" applyAlignment="1">
      <alignment horizontal="left"/>
    </xf>
    <xf numFmtId="0" fontId="30" fillId="13" borderId="3" xfId="0" quotePrefix="1" applyFont="1" applyFill="1" applyBorder="1" applyAlignment="1">
      <alignment horizontal="left"/>
    </xf>
    <xf numFmtId="0" fontId="38" fillId="13" borderId="1" xfId="0" quotePrefix="1" applyFont="1" applyFill="1" applyBorder="1" applyAlignment="1">
      <alignment horizontal="left"/>
    </xf>
    <xf numFmtId="0" fontId="30" fillId="13" borderId="8" xfId="0" applyFont="1" applyFill="1" applyBorder="1"/>
    <xf numFmtId="0" fontId="38" fillId="13" borderId="1" xfId="0" applyFont="1" applyFill="1" applyBorder="1" applyAlignment="1">
      <alignment horizontal="left"/>
    </xf>
    <xf numFmtId="0" fontId="38" fillId="13" borderId="8" xfId="0" applyFont="1" applyFill="1" applyBorder="1"/>
    <xf numFmtId="0" fontId="38" fillId="13" borderId="5" xfId="0" applyFont="1" applyFill="1" applyBorder="1" applyAlignment="1">
      <alignment horizontal="left"/>
    </xf>
    <xf numFmtId="0" fontId="38" fillId="13" borderId="11" xfId="0" applyFont="1" applyFill="1" applyBorder="1"/>
    <xf numFmtId="3" fontId="38" fillId="13" borderId="122" xfId="0" applyNumberFormat="1" applyFont="1" applyFill="1" applyBorder="1"/>
    <xf numFmtId="3" fontId="30" fillId="13" borderId="0" xfId="0" applyNumberFormat="1" applyFont="1" applyFill="1" applyBorder="1"/>
    <xf numFmtId="3" fontId="38" fillId="13" borderId="9" xfId="0" applyNumberFormat="1" applyFont="1" applyFill="1" applyBorder="1"/>
    <xf numFmtId="3" fontId="38" fillId="13" borderId="120" xfId="0" applyNumberFormat="1" applyFont="1" applyFill="1" applyBorder="1"/>
    <xf numFmtId="0" fontId="38" fillId="13" borderId="1" xfId="0" applyFont="1" applyFill="1" applyBorder="1"/>
    <xf numFmtId="0" fontId="38" fillId="13" borderId="3" xfId="0" applyFont="1" applyFill="1" applyBorder="1" applyAlignment="1">
      <alignment horizontal="left"/>
    </xf>
    <xf numFmtId="0" fontId="38" fillId="13" borderId="0" xfId="0" applyFont="1" applyFill="1" applyBorder="1"/>
    <xf numFmtId="0" fontId="38" fillId="13" borderId="16" xfId="0" applyFont="1" applyFill="1" applyBorder="1"/>
    <xf numFmtId="0" fontId="38" fillId="13" borderId="18" xfId="0" applyFont="1" applyFill="1" applyBorder="1"/>
    <xf numFmtId="0" fontId="30" fillId="13" borderId="5" xfId="0" quotePrefix="1" applyFont="1" applyFill="1" applyBorder="1" applyAlignment="1">
      <alignment horizontal="left"/>
    </xf>
    <xf numFmtId="3" fontId="38" fillId="13" borderId="119" xfId="0" applyNumberFormat="1" applyFont="1" applyFill="1" applyBorder="1"/>
    <xf numFmtId="3" fontId="30" fillId="13" borderId="55" xfId="0" applyNumberFormat="1" applyFont="1" applyFill="1" applyBorder="1"/>
    <xf numFmtId="3" fontId="30" fillId="13" borderId="56" xfId="0" applyNumberFormat="1" applyFont="1" applyFill="1" applyBorder="1"/>
    <xf numFmtId="3" fontId="38" fillId="13" borderId="8" xfId="0" applyNumberFormat="1" applyFont="1" applyFill="1" applyBorder="1"/>
    <xf numFmtId="3" fontId="38" fillId="13" borderId="55" xfId="0" applyNumberFormat="1" applyFont="1" applyFill="1" applyBorder="1"/>
    <xf numFmtId="3" fontId="38" fillId="13" borderId="122" xfId="0" applyNumberFormat="1" applyFont="1" applyFill="1" applyBorder="1" applyAlignment="1" applyProtection="1">
      <alignment horizontal="center"/>
    </xf>
    <xf numFmtId="3" fontId="38" fillId="13" borderId="51" xfId="0" applyNumberFormat="1" applyFont="1" applyFill="1" applyBorder="1" applyAlignment="1" applyProtection="1">
      <alignment horizontal="center"/>
    </xf>
    <xf numFmtId="3" fontId="38" fillId="13" borderId="123" xfId="0" applyNumberFormat="1" applyFont="1" applyFill="1" applyBorder="1" applyAlignment="1" applyProtection="1">
      <alignment horizontal="center"/>
    </xf>
    <xf numFmtId="0" fontId="38" fillId="13" borderId="119" xfId="0" applyFont="1" applyFill="1" applyBorder="1" applyAlignment="1" applyProtection="1">
      <alignment horizontal="center"/>
    </xf>
    <xf numFmtId="0" fontId="38" fillId="13" borderId="55" xfId="0" applyFont="1" applyFill="1" applyBorder="1" applyAlignment="1" applyProtection="1">
      <alignment horizontal="center"/>
    </xf>
    <xf numFmtId="0" fontId="38" fillId="13" borderId="51" xfId="0" applyFont="1" applyFill="1" applyBorder="1" applyAlignment="1" applyProtection="1">
      <alignment horizontal="center"/>
    </xf>
    <xf numFmtId="0" fontId="38" fillId="13" borderId="56" xfId="0" applyFont="1" applyFill="1" applyBorder="1" applyAlignment="1" applyProtection="1">
      <alignment horizontal="center"/>
    </xf>
    <xf numFmtId="3" fontId="38" fillId="13" borderId="118" xfId="0" applyNumberFormat="1" applyFont="1" applyFill="1" applyBorder="1" applyAlignment="1" applyProtection="1">
      <alignment horizontal="center"/>
    </xf>
    <xf numFmtId="3" fontId="38" fillId="13" borderId="40" xfId="0" applyNumberFormat="1" applyFont="1" applyFill="1" applyBorder="1" applyAlignment="1" applyProtection="1">
      <alignment horizontal="center"/>
    </xf>
    <xf numFmtId="3" fontId="38" fillId="13" borderId="43" xfId="0" applyNumberFormat="1" applyFont="1" applyFill="1" applyBorder="1" applyAlignment="1" applyProtection="1">
      <alignment horizontal="center"/>
    </xf>
    <xf numFmtId="0" fontId="38" fillId="13" borderId="118" xfId="0" applyFont="1" applyFill="1" applyBorder="1" applyAlignment="1" applyProtection="1">
      <alignment horizontal="center"/>
    </xf>
    <xf numFmtId="0" fontId="38" fillId="13" borderId="40" xfId="0" applyFont="1" applyFill="1" applyBorder="1" applyAlignment="1" applyProtection="1">
      <alignment horizontal="center"/>
    </xf>
    <xf numFmtId="0" fontId="38" fillId="13" borderId="43" xfId="0" applyFont="1" applyFill="1" applyBorder="1" applyAlignment="1" applyProtection="1">
      <alignment horizontal="center"/>
    </xf>
    <xf numFmtId="0" fontId="36" fillId="18" borderId="77" xfId="0" applyFont="1" applyFill="1" applyBorder="1" applyAlignment="1">
      <alignment horizontal="center" vertical="center"/>
    </xf>
    <xf numFmtId="0" fontId="36" fillId="18" borderId="0" xfId="0" applyFont="1" applyFill="1" applyBorder="1" applyAlignment="1">
      <alignment horizontal="center" vertical="center"/>
    </xf>
    <xf numFmtId="0" fontId="36" fillId="18" borderId="4" xfId="0" applyFont="1" applyFill="1" applyBorder="1" applyAlignment="1">
      <alignment horizontal="center" vertical="center"/>
    </xf>
    <xf numFmtId="0" fontId="36" fillId="18" borderId="3" xfId="0" applyFont="1" applyFill="1" applyBorder="1" applyAlignment="1">
      <alignment horizontal="center" vertical="center"/>
    </xf>
    <xf numFmtId="0" fontId="36" fillId="18" borderId="116" xfId="0" applyFont="1" applyFill="1" applyBorder="1"/>
    <xf numFmtId="0" fontId="36" fillId="18" borderId="116" xfId="0" applyFont="1" applyFill="1" applyBorder="1" applyAlignment="1">
      <alignment horizontal="left"/>
    </xf>
    <xf numFmtId="0" fontId="36" fillId="18" borderId="79" xfId="0" applyFont="1" applyFill="1" applyBorder="1" applyAlignment="1">
      <alignment horizontal="left"/>
    </xf>
    <xf numFmtId="0" fontId="36" fillId="18" borderId="57" xfId="0" applyFont="1" applyFill="1" applyBorder="1" applyAlignment="1">
      <alignment horizontal="center" vertical="center"/>
    </xf>
    <xf numFmtId="0" fontId="36" fillId="18" borderId="14" xfId="0" applyFont="1" applyFill="1" applyBorder="1" applyAlignment="1">
      <alignment horizontal="center" vertical="center"/>
    </xf>
    <xf numFmtId="0" fontId="37" fillId="18" borderId="116" xfId="0" applyFont="1" applyFill="1" applyBorder="1"/>
    <xf numFmtId="3" fontId="37" fillId="13" borderId="6" xfId="0" applyNumberFormat="1" applyFont="1" applyFill="1" applyBorder="1"/>
    <xf numFmtId="3" fontId="37" fillId="13" borderId="5" xfId="0" applyNumberFormat="1" applyFont="1" applyFill="1" applyBorder="1"/>
    <xf numFmtId="0" fontId="37" fillId="13" borderId="5" xfId="0" applyFont="1" applyFill="1" applyBorder="1"/>
    <xf numFmtId="10" fontId="64" fillId="13" borderId="7" xfId="7" applyNumberFormat="1" applyFont="1" applyFill="1" applyBorder="1" applyAlignment="1">
      <alignment horizontal="center"/>
    </xf>
    <xf numFmtId="10" fontId="64" fillId="13" borderId="13" xfId="7" applyNumberFormat="1" applyFont="1" applyFill="1" applyBorder="1" applyAlignment="1">
      <alignment horizontal="center"/>
    </xf>
    <xf numFmtId="3" fontId="37" fillId="13" borderId="13" xfId="0" applyNumberFormat="1" applyFont="1" applyFill="1" applyBorder="1"/>
    <xf numFmtId="0" fontId="37" fillId="13" borderId="13" xfId="0" applyFont="1" applyFill="1" applyBorder="1"/>
    <xf numFmtId="3" fontId="37" fillId="13" borderId="7" xfId="0" applyNumberFormat="1" applyFont="1" applyFill="1" applyBorder="1"/>
    <xf numFmtId="0" fontId="37" fillId="13" borderId="7" xfId="0" applyFont="1" applyFill="1" applyBorder="1"/>
    <xf numFmtId="0" fontId="37" fillId="18" borderId="19" xfId="0" applyFont="1" applyFill="1" applyBorder="1"/>
    <xf numFmtId="3" fontId="36" fillId="13" borderId="4" xfId="0" applyNumberFormat="1" applyFont="1" applyFill="1" applyBorder="1"/>
    <xf numFmtId="0" fontId="36" fillId="13" borderId="3" xfId="0" applyFont="1" applyFill="1" applyBorder="1"/>
    <xf numFmtId="0" fontId="30" fillId="13" borderId="26" xfId="0" applyFont="1" applyFill="1" applyBorder="1" applyAlignment="1">
      <alignment vertical="center"/>
    </xf>
    <xf numFmtId="0" fontId="30" fillId="13" borderId="30" xfId="0" applyFont="1" applyFill="1" applyBorder="1" applyAlignment="1">
      <alignment vertical="center"/>
    </xf>
    <xf numFmtId="3" fontId="30" fillId="13" borderId="38" xfId="0" applyNumberFormat="1" applyFont="1" applyFill="1" applyBorder="1"/>
    <xf numFmtId="3" fontId="30" fillId="13" borderId="35" xfId="0" applyNumberFormat="1" applyFont="1" applyFill="1" applyBorder="1"/>
    <xf numFmtId="0" fontId="25" fillId="13" borderId="86" xfId="0" applyFont="1" applyFill="1" applyBorder="1"/>
    <xf numFmtId="0" fontId="26" fillId="13" borderId="87" xfId="0" applyFont="1" applyFill="1" applyBorder="1"/>
    <xf numFmtId="0" fontId="26" fillId="13" borderId="30" xfId="0" applyFont="1" applyFill="1" applyBorder="1"/>
    <xf numFmtId="0" fontId="26" fillId="13" borderId="30" xfId="0" applyFont="1" applyFill="1" applyBorder="1" applyProtection="1"/>
    <xf numFmtId="0" fontId="26" fillId="13" borderId="15" xfId="0" applyFont="1" applyFill="1" applyBorder="1" applyAlignment="1"/>
    <xf numFmtId="0" fontId="26" fillId="13" borderId="0" xfId="0" applyFont="1" applyFill="1" applyBorder="1"/>
    <xf numFmtId="0" fontId="26" fillId="13" borderId="15" xfId="0" applyFont="1" applyFill="1" applyBorder="1" applyAlignment="1">
      <alignment horizontal="left"/>
    </xf>
    <xf numFmtId="0" fontId="26" fillId="13" borderId="15" xfId="0" applyFont="1" applyFill="1" applyBorder="1" applyAlignment="1" applyProtection="1">
      <alignment horizontal="left"/>
    </xf>
    <xf numFmtId="0" fontId="26" fillId="13" borderId="0" xfId="0" applyFont="1" applyFill="1" applyBorder="1" applyProtection="1"/>
    <xf numFmtId="0" fontId="26" fillId="13" borderId="31" xfId="0" applyFont="1" applyFill="1" applyBorder="1"/>
    <xf numFmtId="0" fontId="26" fillId="13" borderId="26" xfId="0" applyFont="1" applyFill="1" applyBorder="1"/>
    <xf numFmtId="0" fontId="30" fillId="13" borderId="7" xfId="0" applyFont="1" applyFill="1" applyBorder="1" applyAlignment="1" applyProtection="1">
      <alignment wrapText="1"/>
    </xf>
    <xf numFmtId="0" fontId="30" fillId="13" borderId="7" xfId="0" applyFont="1" applyFill="1" applyBorder="1" applyAlignment="1" applyProtection="1">
      <alignment horizontal="left" wrapText="1"/>
    </xf>
    <xf numFmtId="0" fontId="30" fillId="13" borderId="88" xfId="0" applyFont="1" applyFill="1" applyBorder="1" applyAlignment="1" applyProtection="1">
      <alignment wrapText="1"/>
    </xf>
    <xf numFmtId="0" fontId="38" fillId="13" borderId="1" xfId="0" applyFont="1" applyFill="1" applyBorder="1" applyProtection="1"/>
    <xf numFmtId="0" fontId="30" fillId="13" borderId="13" xfId="0" applyFont="1" applyFill="1" applyBorder="1" applyProtection="1"/>
    <xf numFmtId="4" fontId="38" fillId="13" borderId="1" xfId="0" applyNumberFormat="1" applyFont="1" applyFill="1" applyBorder="1" applyProtection="1"/>
    <xf numFmtId="4" fontId="38" fillId="13" borderId="2" xfId="0" applyNumberFormat="1" applyFont="1" applyFill="1" applyBorder="1" applyProtection="1"/>
    <xf numFmtId="0" fontId="26" fillId="13" borderId="1" xfId="0" applyFont="1" applyFill="1" applyBorder="1" applyProtection="1"/>
    <xf numFmtId="0" fontId="26" fillId="13" borderId="3" xfId="0" applyFont="1" applyFill="1" applyBorder="1" applyProtection="1"/>
    <xf numFmtId="0" fontId="25" fillId="13" borderId="1" xfId="0" applyFont="1" applyFill="1" applyBorder="1" applyProtection="1"/>
    <xf numFmtId="3" fontId="26" fillId="13" borderId="1" xfId="0" applyNumberFormat="1" applyFont="1" applyFill="1" applyBorder="1" applyProtection="1"/>
    <xf numFmtId="4" fontId="26" fillId="13" borderId="1" xfId="0" applyNumberFormat="1" applyFont="1" applyFill="1" applyBorder="1" applyProtection="1"/>
    <xf numFmtId="4" fontId="26" fillId="13" borderId="2" xfId="0" applyNumberFormat="1" applyFont="1" applyFill="1" applyBorder="1" applyProtection="1"/>
    <xf numFmtId="0" fontId="26" fillId="13" borderId="13" xfId="0" applyFont="1" applyFill="1" applyBorder="1" applyProtection="1"/>
    <xf numFmtId="0" fontId="26" fillId="13" borderId="3" xfId="0" applyFont="1" applyFill="1" applyBorder="1"/>
    <xf numFmtId="0" fontId="30" fillId="13" borderId="10" xfId="0" applyFont="1" applyFill="1" applyBorder="1"/>
    <xf numFmtId="0" fontId="30" fillId="13" borderId="19" xfId="0" applyFont="1" applyFill="1" applyBorder="1"/>
    <xf numFmtId="0" fontId="30" fillId="13" borderId="1" xfId="0" applyFont="1" applyFill="1" applyBorder="1"/>
    <xf numFmtId="0" fontId="30" fillId="13" borderId="9" xfId="0" applyFont="1" applyFill="1" applyBorder="1"/>
    <xf numFmtId="0" fontId="26" fillId="13" borderId="8" xfId="0" applyFont="1" applyFill="1" applyBorder="1" applyProtection="1"/>
    <xf numFmtId="0" fontId="26" fillId="13" borderId="16" xfId="0" applyFont="1" applyFill="1" applyBorder="1" applyProtection="1"/>
    <xf numFmtId="0" fontId="26" fillId="13" borderId="0" xfId="0" applyFont="1" applyFill="1" applyProtection="1"/>
    <xf numFmtId="0" fontId="26" fillId="13" borderId="5" xfId="0" applyFont="1" applyFill="1" applyBorder="1" applyProtection="1"/>
    <xf numFmtId="0" fontId="26" fillId="13" borderId="11" xfId="0" applyFont="1" applyFill="1" applyBorder="1" applyProtection="1"/>
    <xf numFmtId="0" fontId="26" fillId="13" borderId="68" xfId="0" applyFont="1" applyFill="1" applyBorder="1" applyProtection="1"/>
    <xf numFmtId="0" fontId="25" fillId="13" borderId="8" xfId="0" applyFont="1" applyFill="1" applyBorder="1" applyProtection="1"/>
    <xf numFmtId="3" fontId="26" fillId="13" borderId="58" xfId="0" applyNumberFormat="1" applyFont="1" applyFill="1" applyBorder="1" applyProtection="1"/>
    <xf numFmtId="0" fontId="26" fillId="13" borderId="12" xfId="0" applyFont="1" applyFill="1" applyBorder="1" applyProtection="1"/>
    <xf numFmtId="3" fontId="26" fillId="13" borderId="28" xfId="0" applyNumberFormat="1" applyFont="1" applyFill="1" applyBorder="1" applyProtection="1"/>
    <xf numFmtId="0" fontId="25" fillId="13" borderId="12" xfId="0" applyFont="1" applyFill="1" applyBorder="1" applyProtection="1"/>
    <xf numFmtId="0" fontId="26" fillId="13" borderId="46" xfId="0" applyNumberFormat="1" applyFont="1" applyFill="1" applyBorder="1" applyAlignment="1" applyProtection="1">
      <alignment horizontal="center"/>
    </xf>
    <xf numFmtId="0" fontId="25" fillId="13" borderId="46" xfId="0" applyNumberFormat="1" applyFont="1" applyFill="1" applyBorder="1" applyAlignment="1" applyProtection="1">
      <alignment horizontal="center"/>
    </xf>
    <xf numFmtId="3" fontId="26" fillId="13" borderId="150" xfId="0" applyNumberFormat="1" applyFont="1" applyFill="1" applyBorder="1" applyAlignment="1" applyProtection="1">
      <alignment horizontal="center" vertical="center"/>
    </xf>
    <xf numFmtId="0" fontId="26" fillId="13" borderId="38" xfId="0" applyNumberFormat="1" applyFont="1" applyFill="1" applyBorder="1" applyAlignment="1" applyProtection="1">
      <alignment horizontal="center"/>
    </xf>
    <xf numFmtId="0" fontId="25" fillId="13" borderId="38" xfId="0" applyNumberFormat="1" applyFont="1" applyFill="1" applyBorder="1" applyAlignment="1" applyProtection="1">
      <alignment horizontal="center"/>
    </xf>
    <xf numFmtId="0" fontId="26" fillId="13" borderId="38" xfId="0" applyFont="1" applyFill="1" applyBorder="1" applyAlignment="1" applyProtection="1">
      <alignment horizontal="center"/>
    </xf>
    <xf numFmtId="0" fontId="25" fillId="13" borderId="38" xfId="0" applyFont="1" applyFill="1" applyBorder="1" applyAlignment="1" applyProtection="1">
      <alignment horizontal="center"/>
    </xf>
    <xf numFmtId="0" fontId="26" fillId="13" borderId="18" xfId="0" applyFont="1" applyFill="1" applyBorder="1" applyProtection="1"/>
    <xf numFmtId="0" fontId="26" fillId="13" borderId="15" xfId="0" applyFont="1" applyFill="1" applyBorder="1" applyProtection="1"/>
    <xf numFmtId="0" fontId="26" fillId="13" borderId="185" xfId="0" applyFont="1" applyFill="1" applyBorder="1" applyProtection="1"/>
    <xf numFmtId="0" fontId="26" fillId="13" borderId="180" xfId="0" applyFont="1" applyFill="1" applyBorder="1" applyProtection="1"/>
    <xf numFmtId="0" fontId="26" fillId="13" borderId="186" xfId="0" applyFont="1" applyFill="1" applyBorder="1" applyProtection="1"/>
    <xf numFmtId="0" fontId="26" fillId="13" borderId="22" xfId="0" applyFont="1" applyFill="1" applyBorder="1" applyProtection="1"/>
    <xf numFmtId="0" fontId="26" fillId="13" borderId="2" xfId="0" applyFont="1" applyFill="1" applyBorder="1" applyProtection="1"/>
    <xf numFmtId="0" fontId="26" fillId="13" borderId="4" xfId="0" applyFont="1" applyFill="1" applyBorder="1" applyProtection="1"/>
    <xf numFmtId="0" fontId="26" fillId="13" borderId="9" xfId="0" applyFont="1" applyFill="1" applyBorder="1" applyProtection="1"/>
    <xf numFmtId="0" fontId="25" fillId="13" borderId="3" xfId="0" applyFont="1" applyFill="1" applyBorder="1" applyProtection="1"/>
    <xf numFmtId="0" fontId="25" fillId="13" borderId="0" xfId="0" applyFont="1" applyFill="1" applyProtection="1"/>
    <xf numFmtId="0" fontId="25" fillId="13" borderId="10" xfId="0" applyFont="1" applyFill="1" applyBorder="1" applyProtection="1"/>
    <xf numFmtId="0" fontId="56" fillId="13" borderId="0" xfId="0" applyFont="1" applyFill="1" applyProtection="1"/>
    <xf numFmtId="0" fontId="56" fillId="13" borderId="10" xfId="0" applyFont="1" applyFill="1" applyBorder="1" applyProtection="1"/>
    <xf numFmtId="3" fontId="25" fillId="13" borderId="0" xfId="0" applyNumberFormat="1" applyFont="1" applyFill="1" applyBorder="1" applyProtection="1"/>
    <xf numFmtId="3" fontId="25" fillId="13" borderId="55" xfId="0" applyNumberFormat="1" applyFont="1" applyFill="1" applyBorder="1" applyProtection="1"/>
    <xf numFmtId="3" fontId="25" fillId="13" borderId="120" xfId="0" applyNumberFormat="1" applyFont="1" applyFill="1" applyBorder="1" applyProtection="1"/>
    <xf numFmtId="0" fontId="43" fillId="13" borderId="38" xfId="0" applyFont="1" applyFill="1" applyBorder="1" applyAlignment="1">
      <alignment horizontal="center" vertical="center"/>
    </xf>
    <xf numFmtId="0" fontId="43" fillId="13" borderId="100" xfId="0" applyFont="1" applyFill="1" applyBorder="1" applyAlignment="1">
      <alignment horizontal="center" vertical="center"/>
    </xf>
    <xf numFmtId="0" fontId="43" fillId="13" borderId="35" xfId="0" applyFont="1" applyFill="1" applyBorder="1" applyAlignment="1">
      <alignment horizontal="center" vertical="center"/>
    </xf>
    <xf numFmtId="0" fontId="43" fillId="13" borderId="34" xfId="0" applyFont="1" applyFill="1" applyBorder="1" applyAlignment="1">
      <alignment horizontal="center" vertical="center"/>
    </xf>
    <xf numFmtId="0" fontId="43" fillId="13" borderId="114" xfId="0" applyFont="1" applyFill="1" applyBorder="1" applyAlignment="1">
      <alignment horizontal="center" vertical="center"/>
    </xf>
    <xf numFmtId="0" fontId="27" fillId="13" borderId="36" xfId="0" applyFont="1" applyFill="1" applyBorder="1" applyAlignment="1">
      <alignment horizontal="center"/>
    </xf>
    <xf numFmtId="0" fontId="43" fillId="13" borderId="69" xfId="0" applyFont="1" applyFill="1" applyBorder="1" applyAlignment="1">
      <alignment horizontal="center"/>
    </xf>
    <xf numFmtId="0" fontId="27" fillId="13" borderId="35" xfId="0" applyFont="1" applyFill="1" applyBorder="1" applyAlignment="1">
      <alignment horizontal="center"/>
    </xf>
    <xf numFmtId="0" fontId="43" fillId="13" borderId="34" xfId="0" applyFont="1" applyFill="1" applyBorder="1" applyAlignment="1">
      <alignment horizontal="center"/>
    </xf>
    <xf numFmtId="0" fontId="27" fillId="13" borderId="114" xfId="0" applyFont="1" applyFill="1" applyBorder="1" applyAlignment="1">
      <alignment horizontal="center"/>
    </xf>
    <xf numFmtId="0" fontId="43" fillId="13" borderId="100" xfId="0" applyFont="1" applyFill="1" applyBorder="1" applyAlignment="1">
      <alignment horizontal="center"/>
    </xf>
    <xf numFmtId="0" fontId="27" fillId="13" borderId="39" xfId="0" applyFont="1" applyFill="1" applyBorder="1" applyAlignment="1">
      <alignment horizontal="center"/>
    </xf>
    <xf numFmtId="0" fontId="43" fillId="13" borderId="38" xfId="0" applyFont="1" applyFill="1" applyBorder="1" applyAlignment="1">
      <alignment horizontal="center"/>
    </xf>
    <xf numFmtId="0" fontId="25" fillId="13" borderId="38" xfId="0" applyFont="1" applyFill="1" applyBorder="1" applyAlignment="1">
      <alignment horizontal="center" vertical="center"/>
    </xf>
    <xf numFmtId="0" fontId="25" fillId="13" borderId="34" xfId="0" applyFont="1" applyFill="1" applyBorder="1" applyAlignment="1">
      <alignment horizontal="center" vertical="center"/>
    </xf>
    <xf numFmtId="0" fontId="25" fillId="13" borderId="114" xfId="0" applyFont="1" applyFill="1" applyBorder="1" applyAlignment="1">
      <alignment horizontal="center" vertical="center"/>
    </xf>
    <xf numFmtId="0" fontId="25" fillId="13" borderId="71" xfId="0" applyFont="1" applyFill="1" applyBorder="1" applyAlignment="1">
      <alignment horizontal="center" vertical="center"/>
    </xf>
    <xf numFmtId="0" fontId="25" fillId="13" borderId="35" xfId="0" applyFont="1" applyFill="1" applyBorder="1" applyAlignment="1">
      <alignment horizontal="center" vertical="center"/>
    </xf>
    <xf numFmtId="0" fontId="25" fillId="13" borderId="38" xfId="0" applyFont="1" applyFill="1" applyBorder="1" applyAlignment="1">
      <alignment horizontal="center"/>
    </xf>
    <xf numFmtId="0" fontId="25" fillId="13" borderId="100" xfId="0" applyFont="1" applyFill="1" applyBorder="1" applyAlignment="1">
      <alignment horizontal="center"/>
    </xf>
    <xf numFmtId="0" fontId="25" fillId="13" borderId="71" xfId="0" applyFont="1" applyFill="1" applyBorder="1" applyAlignment="1">
      <alignment horizontal="center"/>
    </xf>
    <xf numFmtId="0" fontId="27" fillId="13" borderId="38" xfId="0" applyFont="1" applyFill="1" applyBorder="1" applyAlignment="1">
      <alignment horizontal="center"/>
    </xf>
    <xf numFmtId="0" fontId="43" fillId="13" borderId="35" xfId="0" applyFont="1" applyFill="1" applyBorder="1" applyAlignment="1">
      <alignment horizontal="center"/>
    </xf>
    <xf numFmtId="0" fontId="43" fillId="13" borderId="36" xfId="0" applyFont="1" applyFill="1" applyBorder="1" applyAlignment="1">
      <alignment horizontal="center" vertical="center"/>
    </xf>
    <xf numFmtId="0" fontId="43" fillId="13" borderId="39" xfId="0" applyFont="1" applyFill="1" applyBorder="1" applyAlignment="1">
      <alignment horizontal="center" vertical="center"/>
    </xf>
    <xf numFmtId="0" fontId="27" fillId="13" borderId="36" xfId="0" applyFont="1" applyFill="1" applyBorder="1" applyAlignment="1">
      <alignment horizontal="center" vertical="center" wrapText="1"/>
    </xf>
    <xf numFmtId="0" fontId="43" fillId="13" borderId="91" xfId="0" applyFont="1" applyFill="1" applyBorder="1" applyAlignment="1">
      <alignment horizontal="center" vertical="center" wrapText="1"/>
    </xf>
    <xf numFmtId="0" fontId="27" fillId="13" borderId="39"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51" fillId="13" borderId="15" xfId="0" applyFont="1" applyFill="1" applyBorder="1" applyAlignment="1">
      <alignment horizontal="left" vertical="center"/>
    </xf>
    <xf numFmtId="0" fontId="51" fillId="13" borderId="30" xfId="0" applyFont="1" applyFill="1" applyBorder="1" applyAlignment="1">
      <alignment horizontal="center" vertical="center"/>
    </xf>
    <xf numFmtId="0" fontId="48" fillId="13" borderId="0" xfId="0" applyFont="1" applyFill="1" applyBorder="1" applyAlignment="1">
      <alignment horizontal="center" vertical="center"/>
    </xf>
    <xf numFmtId="0" fontId="51" fillId="13" borderId="15" xfId="0" applyFont="1" applyFill="1" applyBorder="1" applyAlignment="1">
      <alignment horizontal="center" vertical="center"/>
    </xf>
    <xf numFmtId="0" fontId="48" fillId="13" borderId="26" xfId="0" applyFont="1" applyFill="1" applyBorder="1" applyAlignment="1">
      <alignment horizontal="center" vertical="center"/>
    </xf>
    <xf numFmtId="0" fontId="51" fillId="13" borderId="10" xfId="0" applyFont="1" applyFill="1" applyBorder="1" applyAlignment="1">
      <alignment horizontal="center" vertical="center"/>
    </xf>
    <xf numFmtId="0" fontId="51" fillId="13" borderId="4" xfId="0" applyFont="1" applyFill="1" applyBorder="1" applyAlignment="1">
      <alignment horizontal="center" vertical="center"/>
    </xf>
    <xf numFmtId="0" fontId="51" fillId="13" borderId="77" xfId="0" quotePrefix="1" applyFont="1" applyFill="1" applyBorder="1" applyAlignment="1">
      <alignment horizontal="center" vertical="center"/>
    </xf>
    <xf numFmtId="0" fontId="51" fillId="13" borderId="106" xfId="0" applyFont="1" applyFill="1" applyBorder="1" applyAlignment="1">
      <alignment horizontal="left" vertical="center"/>
    </xf>
    <xf numFmtId="0" fontId="51" fillId="13" borderId="77" xfId="0" applyFont="1" applyFill="1" applyBorder="1" applyAlignment="1">
      <alignment horizontal="left" vertical="center"/>
    </xf>
    <xf numFmtId="0" fontId="51" fillId="13" borderId="77" xfId="0" applyFont="1" applyFill="1" applyBorder="1" applyAlignment="1">
      <alignment horizontal="center" vertical="center"/>
    </xf>
    <xf numFmtId="0" fontId="51" fillId="13" borderId="3" xfId="0" applyFont="1" applyFill="1" applyBorder="1" applyAlignment="1">
      <alignment horizontal="center" vertical="center"/>
    </xf>
    <xf numFmtId="0" fontId="51" fillId="13" borderId="19" xfId="0" applyFont="1" applyFill="1" applyBorder="1" applyAlignment="1">
      <alignment horizontal="center" vertical="center"/>
    </xf>
    <xf numFmtId="0" fontId="51" fillId="13" borderId="148" xfId="0" applyFont="1" applyFill="1" applyBorder="1" applyAlignment="1">
      <alignment horizontal="left" vertical="center"/>
    </xf>
    <xf numFmtId="0" fontId="51" fillId="13" borderId="30" xfId="0" applyFont="1" applyFill="1" applyBorder="1" applyAlignment="1">
      <alignment horizontal="left" vertical="center"/>
    </xf>
    <xf numFmtId="0" fontId="51" fillId="13" borderId="23" xfId="0" applyFont="1" applyFill="1" applyBorder="1" applyAlignment="1">
      <alignment horizontal="center" vertical="center"/>
    </xf>
    <xf numFmtId="0" fontId="27" fillId="13" borderId="15" xfId="0" applyFont="1" applyFill="1" applyBorder="1"/>
    <xf numFmtId="0" fontId="27" fillId="13" borderId="30" xfId="0" applyFont="1" applyFill="1" applyBorder="1"/>
    <xf numFmtId="0" fontId="27" fillId="13" borderId="0" xfId="0" applyFont="1" applyFill="1" applyBorder="1"/>
    <xf numFmtId="0" fontId="40" fillId="13" borderId="0" xfId="0" applyFont="1" applyFill="1" applyBorder="1"/>
    <xf numFmtId="0" fontId="27" fillId="13" borderId="0" xfId="0" applyFont="1" applyFill="1" applyBorder="1" applyAlignment="1"/>
    <xf numFmtId="0" fontId="27" fillId="13" borderId="30" xfId="0" applyFont="1" applyFill="1" applyBorder="1" applyAlignment="1"/>
    <xf numFmtId="0" fontId="40" fillId="13" borderId="30" xfId="0" applyFont="1" applyFill="1" applyBorder="1"/>
    <xf numFmtId="0" fontId="27" fillId="13" borderId="34" xfId="0" applyFont="1" applyFill="1" applyBorder="1"/>
    <xf numFmtId="0" fontId="27" fillId="13" borderId="23" xfId="0" applyFont="1" applyFill="1" applyBorder="1"/>
    <xf numFmtId="0" fontId="27" fillId="13" borderId="162" xfId="0" applyFont="1" applyFill="1" applyBorder="1" applyAlignment="1">
      <alignment horizontal="center" vertical="center"/>
    </xf>
    <xf numFmtId="0" fontId="26" fillId="13" borderId="167" xfId="0" applyFont="1" applyFill="1" applyBorder="1"/>
    <xf numFmtId="0" fontId="26" fillId="13" borderId="168" xfId="0" applyFont="1" applyFill="1" applyBorder="1"/>
    <xf numFmtId="0" fontId="26" fillId="13" borderId="164" xfId="0" applyFont="1" applyFill="1" applyBorder="1" applyAlignment="1">
      <alignment horizontal="center"/>
    </xf>
    <xf numFmtId="0" fontId="26" fillId="13" borderId="133" xfId="0" applyFont="1" applyFill="1" applyBorder="1"/>
    <xf numFmtId="0" fontId="26" fillId="13" borderId="23" xfId="0" applyFont="1" applyFill="1" applyBorder="1" applyAlignment="1">
      <alignment horizontal="center"/>
    </xf>
    <xf numFmtId="0" fontId="26" fillId="13" borderId="23" xfId="0" applyFont="1" applyFill="1" applyBorder="1"/>
    <xf numFmtId="0" fontId="26" fillId="13" borderId="164" xfId="0" applyFont="1" applyFill="1" applyBorder="1"/>
    <xf numFmtId="0" fontId="26" fillId="13" borderId="162" xfId="0" applyFont="1" applyFill="1" applyBorder="1"/>
    <xf numFmtId="0" fontId="26" fillId="13" borderId="171" xfId="0" applyFont="1" applyFill="1" applyBorder="1"/>
    <xf numFmtId="0" fontId="26" fillId="13" borderId="36" xfId="0" applyFont="1" applyFill="1" applyBorder="1"/>
    <xf numFmtId="0" fontId="27" fillId="13" borderId="162" xfId="0" applyFont="1" applyFill="1" applyBorder="1" applyAlignment="1">
      <alignment horizontal="center"/>
    </xf>
    <xf numFmtId="0" fontId="27" fillId="13" borderId="164" xfId="0" applyFont="1" applyFill="1" applyBorder="1" applyAlignment="1">
      <alignment horizontal="center"/>
    </xf>
    <xf numFmtId="0" fontId="43" fillId="13" borderId="164" xfId="0" applyFont="1" applyFill="1" applyBorder="1" applyAlignment="1">
      <alignment horizontal="center"/>
    </xf>
    <xf numFmtId="0" fontId="27" fillId="13" borderId="162" xfId="0" applyFont="1" applyFill="1" applyBorder="1"/>
    <xf numFmtId="0" fontId="52" fillId="13" borderId="162" xfId="0" applyFont="1" applyFill="1" applyBorder="1"/>
    <xf numFmtId="0" fontId="83" fillId="0" borderId="160" xfId="5" applyFont="1" applyBorder="1" applyAlignment="1">
      <alignment horizontal="left" vertical="top" wrapText="1"/>
    </xf>
    <xf numFmtId="49" fontId="83" fillId="0" borderId="160" xfId="16" applyNumberFormat="1" applyFont="1" applyBorder="1" applyAlignment="1">
      <alignment horizontal="center" vertical="center"/>
    </xf>
    <xf numFmtId="0" fontId="83" fillId="19" borderId="160" xfId="16" applyFont="1" applyFill="1" applyBorder="1" applyAlignment="1">
      <alignment horizontal="left" vertical="top" wrapText="1"/>
    </xf>
    <xf numFmtId="3" fontId="30" fillId="13" borderId="38" xfId="0" applyNumberFormat="1" applyFont="1" applyFill="1" applyBorder="1" applyAlignment="1">
      <alignment vertical="center"/>
    </xf>
    <xf numFmtId="3" fontId="30" fillId="13" borderId="100" xfId="0" applyNumberFormat="1" applyFont="1" applyFill="1" applyBorder="1" applyAlignment="1">
      <alignment vertical="center"/>
    </xf>
    <xf numFmtId="3" fontId="30" fillId="0" borderId="114" xfId="0" applyNumberFormat="1" applyFont="1" applyBorder="1" applyAlignment="1">
      <alignment vertical="center"/>
    </xf>
    <xf numFmtId="3" fontId="30" fillId="0" borderId="35" xfId="0" applyNumberFormat="1" applyFont="1" applyBorder="1" applyAlignment="1">
      <alignment vertical="center"/>
    </xf>
    <xf numFmtId="3" fontId="30" fillId="13" borderId="35" xfId="0" applyNumberFormat="1" applyFont="1" applyFill="1" applyBorder="1" applyAlignment="1">
      <alignment vertical="center"/>
    </xf>
    <xf numFmtId="3" fontId="30" fillId="0" borderId="38" xfId="0" applyNumberFormat="1" applyFont="1" applyBorder="1"/>
    <xf numFmtId="3" fontId="30" fillId="13" borderId="100" xfId="0" applyNumberFormat="1" applyFont="1" applyFill="1" applyBorder="1"/>
    <xf numFmtId="3" fontId="30" fillId="0" borderId="114" xfId="0" applyNumberFormat="1" applyFont="1" applyBorder="1"/>
    <xf numFmtId="3" fontId="30" fillId="0" borderId="35" xfId="0" applyNumberFormat="1" applyFont="1" applyBorder="1"/>
    <xf numFmtId="3" fontId="30" fillId="0" borderId="38" xfId="0" applyNumberFormat="1" applyFont="1" applyBorder="1" applyAlignment="1"/>
    <xf numFmtId="3" fontId="30" fillId="13" borderId="38" xfId="0" applyNumberFormat="1" applyFont="1" applyFill="1" applyBorder="1" applyAlignment="1"/>
    <xf numFmtId="3" fontId="30" fillId="13" borderId="100" xfId="0" applyNumberFormat="1" applyFont="1" applyFill="1" applyBorder="1" applyAlignment="1"/>
    <xf numFmtId="3" fontId="30" fillId="0" borderId="114" xfId="0" applyNumberFormat="1" applyFont="1" applyBorder="1" applyAlignment="1"/>
    <xf numFmtId="3" fontId="30" fillId="0" borderId="35" xfId="0" applyNumberFormat="1" applyFont="1" applyBorder="1" applyAlignment="1"/>
    <xf numFmtId="3" fontId="30" fillId="13" borderId="35" xfId="0" applyNumberFormat="1" applyFont="1" applyFill="1" applyBorder="1" applyAlignment="1"/>
    <xf numFmtId="3" fontId="38" fillId="14" borderId="100" xfId="0" applyNumberFormat="1" applyFont="1" applyFill="1" applyBorder="1"/>
    <xf numFmtId="3" fontId="38" fillId="14" borderId="35" xfId="0" applyNumberFormat="1" applyFont="1" applyFill="1" applyBorder="1"/>
    <xf numFmtId="3" fontId="30" fillId="0" borderId="36" xfId="0" applyNumberFormat="1" applyFont="1" applyBorder="1"/>
    <xf numFmtId="3" fontId="30" fillId="13" borderId="36" xfId="0" applyNumberFormat="1" applyFont="1" applyFill="1" applyBorder="1"/>
    <xf numFmtId="3" fontId="30" fillId="13" borderId="91" xfId="0" applyNumberFormat="1" applyFont="1" applyFill="1" applyBorder="1"/>
    <xf numFmtId="3" fontId="30" fillId="9" borderId="114" xfId="0" applyNumberFormat="1" applyFont="1" applyFill="1" applyBorder="1"/>
    <xf numFmtId="3" fontId="30" fillId="9" borderId="71" xfId="0" applyNumberFormat="1" applyFont="1" applyFill="1" applyBorder="1"/>
    <xf numFmtId="3" fontId="30" fillId="9" borderId="35" xfId="0" applyNumberFormat="1" applyFont="1" applyFill="1" applyBorder="1"/>
    <xf numFmtId="3" fontId="30" fillId="9" borderId="38" xfId="0" applyNumberFormat="1" applyFont="1" applyFill="1" applyBorder="1"/>
    <xf numFmtId="3" fontId="30" fillId="0" borderId="23" xfId="0" applyNumberFormat="1" applyFont="1" applyBorder="1" applyAlignment="1">
      <alignment vertical="center"/>
    </xf>
    <xf numFmtId="3" fontId="30" fillId="13" borderId="23" xfId="0" applyNumberFormat="1" applyFont="1" applyFill="1" applyBorder="1" applyAlignment="1">
      <alignment vertical="center"/>
    </xf>
    <xf numFmtId="3" fontId="30" fillId="13" borderId="92" xfId="0" applyNumberFormat="1" applyFont="1" applyFill="1" applyBorder="1" applyAlignment="1">
      <alignment vertical="center"/>
    </xf>
    <xf numFmtId="3" fontId="30" fillId="0" borderId="30" xfId="0" applyNumberFormat="1" applyFont="1" applyBorder="1"/>
    <xf numFmtId="3" fontId="30" fillId="13" borderId="30" xfId="0" applyNumberFormat="1" applyFont="1" applyFill="1" applyBorder="1"/>
    <xf numFmtId="3" fontId="30" fillId="9" borderId="123" xfId="0" applyNumberFormat="1" applyFont="1" applyFill="1" applyBorder="1"/>
    <xf numFmtId="3" fontId="30" fillId="9" borderId="91" xfId="0" applyNumberFormat="1" applyFont="1" applyFill="1" applyBorder="1"/>
    <xf numFmtId="3" fontId="30" fillId="9" borderId="39" xfId="0" applyNumberFormat="1" applyFont="1" applyFill="1" applyBorder="1"/>
    <xf numFmtId="3" fontId="30" fillId="9" borderId="100" xfId="0" applyNumberFormat="1" applyFont="1" applyFill="1" applyBorder="1"/>
    <xf numFmtId="3" fontId="43" fillId="14" borderId="162" xfId="0" applyNumberFormat="1" applyFont="1" applyFill="1" applyBorder="1"/>
    <xf numFmtId="3" fontId="32" fillId="0" borderId="50" xfId="0" applyNumberFormat="1" applyFont="1" applyBorder="1"/>
    <xf numFmtId="3" fontId="32" fillId="0" borderId="47" xfId="0" applyNumberFormat="1" applyFont="1" applyBorder="1"/>
    <xf numFmtId="3" fontId="32" fillId="8" borderId="48" xfId="0" applyNumberFormat="1" applyFont="1" applyFill="1" applyBorder="1"/>
    <xf numFmtId="3" fontId="32" fillId="0" borderId="51" xfId="0" applyNumberFormat="1" applyFont="1" applyBorder="1"/>
    <xf numFmtId="3" fontId="32" fillId="8" borderId="23" xfId="0" applyNumberFormat="1" applyFont="1" applyFill="1" applyBorder="1"/>
    <xf numFmtId="3" fontId="32" fillId="0" borderId="15" xfId="0" applyNumberFormat="1" applyFont="1" applyBorder="1"/>
    <xf numFmtId="3" fontId="32" fillId="0" borderId="23" xfId="0" applyNumberFormat="1" applyFont="1" applyBorder="1"/>
    <xf numFmtId="3" fontId="32" fillId="8" borderId="15" xfId="0" applyNumberFormat="1" applyFont="1" applyFill="1" applyBorder="1"/>
    <xf numFmtId="3" fontId="32" fillId="0" borderId="51" xfId="0" applyNumberFormat="1" applyFont="1" applyFill="1" applyBorder="1"/>
    <xf numFmtId="168" fontId="32" fillId="8" borderId="48" xfId="0" applyNumberFormat="1" applyFont="1" applyFill="1" applyBorder="1"/>
    <xf numFmtId="168" fontId="32" fillId="8" borderId="23" xfId="0" applyNumberFormat="1" applyFont="1" applyFill="1" applyBorder="1"/>
    <xf numFmtId="44" fontId="26" fillId="0" borderId="167" xfId="0" applyNumberFormat="1" applyFont="1" applyFill="1" applyBorder="1"/>
    <xf numFmtId="44" fontId="26" fillId="0" borderId="15" xfId="0" applyNumberFormat="1" applyFont="1" applyFill="1" applyBorder="1"/>
    <xf numFmtId="44" fontId="26" fillId="0" borderId="133" xfId="0" applyNumberFormat="1" applyFont="1" applyFill="1" applyBorder="1"/>
    <xf numFmtId="44" fontId="26" fillId="0" borderId="3" xfId="0" applyNumberFormat="1" applyFont="1" applyBorder="1" applyProtection="1"/>
    <xf numFmtId="44" fontId="26" fillId="0" borderId="3" xfId="0" applyNumberFormat="1" applyFont="1" applyFill="1" applyBorder="1" applyProtection="1"/>
    <xf numFmtId="0" fontId="27" fillId="13" borderId="38" xfId="0" applyFont="1" applyFill="1" applyBorder="1" applyAlignment="1" applyProtection="1">
      <alignment horizontal="center" vertical="center" wrapText="1"/>
    </xf>
    <xf numFmtId="167" fontId="32" fillId="0" borderId="0" xfId="0" applyNumberFormat="1" applyFont="1"/>
    <xf numFmtId="0" fontId="26" fillId="0" borderId="42" xfId="26" applyFont="1" applyBorder="1"/>
    <xf numFmtId="0" fontId="26" fillId="0" borderId="30" xfId="26" applyFont="1" applyBorder="1"/>
    <xf numFmtId="0" fontId="26" fillId="0" borderId="42" xfId="26" applyFont="1" applyBorder="1" applyAlignment="1">
      <alignment horizontal="right"/>
    </xf>
    <xf numFmtId="0" fontId="26" fillId="0" borderId="30" xfId="26" applyFont="1" applyBorder="1" applyAlignment="1">
      <alignment horizontal="right"/>
    </xf>
    <xf numFmtId="0" fontId="26" fillId="0" borderId="42" xfId="26" applyFont="1" applyBorder="1" applyProtection="1"/>
    <xf numFmtId="0" fontId="26" fillId="0" borderId="91" xfId="26" applyFont="1" applyBorder="1" applyAlignment="1" applyProtection="1">
      <alignment horizontal="right"/>
    </xf>
    <xf numFmtId="0" fontId="26" fillId="0" borderId="39" xfId="26" applyFont="1" applyBorder="1"/>
    <xf numFmtId="0" fontId="26" fillId="14" borderId="195" xfId="26" applyFont="1" applyFill="1" applyBorder="1" applyProtection="1"/>
    <xf numFmtId="0" fontId="26" fillId="14" borderId="196" xfId="26" applyFont="1" applyFill="1" applyBorder="1" applyProtection="1"/>
    <xf numFmtId="0" fontId="26" fillId="14" borderId="133" xfId="26" applyFont="1" applyFill="1" applyBorder="1" applyProtection="1"/>
    <xf numFmtId="0" fontId="26" fillId="14" borderId="30" xfId="26" applyFont="1" applyFill="1" applyBorder="1" applyProtection="1"/>
    <xf numFmtId="0" fontId="26" fillId="14" borderId="133" xfId="26" applyFont="1" applyFill="1" applyBorder="1" applyAlignment="1" applyProtection="1">
      <alignment horizontal="center"/>
    </xf>
    <xf numFmtId="0" fontId="26" fillId="14" borderId="30" xfId="26" applyFont="1" applyFill="1" applyBorder="1" applyAlignment="1" applyProtection="1">
      <alignment horizontal="center"/>
    </xf>
    <xf numFmtId="0" fontId="25" fillId="14" borderId="199" xfId="26" applyFont="1" applyFill="1" applyBorder="1" applyAlignment="1" applyProtection="1">
      <alignment horizontal="center"/>
    </xf>
    <xf numFmtId="0" fontId="25" fillId="14" borderId="200" xfId="26" applyFont="1" applyFill="1" applyBorder="1" applyAlignment="1" applyProtection="1">
      <alignment horizontal="center"/>
    </xf>
    <xf numFmtId="0" fontId="25" fillId="13" borderId="201" xfId="26" applyFont="1" applyFill="1" applyBorder="1"/>
    <xf numFmtId="0" fontId="26" fillId="13" borderId="202" xfId="26" applyFont="1" applyFill="1" applyBorder="1"/>
    <xf numFmtId="0" fontId="25" fillId="13" borderId="203" xfId="26" applyFont="1" applyFill="1" applyBorder="1"/>
    <xf numFmtId="0" fontId="25" fillId="13" borderId="116" xfId="26" applyFont="1" applyFill="1" applyBorder="1"/>
    <xf numFmtId="0" fontId="26" fillId="13" borderId="133" xfId="26" applyFont="1" applyFill="1" applyBorder="1" applyAlignment="1"/>
    <xf numFmtId="0" fontId="26" fillId="13" borderId="30" xfId="26" applyFont="1" applyFill="1" applyBorder="1"/>
    <xf numFmtId="0" fontId="26" fillId="13" borderId="133" xfId="26" applyFont="1" applyFill="1" applyBorder="1" applyAlignment="1">
      <alignment horizontal="left"/>
    </xf>
    <xf numFmtId="0" fontId="26" fillId="13" borderId="133" xfId="26" applyFont="1" applyFill="1" applyBorder="1" applyAlignment="1" applyProtection="1">
      <alignment horizontal="left"/>
    </xf>
    <xf numFmtId="0" fontId="26" fillId="13" borderId="30" xfId="26" applyFont="1" applyFill="1" applyBorder="1" applyProtection="1"/>
    <xf numFmtId="0" fontId="26" fillId="16" borderId="192" xfId="26" applyFont="1" applyFill="1" applyBorder="1" applyAlignment="1" applyProtection="1">
      <alignment horizontal="left"/>
    </xf>
    <xf numFmtId="0" fontId="26" fillId="16" borderId="39" xfId="26" applyFont="1" applyFill="1" applyBorder="1" applyProtection="1"/>
    <xf numFmtId="3" fontId="26" fillId="0" borderId="4" xfId="26" applyNumberFormat="1" applyFont="1" applyBorder="1"/>
    <xf numFmtId="3" fontId="26" fillId="0" borderId="4" xfId="26" applyNumberFormat="1" applyFont="1" applyBorder="1" applyAlignment="1">
      <alignment horizontal="right"/>
    </xf>
    <xf numFmtId="0" fontId="26" fillId="0" borderId="189" xfId="26" applyFont="1" applyBorder="1" applyAlignment="1">
      <alignment horizontal="right"/>
    </xf>
    <xf numFmtId="0" fontId="26" fillId="14" borderId="195" xfId="26" applyFont="1" applyFill="1" applyBorder="1" applyProtection="1"/>
    <xf numFmtId="0" fontId="25" fillId="14" borderId="199" xfId="26" applyFont="1" applyFill="1" applyBorder="1" applyAlignment="1" applyProtection="1">
      <alignment horizontal="center"/>
    </xf>
    <xf numFmtId="0" fontId="25" fillId="13" borderId="201" xfId="26" applyFont="1" applyFill="1" applyBorder="1"/>
    <xf numFmtId="0" fontId="26" fillId="14" borderId="198" xfId="26" applyFont="1" applyFill="1" applyBorder="1" applyProtection="1"/>
    <xf numFmtId="0" fontId="26" fillId="14" borderId="15" xfId="26" applyFont="1" applyFill="1" applyBorder="1" applyProtection="1"/>
    <xf numFmtId="0" fontId="26" fillId="14" borderId="0" xfId="26" applyFont="1" applyFill="1" applyBorder="1" applyProtection="1"/>
    <xf numFmtId="0" fontId="26" fillId="14" borderId="182" xfId="26" applyFont="1" applyFill="1" applyBorder="1" applyAlignment="1" applyProtection="1">
      <alignment horizontal="center"/>
    </xf>
    <xf numFmtId="0" fontId="25" fillId="14" borderId="38" xfId="26" applyFont="1" applyFill="1" applyBorder="1" applyAlignment="1" applyProtection="1">
      <alignment horizontal="center"/>
    </xf>
    <xf numFmtId="0" fontId="26" fillId="13" borderId="204" xfId="26" applyFont="1" applyFill="1" applyBorder="1"/>
    <xf numFmtId="0" fontId="26" fillId="13" borderId="205" xfId="26" applyFont="1" applyFill="1" applyBorder="1"/>
    <xf numFmtId="3" fontId="25" fillId="13" borderId="188" xfId="26" applyNumberFormat="1" applyFont="1" applyFill="1" applyBorder="1"/>
    <xf numFmtId="3" fontId="25" fillId="13" borderId="116" xfId="26" applyNumberFormat="1" applyFont="1" applyFill="1" applyBorder="1"/>
    <xf numFmtId="0" fontId="26" fillId="13" borderId="15" xfId="26" applyFont="1" applyFill="1" applyBorder="1" applyAlignment="1"/>
    <xf numFmtId="0" fontId="26" fillId="13" borderId="0" xfId="26" applyFont="1" applyFill="1" applyBorder="1"/>
    <xf numFmtId="0" fontId="26" fillId="13" borderId="10" xfId="26" applyFont="1" applyFill="1" applyBorder="1"/>
    <xf numFmtId="0" fontId="26" fillId="13" borderId="15" xfId="26" applyFont="1" applyFill="1" applyBorder="1" applyAlignment="1">
      <alignment horizontal="left"/>
    </xf>
    <xf numFmtId="0" fontId="26" fillId="13" borderId="15" xfId="26" applyFont="1" applyFill="1" applyBorder="1" applyAlignment="1" applyProtection="1">
      <alignment horizontal="left"/>
    </xf>
    <xf numFmtId="0" fontId="26" fillId="13" borderId="0" xfId="26" applyFont="1" applyFill="1" applyBorder="1" applyProtection="1"/>
    <xf numFmtId="0" fontId="26" fillId="13" borderId="10" xfId="26" applyFont="1" applyFill="1" applyBorder="1" applyProtection="1"/>
    <xf numFmtId="0" fontId="26" fillId="13" borderId="15" xfId="26" applyFont="1" applyFill="1" applyBorder="1"/>
    <xf numFmtId="0" fontId="26" fillId="13" borderId="192" xfId="26" applyFont="1" applyFill="1" applyBorder="1"/>
    <xf numFmtId="0" fontId="26" fillId="13" borderId="26" xfId="26" applyFont="1" applyFill="1" applyBorder="1"/>
    <xf numFmtId="0" fontId="26" fillId="13" borderId="39" xfId="26" applyFont="1" applyFill="1" applyBorder="1"/>
    <xf numFmtId="0" fontId="26" fillId="13" borderId="192" xfId="0" applyFont="1" applyFill="1" applyBorder="1" applyAlignment="1" applyProtection="1">
      <alignment horizontal="left"/>
    </xf>
    <xf numFmtId="0" fontId="26" fillId="13" borderId="26" xfId="0" applyFont="1" applyFill="1" applyBorder="1" applyProtection="1"/>
    <xf numFmtId="0" fontId="26" fillId="0" borderId="30" xfId="26" applyFont="1" applyBorder="1"/>
    <xf numFmtId="0" fontId="26" fillId="0" borderId="30" xfId="26" applyFont="1" applyBorder="1" applyAlignment="1">
      <alignment horizontal="right"/>
    </xf>
    <xf numFmtId="0" fontId="26" fillId="9" borderId="30" xfId="26" applyFont="1" applyFill="1" applyBorder="1"/>
    <xf numFmtId="0" fontId="26" fillId="14" borderId="30" xfId="26" applyFont="1" applyFill="1" applyBorder="1" applyAlignment="1" applyProtection="1">
      <alignment horizontal="center"/>
    </xf>
    <xf numFmtId="0" fontId="26" fillId="14" borderId="206" xfId="26" applyFont="1" applyFill="1" applyBorder="1" applyAlignment="1" applyProtection="1">
      <alignment horizontal="center"/>
    </xf>
    <xf numFmtId="3" fontId="25" fillId="13" borderId="205" xfId="26" applyNumberFormat="1" applyFont="1" applyFill="1" applyBorder="1"/>
    <xf numFmtId="3" fontId="25" fillId="13" borderId="202" xfId="26" applyNumberFormat="1" applyFont="1" applyFill="1" applyBorder="1"/>
    <xf numFmtId="0" fontId="56" fillId="9" borderId="189" xfId="26" applyFont="1" applyFill="1" applyBorder="1"/>
    <xf numFmtId="0" fontId="26" fillId="0" borderId="189" xfId="26" applyFont="1" applyBorder="1"/>
    <xf numFmtId="0" fontId="26" fillId="0" borderId="208" xfId="18" applyFont="1" applyBorder="1"/>
    <xf numFmtId="0" fontId="26" fillId="0" borderId="77" xfId="18" applyFont="1" applyBorder="1"/>
    <xf numFmtId="0" fontId="26" fillId="0" borderId="79" xfId="18" applyFont="1" applyBorder="1"/>
    <xf numFmtId="0" fontId="26" fillId="14" borderId="195" xfId="26" applyFont="1" applyFill="1" applyBorder="1" applyAlignment="1" applyProtection="1">
      <alignment vertical="center"/>
    </xf>
    <xf numFmtId="0" fontId="26" fillId="14" borderId="198" xfId="26" applyFont="1" applyFill="1" applyBorder="1" applyAlignment="1" applyProtection="1">
      <alignment vertical="center"/>
    </xf>
    <xf numFmtId="0" fontId="26" fillId="14" borderId="196" xfId="26" applyFont="1" applyFill="1" applyBorder="1" applyAlignment="1" applyProtection="1">
      <alignment vertical="center"/>
    </xf>
    <xf numFmtId="0" fontId="26" fillId="14" borderId="22" xfId="26" applyFont="1" applyFill="1" applyBorder="1" applyAlignment="1" applyProtection="1">
      <alignment vertical="center"/>
    </xf>
    <xf numFmtId="0" fontId="26" fillId="14" borderId="182" xfId="26" applyFont="1" applyFill="1" applyBorder="1" applyAlignment="1" applyProtection="1">
      <alignment vertical="center"/>
    </xf>
    <xf numFmtId="0" fontId="26" fillId="14" borderId="178" xfId="26" applyFont="1" applyFill="1" applyBorder="1" applyAlignment="1" applyProtection="1">
      <alignment vertical="center"/>
    </xf>
    <xf numFmtId="0" fontId="26" fillId="14" borderId="207" xfId="26" applyFont="1" applyFill="1" applyBorder="1" applyAlignment="1" applyProtection="1">
      <alignment horizontal="center" vertical="center"/>
    </xf>
    <xf numFmtId="0" fontId="25" fillId="14" borderId="208" xfId="26" applyFont="1" applyFill="1" applyBorder="1" applyAlignment="1" applyProtection="1">
      <alignment horizontal="center" vertical="center"/>
    </xf>
    <xf numFmtId="0" fontId="26" fillId="13" borderId="207" xfId="18" applyFont="1" applyFill="1" applyBorder="1"/>
    <xf numFmtId="0" fontId="26" fillId="13" borderId="206" xfId="18" applyFont="1" applyFill="1" applyBorder="1"/>
    <xf numFmtId="0" fontId="26" fillId="13" borderId="15" xfId="18" applyFont="1" applyFill="1" applyBorder="1" applyAlignment="1">
      <alignment wrapText="1"/>
    </xf>
    <xf numFmtId="0" fontId="26" fillId="13" borderId="0" xfId="18" applyFont="1" applyFill="1" applyBorder="1" applyAlignment="1">
      <alignment horizontal="left" wrapText="1"/>
    </xf>
    <xf numFmtId="0" fontId="26" fillId="13" borderId="30" xfId="18" applyFont="1" applyFill="1" applyBorder="1"/>
    <xf numFmtId="0" fontId="26" fillId="13" borderId="192" xfId="18" applyFont="1" applyFill="1" applyBorder="1"/>
    <xf numFmtId="0" fontId="26" fillId="13" borderId="26" xfId="18" applyFont="1" applyFill="1" applyBorder="1"/>
    <xf numFmtId="0" fontId="26" fillId="13" borderId="39" xfId="18" applyFont="1" applyFill="1" applyBorder="1"/>
    <xf numFmtId="0" fontId="26" fillId="13" borderId="209" xfId="18" applyFont="1" applyFill="1" applyBorder="1" applyAlignment="1"/>
    <xf numFmtId="14" fontId="30" fillId="14" borderId="3" xfId="0" applyNumberFormat="1" applyFont="1" applyFill="1" applyBorder="1" applyAlignment="1" applyProtection="1">
      <alignment horizontal="left"/>
    </xf>
    <xf numFmtId="0" fontId="39" fillId="0" borderId="0" xfId="0" applyFont="1" applyBorder="1" applyAlignment="1">
      <alignment horizontal="left"/>
    </xf>
    <xf numFmtId="0" fontId="43" fillId="0" borderId="0" xfId="0" applyFont="1" applyFill="1" applyBorder="1" applyAlignment="1">
      <alignment vertical="center"/>
    </xf>
    <xf numFmtId="0" fontId="56" fillId="20" borderId="0" xfId="0" applyFont="1" applyFill="1"/>
    <xf numFmtId="0" fontId="27" fillId="20" borderId="0" xfId="0" applyFont="1" applyFill="1"/>
    <xf numFmtId="0" fontId="30" fillId="20" borderId="0" xfId="0" applyFont="1" applyFill="1"/>
    <xf numFmtId="0" fontId="30" fillId="14" borderId="167" xfId="0" applyFont="1" applyFill="1" applyBorder="1"/>
    <xf numFmtId="0" fontId="30" fillId="14" borderId="168" xfId="0" applyFont="1" applyFill="1" applyBorder="1"/>
    <xf numFmtId="0" fontId="30" fillId="14" borderId="177" xfId="0" applyFont="1" applyFill="1" applyBorder="1" applyAlignment="1">
      <alignment horizontal="center"/>
    </xf>
    <xf numFmtId="0" fontId="30" fillId="14" borderId="187" xfId="0" applyFont="1" applyFill="1" applyBorder="1" applyAlignment="1">
      <alignment horizontal="center"/>
    </xf>
    <xf numFmtId="0" fontId="38" fillId="13" borderId="172" xfId="0" applyFont="1" applyFill="1" applyBorder="1"/>
    <xf numFmtId="0" fontId="30" fillId="13" borderId="175" xfId="0" applyFont="1" applyFill="1" applyBorder="1"/>
    <xf numFmtId="0" fontId="30" fillId="13" borderId="176" xfId="0" applyFont="1" applyFill="1" applyBorder="1"/>
    <xf numFmtId="3" fontId="30" fillId="13" borderId="187" xfId="0" applyNumberFormat="1" applyFont="1" applyFill="1" applyBorder="1"/>
    <xf numFmtId="3" fontId="38" fillId="13" borderId="187" xfId="0" applyNumberFormat="1" applyFont="1" applyFill="1" applyBorder="1"/>
    <xf numFmtId="3" fontId="30" fillId="13" borderId="176" xfId="0" applyNumberFormat="1" applyFont="1" applyFill="1" applyBorder="1"/>
    <xf numFmtId="1" fontId="38" fillId="13" borderId="187" xfId="11" applyNumberFormat="1" applyFont="1" applyFill="1" applyBorder="1"/>
    <xf numFmtId="3" fontId="30" fillId="0" borderId="187" xfId="0" applyNumberFormat="1" applyFont="1" applyBorder="1" applyAlignment="1">
      <alignment vertical="center"/>
    </xf>
    <xf numFmtId="3" fontId="30" fillId="0" borderId="189" xfId="0" applyNumberFormat="1" applyFont="1" applyBorder="1" applyAlignment="1">
      <alignment vertical="center"/>
    </xf>
    <xf numFmtId="3" fontId="30" fillId="0" borderId="187" xfId="0" applyNumberFormat="1" applyFont="1" applyFill="1" applyBorder="1" applyAlignment="1">
      <alignment horizontal="right" vertical="center"/>
    </xf>
    <xf numFmtId="3" fontId="30" fillId="0" borderId="176" xfId="0" applyNumberFormat="1" applyFont="1" applyFill="1" applyBorder="1" applyAlignment="1">
      <alignment horizontal="right" vertical="center"/>
    </xf>
    <xf numFmtId="3" fontId="30" fillId="0" borderId="187" xfId="0" applyNumberFormat="1" applyFont="1" applyBorder="1" applyAlignment="1">
      <alignment horizontal="right" vertical="center"/>
    </xf>
    <xf numFmtId="3" fontId="30" fillId="0" borderId="176" xfId="0" applyNumberFormat="1" applyFont="1" applyBorder="1" applyAlignment="1">
      <alignment horizontal="right" vertical="center"/>
    </xf>
    <xf numFmtId="0" fontId="30" fillId="0" borderId="189" xfId="0" quotePrefix="1" applyFont="1" applyBorder="1" applyAlignment="1">
      <alignment horizontal="right" vertical="center"/>
    </xf>
    <xf numFmtId="3" fontId="30" fillId="0" borderId="189" xfId="0" quotePrefix="1" applyNumberFormat="1" applyFont="1" applyBorder="1" applyAlignment="1">
      <alignment horizontal="right" vertical="center"/>
    </xf>
    <xf numFmtId="3" fontId="30" fillId="0" borderId="172" xfId="0" applyNumberFormat="1" applyFont="1" applyBorder="1" applyAlignment="1">
      <alignment horizontal="right" vertical="center"/>
    </xf>
    <xf numFmtId="0" fontId="30" fillId="13" borderId="172" xfId="0" applyFont="1" applyFill="1" applyBorder="1" applyAlignment="1">
      <alignment vertical="center"/>
    </xf>
    <xf numFmtId="0" fontId="30" fillId="13" borderId="175" xfId="0" applyFont="1" applyFill="1" applyBorder="1" applyAlignment="1">
      <alignment vertical="center"/>
    </xf>
    <xf numFmtId="0" fontId="30" fillId="13" borderId="176" xfId="0" applyFont="1" applyFill="1" applyBorder="1" applyAlignment="1">
      <alignment vertical="center"/>
    </xf>
    <xf numFmtId="0" fontId="30" fillId="0" borderId="187" xfId="0" applyFont="1" applyBorder="1" applyAlignment="1">
      <alignment horizontal="right" vertical="center"/>
    </xf>
    <xf numFmtId="0" fontId="30" fillId="13" borderId="192" xfId="0" applyFont="1" applyFill="1" applyBorder="1" applyAlignment="1">
      <alignment vertical="center"/>
    </xf>
    <xf numFmtId="3" fontId="30" fillId="0" borderId="189" xfId="0" applyNumberFormat="1" applyFont="1" applyBorder="1" applyAlignment="1">
      <alignment horizontal="right" vertical="center"/>
    </xf>
    <xf numFmtId="3" fontId="27" fillId="21" borderId="184" xfId="0" applyNumberFormat="1" applyFont="1" applyFill="1" applyBorder="1" applyAlignment="1">
      <alignment horizontal="center" vertical="center" wrapText="1"/>
    </xf>
    <xf numFmtId="0" fontId="56" fillId="0" borderId="0" xfId="0" applyFont="1" applyFill="1"/>
    <xf numFmtId="0" fontId="41" fillId="14" borderId="162" xfId="0" applyFont="1" applyFill="1" applyBorder="1" applyAlignment="1">
      <alignment horizontal="center" vertical="center"/>
    </xf>
    <xf numFmtId="0" fontId="43" fillId="14" borderId="38" xfId="0" applyFont="1" applyFill="1" applyBorder="1" applyAlignment="1">
      <alignment horizontal="center" vertical="center" wrapText="1"/>
    </xf>
    <xf numFmtId="0" fontId="41" fillId="14" borderId="38" xfId="0" applyFont="1" applyFill="1" applyBorder="1" applyAlignment="1">
      <alignment horizontal="center" vertical="center"/>
    </xf>
    <xf numFmtId="0" fontId="43" fillId="14" borderId="38" xfId="0" applyFont="1" applyFill="1" applyBorder="1" applyAlignment="1">
      <alignment horizontal="center" vertical="center"/>
    </xf>
    <xf numFmtId="0" fontId="97" fillId="5" borderId="0" xfId="27" applyFont="1" applyFill="1" applyBorder="1" applyAlignment="1">
      <alignment horizontal="center" vertical="center" wrapText="1"/>
    </xf>
    <xf numFmtId="0" fontId="97" fillId="0" borderId="0" xfId="5" applyFont="1" applyBorder="1" applyAlignment="1">
      <alignment horizontal="left" vertical="center" wrapText="1"/>
    </xf>
    <xf numFmtId="0" fontId="97" fillId="0" borderId="0" xfId="5" applyFont="1" applyBorder="1" applyAlignment="1">
      <alignment horizontal="center" vertical="center" wrapText="1"/>
    </xf>
    <xf numFmtId="4" fontId="97" fillId="0" borderId="0" xfId="5" applyNumberFormat="1" applyFont="1" applyBorder="1" applyAlignment="1">
      <alignment vertical="center"/>
    </xf>
    <xf numFmtId="0" fontId="97" fillId="0" borderId="0" xfId="27" applyFont="1" applyBorder="1" applyAlignment="1">
      <alignment horizontal="center" vertical="center" wrapText="1"/>
    </xf>
    <xf numFmtId="0" fontId="27" fillId="0" borderId="0" xfId="6" applyFont="1" applyFill="1" applyAlignment="1">
      <alignment vertical="center"/>
    </xf>
    <xf numFmtId="0" fontId="27" fillId="0" borderId="38" xfId="5" applyFont="1" applyBorder="1" applyAlignment="1">
      <alignment horizontal="center" vertical="center" wrapText="1"/>
    </xf>
    <xf numFmtId="0" fontId="58" fillId="0" borderId="0" xfId="6" applyFont="1" applyFill="1" applyAlignment="1">
      <alignment vertical="center"/>
    </xf>
    <xf numFmtId="1" fontId="43" fillId="14" borderId="38" xfId="0" applyNumberFormat="1" applyFont="1" applyFill="1" applyBorder="1" applyAlignment="1">
      <alignment horizontal="center" vertical="center" wrapText="1"/>
    </xf>
    <xf numFmtId="0" fontId="41" fillId="14" borderId="162" xfId="0" applyFont="1" applyFill="1" applyBorder="1" applyAlignment="1">
      <alignment horizontal="center" vertical="center"/>
    </xf>
    <xf numFmtId="0" fontId="41" fillId="14" borderId="214" xfId="0" applyFont="1" applyFill="1" applyBorder="1" applyAlignment="1">
      <alignment horizontal="center" vertical="center" wrapText="1"/>
    </xf>
    <xf numFmtId="0" fontId="41" fillId="14" borderId="214" xfId="0" applyFont="1" applyFill="1" applyBorder="1" applyAlignment="1">
      <alignment horizontal="center" vertical="center"/>
    </xf>
    <xf numFmtId="1" fontId="41" fillId="14" borderId="214" xfId="0" applyNumberFormat="1" applyFont="1" applyFill="1" applyBorder="1" applyAlignment="1">
      <alignment horizontal="center" vertical="center" wrapText="1"/>
    </xf>
    <xf numFmtId="0" fontId="40" fillId="14" borderId="218" xfId="0" applyFont="1" applyFill="1" applyBorder="1" applyAlignment="1">
      <alignment horizontal="center" wrapText="1"/>
    </xf>
    <xf numFmtId="0" fontId="40" fillId="14" borderId="218" xfId="5" applyFont="1" applyFill="1" applyBorder="1" applyAlignment="1">
      <alignment horizontal="center" wrapText="1"/>
    </xf>
    <xf numFmtId="0" fontId="27" fillId="14" borderId="218" xfId="0" applyFont="1" applyFill="1" applyBorder="1" applyAlignment="1">
      <alignment horizontal="center" wrapText="1"/>
    </xf>
    <xf numFmtId="0" fontId="27" fillId="14" borderId="218" xfId="5" applyFont="1" applyFill="1" applyBorder="1" applyAlignment="1">
      <alignment horizontal="center" wrapText="1"/>
    </xf>
    <xf numFmtId="14" fontId="30" fillId="14" borderId="1" xfId="0" applyNumberFormat="1" applyFont="1" applyFill="1" applyBorder="1" applyAlignment="1" applyProtection="1">
      <alignment horizontal="left"/>
    </xf>
    <xf numFmtId="14" fontId="30" fillId="14" borderId="4" xfId="0" applyNumberFormat="1" applyFont="1" applyFill="1" applyBorder="1" applyAlignment="1" applyProtection="1">
      <alignment horizontal="left"/>
    </xf>
    <xf numFmtId="0" fontId="79" fillId="13" borderId="48" xfId="0" applyFont="1" applyFill="1" applyBorder="1" applyAlignment="1">
      <alignment horizontal="left"/>
    </xf>
    <xf numFmtId="0" fontId="32" fillId="0" borderId="0" xfId="0" applyFont="1" applyAlignment="1">
      <alignment horizontal="center"/>
    </xf>
    <xf numFmtId="14" fontId="30" fillId="13" borderId="1" xfId="0" applyNumberFormat="1" applyFont="1" applyFill="1" applyBorder="1" applyProtection="1"/>
    <xf numFmtId="14" fontId="30" fillId="13" borderId="3" xfId="0" applyNumberFormat="1" applyFont="1" applyFill="1" applyBorder="1" applyProtection="1"/>
    <xf numFmtId="14" fontId="30" fillId="13" borderId="4" xfId="0" applyNumberFormat="1" applyFont="1" applyFill="1" applyBorder="1" applyProtection="1"/>
    <xf numFmtId="0" fontId="26" fillId="13" borderId="38" xfId="0" applyFont="1" applyFill="1" applyBorder="1" applyAlignment="1">
      <alignment horizontal="center"/>
    </xf>
    <xf numFmtId="0" fontId="26" fillId="13" borderId="114" xfId="0" applyFont="1" applyFill="1" applyBorder="1" applyAlignment="1">
      <alignment horizontal="center"/>
    </xf>
    <xf numFmtId="0" fontId="26" fillId="13" borderId="34" xfId="0" applyFont="1" applyFill="1" applyBorder="1" applyAlignment="1">
      <alignment horizontal="center"/>
    </xf>
    <xf numFmtId="0" fontId="54" fillId="13" borderId="15" xfId="0" applyFont="1" applyFill="1" applyBorder="1" applyProtection="1"/>
    <xf numFmtId="14" fontId="30" fillId="13" borderId="3" xfId="0" applyNumberFormat="1" applyFont="1" applyFill="1" applyBorder="1" applyAlignment="1" applyProtection="1"/>
    <xf numFmtId="0" fontId="30" fillId="14" borderId="31" xfId="0" applyFont="1" applyFill="1" applyBorder="1" applyAlignment="1" applyProtection="1">
      <alignment horizontal="center"/>
    </xf>
    <xf numFmtId="14" fontId="79" fillId="13" borderId="15" xfId="0" applyNumberFormat="1" applyFont="1" applyFill="1" applyBorder="1" applyAlignment="1">
      <alignment horizontal="left"/>
    </xf>
    <xf numFmtId="0" fontId="79" fillId="13" borderId="49" xfId="0" applyFont="1" applyFill="1" applyBorder="1" applyAlignment="1">
      <alignment horizontal="left"/>
    </xf>
    <xf numFmtId="0" fontId="32" fillId="13" borderId="15" xfId="0" applyFont="1" applyFill="1" applyBorder="1" applyAlignment="1">
      <alignment horizontal="left"/>
    </xf>
    <xf numFmtId="14" fontId="32" fillId="13" borderId="15" xfId="0" applyNumberFormat="1" applyFont="1" applyFill="1" applyBorder="1" applyAlignment="1">
      <alignment horizontal="left"/>
    </xf>
    <xf numFmtId="0" fontId="32" fillId="13" borderId="48" xfId="0" applyFont="1" applyFill="1" applyBorder="1" applyAlignment="1">
      <alignment horizontal="left"/>
    </xf>
    <xf numFmtId="0" fontId="32" fillId="13" borderId="49" xfId="0" applyFont="1" applyFill="1" applyBorder="1" applyAlignment="1">
      <alignment horizontal="left"/>
    </xf>
    <xf numFmtId="0" fontId="32" fillId="13" borderId="31" xfId="0" applyFont="1" applyFill="1" applyBorder="1" applyAlignment="1">
      <alignment horizontal="left"/>
    </xf>
    <xf numFmtId="0" fontId="30" fillId="15" borderId="31" xfId="0" applyFont="1" applyFill="1" applyBorder="1" applyAlignment="1" applyProtection="1">
      <alignment horizontal="center"/>
    </xf>
    <xf numFmtId="0" fontId="51" fillId="13" borderId="26" xfId="0" applyFont="1" applyFill="1" applyBorder="1" applyAlignment="1">
      <alignment horizontal="center" vertical="center"/>
    </xf>
    <xf numFmtId="0" fontId="43" fillId="14" borderId="38" xfId="0" applyFont="1" applyFill="1" applyBorder="1" applyAlignment="1">
      <alignment horizontal="center" vertical="center" wrapText="1"/>
    </xf>
    <xf numFmtId="0" fontId="43" fillId="14" borderId="38" xfId="0" applyFont="1" applyFill="1" applyBorder="1" applyAlignment="1">
      <alignment horizontal="center" vertical="center"/>
    </xf>
    <xf numFmtId="14" fontId="30" fillId="14" borderId="3" xfId="0" applyNumberFormat="1" applyFont="1" applyFill="1" applyBorder="1" applyAlignment="1">
      <alignment horizontal="center"/>
    </xf>
    <xf numFmtId="14" fontId="30" fillId="14" borderId="4" xfId="0" applyNumberFormat="1" applyFont="1" applyFill="1" applyBorder="1" applyAlignment="1">
      <alignment horizontal="center"/>
    </xf>
    <xf numFmtId="14" fontId="26" fillId="13" borderId="1" xfId="0" applyNumberFormat="1" applyFont="1" applyFill="1" applyBorder="1" applyAlignment="1" applyProtection="1">
      <alignment horizontal="left"/>
    </xf>
    <xf numFmtId="14" fontId="26" fillId="13" borderId="3" xfId="0" applyNumberFormat="1" applyFont="1" applyFill="1" applyBorder="1" applyAlignment="1" applyProtection="1">
      <alignment horizontal="left"/>
    </xf>
    <xf numFmtId="14" fontId="26" fillId="13" borderId="4" xfId="0" applyNumberFormat="1" applyFont="1" applyFill="1" applyBorder="1" applyAlignment="1" applyProtection="1">
      <alignment horizontal="left"/>
    </xf>
    <xf numFmtId="0" fontId="51" fillId="13" borderId="219" xfId="0" applyFont="1" applyFill="1" applyBorder="1" applyAlignment="1">
      <alignment horizontal="left" vertical="center"/>
    </xf>
    <xf numFmtId="0" fontId="51" fillId="13" borderId="220" xfId="0" applyFont="1" applyFill="1" applyBorder="1" applyAlignment="1">
      <alignment horizontal="center" vertical="center"/>
    </xf>
    <xf numFmtId="0" fontId="51" fillId="13" borderId="221" xfId="0" applyFont="1" applyFill="1" applyBorder="1" applyAlignment="1">
      <alignment horizontal="center" vertical="center"/>
    </xf>
    <xf numFmtId="0" fontId="51" fillId="14" borderId="213" xfId="0" applyFont="1" applyFill="1" applyBorder="1" applyAlignment="1">
      <alignment horizontal="center" vertical="center"/>
    </xf>
    <xf numFmtId="0" fontId="51" fillId="13" borderId="133" xfId="0" applyFont="1" applyFill="1" applyBorder="1" applyAlignment="1">
      <alignment horizontal="left" vertical="center"/>
    </xf>
    <xf numFmtId="0" fontId="48" fillId="14" borderId="184" xfId="0" applyFont="1" applyFill="1" applyBorder="1" applyAlignment="1">
      <alignment horizontal="center" vertical="center"/>
    </xf>
    <xf numFmtId="0" fontId="51" fillId="13" borderId="182" xfId="0" applyFont="1" applyFill="1" applyBorder="1" applyAlignment="1">
      <alignment horizontal="center" vertical="center"/>
    </xf>
    <xf numFmtId="0" fontId="51" fillId="13" borderId="178" xfId="0" applyFont="1" applyFill="1" applyBorder="1" applyAlignment="1">
      <alignment horizontal="center" vertical="center"/>
    </xf>
    <xf numFmtId="0" fontId="51" fillId="13" borderId="133" xfId="0" applyFont="1" applyFill="1" applyBorder="1" applyAlignment="1">
      <alignment horizontal="center" vertical="center"/>
    </xf>
    <xf numFmtId="0" fontId="48" fillId="14" borderId="212" xfId="0" applyFont="1" applyFill="1" applyBorder="1" applyAlignment="1">
      <alignment horizontal="center" vertical="center"/>
    </xf>
    <xf numFmtId="0" fontId="51" fillId="13" borderId="191" xfId="0" applyFont="1" applyFill="1" applyBorder="1" applyAlignment="1">
      <alignment horizontal="center" vertical="center"/>
    </xf>
    <xf numFmtId="0" fontId="51" fillId="14" borderId="190" xfId="0" applyFont="1" applyFill="1" applyBorder="1" applyAlignment="1">
      <alignment horizontal="left" vertical="center"/>
    </xf>
    <xf numFmtId="0" fontId="51" fillId="14" borderId="216" xfId="0" applyFont="1" applyFill="1" applyBorder="1" applyAlignment="1">
      <alignment horizontal="left" vertical="center"/>
    </xf>
    <xf numFmtId="169" fontId="51" fillId="14" borderId="191" xfId="0" applyNumberFormat="1" applyFont="1" applyFill="1" applyBorder="1" applyAlignment="1">
      <alignment horizontal="right" vertical="center"/>
    </xf>
    <xf numFmtId="169" fontId="51" fillId="14" borderId="216" xfId="0" applyNumberFormat="1" applyFont="1" applyFill="1" applyBorder="1" applyAlignment="1">
      <alignment horizontal="right" vertical="center"/>
    </xf>
    <xf numFmtId="169" fontId="51" fillId="9" borderId="191" xfId="0" applyNumberFormat="1" applyFont="1" applyFill="1" applyBorder="1" applyAlignment="1">
      <alignment horizontal="right" vertical="center"/>
    </xf>
    <xf numFmtId="170" fontId="51" fillId="9" borderId="216" xfId="0" applyNumberFormat="1" applyFont="1" applyFill="1" applyBorder="1" applyAlignment="1">
      <alignment horizontal="right" vertical="center"/>
    </xf>
    <xf numFmtId="170" fontId="51" fillId="9" borderId="217" xfId="0" applyNumberFormat="1" applyFont="1" applyFill="1" applyBorder="1" applyAlignment="1">
      <alignment horizontal="right" vertical="center"/>
    </xf>
    <xf numFmtId="0" fontId="51" fillId="13" borderId="166" xfId="0" applyFont="1" applyFill="1" applyBorder="1" applyAlignment="1">
      <alignment horizontal="left" vertical="center"/>
    </xf>
    <xf numFmtId="169" fontId="51" fillId="0" borderId="182" xfId="0" applyNumberFormat="1" applyFont="1" applyBorder="1" applyAlignment="1">
      <alignment horizontal="right" vertical="center"/>
    </xf>
    <xf numFmtId="3" fontId="51" fillId="0" borderId="191" xfId="0" applyNumberFormat="1" applyFont="1" applyBorder="1" applyAlignment="1">
      <alignment horizontal="right" vertical="center"/>
    </xf>
    <xf numFmtId="170" fontId="51" fillId="0" borderId="188" xfId="0" applyNumberFormat="1" applyFont="1" applyBorder="1" applyAlignment="1">
      <alignment horizontal="right" vertical="center"/>
    </xf>
    <xf numFmtId="0" fontId="51" fillId="13" borderId="3" xfId="0" applyFont="1" applyFill="1" applyBorder="1" applyAlignment="1">
      <alignment horizontal="left" vertical="center"/>
    </xf>
    <xf numFmtId="3" fontId="51" fillId="9" borderId="191" xfId="0" applyNumberFormat="1" applyFont="1" applyFill="1" applyBorder="1" applyAlignment="1">
      <alignment horizontal="right" vertical="center"/>
    </xf>
    <xf numFmtId="0" fontId="51" fillId="13" borderId="192" xfId="0" applyFont="1" applyFill="1" applyBorder="1" applyAlignment="1">
      <alignment horizontal="right" vertical="center"/>
    </xf>
    <xf numFmtId="0" fontId="51" fillId="13" borderId="26" xfId="0" applyFont="1" applyFill="1" applyBorder="1" applyAlignment="1">
      <alignment horizontal="right" vertical="center"/>
    </xf>
    <xf numFmtId="0" fontId="51" fillId="13" borderId="180" xfId="0" applyFont="1" applyFill="1" applyBorder="1" applyAlignment="1">
      <alignment horizontal="center" vertical="center"/>
    </xf>
    <xf numFmtId="0" fontId="51" fillId="13" borderId="181" xfId="0" applyFont="1" applyFill="1" applyBorder="1" applyAlignment="1">
      <alignment horizontal="center" vertical="center"/>
    </xf>
    <xf numFmtId="0" fontId="48" fillId="14" borderId="23" xfId="0" applyFont="1" applyFill="1" applyBorder="1" applyAlignment="1">
      <alignment horizontal="center" vertical="center"/>
    </xf>
    <xf numFmtId="0" fontId="51" fillId="14" borderId="175" xfId="0" applyFont="1" applyFill="1" applyBorder="1" applyAlignment="1">
      <alignment horizontal="left" vertical="center"/>
    </xf>
    <xf numFmtId="170" fontId="51" fillId="9" borderId="175" xfId="0" applyNumberFormat="1" applyFont="1" applyFill="1" applyBorder="1" applyAlignment="1">
      <alignment horizontal="right" vertical="center"/>
    </xf>
    <xf numFmtId="170" fontId="51" fillId="9" borderId="176" xfId="0" applyNumberFormat="1" applyFont="1" applyFill="1" applyBorder="1" applyAlignment="1">
      <alignment horizontal="right" vertical="center"/>
    </xf>
    <xf numFmtId="0" fontId="51" fillId="13" borderId="224" xfId="0" applyFont="1" applyFill="1" applyBorder="1" applyAlignment="1">
      <alignment horizontal="left" vertical="center"/>
    </xf>
    <xf numFmtId="170" fontId="51" fillId="0" borderId="225" xfId="0" applyNumberFormat="1" applyFont="1" applyBorder="1" applyAlignment="1">
      <alignment horizontal="right" vertical="center"/>
    </xf>
    <xf numFmtId="170" fontId="51" fillId="0" borderId="226" xfId="0" applyNumberFormat="1" applyFont="1" applyBorder="1" applyAlignment="1">
      <alignment horizontal="right" vertical="center"/>
    </xf>
    <xf numFmtId="170" fontId="51" fillId="0" borderId="227" xfId="0" applyNumberFormat="1" applyFont="1" applyBorder="1" applyAlignment="1">
      <alignment horizontal="right" vertical="center"/>
    </xf>
    <xf numFmtId="0" fontId="51" fillId="13" borderId="228" xfId="0" applyFont="1" applyFill="1" applyBorder="1" applyAlignment="1">
      <alignment horizontal="right" vertical="center"/>
    </xf>
    <xf numFmtId="0" fontId="51" fillId="13" borderId="229" xfId="0" applyFont="1" applyFill="1" applyBorder="1" applyAlignment="1">
      <alignment horizontal="right" vertical="center"/>
    </xf>
    <xf numFmtId="170" fontId="51" fillId="0" borderId="230" xfId="0" applyNumberFormat="1" applyFont="1" applyBorder="1" applyAlignment="1">
      <alignment horizontal="right" vertical="center"/>
    </xf>
    <xf numFmtId="170" fontId="51" fillId="0" borderId="231" xfId="0" applyNumberFormat="1" applyFont="1" applyBorder="1" applyAlignment="1">
      <alignment horizontal="right" vertical="center"/>
    </xf>
    <xf numFmtId="170" fontId="51" fillId="0" borderId="232" xfId="0" applyNumberFormat="1" applyFont="1" applyBorder="1" applyAlignment="1">
      <alignment horizontal="right" vertical="center"/>
    </xf>
    <xf numFmtId="0" fontId="51" fillId="13" borderId="233" xfId="0" applyFont="1" applyFill="1" applyBorder="1" applyAlignment="1">
      <alignment horizontal="center" vertical="center"/>
    </xf>
    <xf numFmtId="0" fontId="51" fillId="13" borderId="0" xfId="0" applyFont="1" applyFill="1" applyBorder="1" applyAlignment="1">
      <alignment horizontal="center" vertical="center"/>
    </xf>
    <xf numFmtId="0" fontId="51" fillId="14" borderId="23" xfId="0" applyFont="1" applyFill="1" applyBorder="1" applyAlignment="1">
      <alignment horizontal="center" vertical="center"/>
    </xf>
    <xf numFmtId="0" fontId="51" fillId="14" borderId="176" xfId="0" applyFont="1" applyFill="1" applyBorder="1" applyAlignment="1">
      <alignment horizontal="left" vertical="center"/>
    </xf>
    <xf numFmtId="169" fontId="51" fillId="14" borderId="175" xfId="0" applyNumberFormat="1" applyFont="1" applyFill="1" applyBorder="1" applyAlignment="1">
      <alignment horizontal="right" vertical="center"/>
    </xf>
    <xf numFmtId="0" fontId="51" fillId="13" borderId="234" xfId="0" applyFont="1" applyFill="1" applyBorder="1" applyAlignment="1">
      <alignment horizontal="left" vertical="center"/>
    </xf>
    <xf numFmtId="0" fontId="51" fillId="13" borderId="178" xfId="0" applyFont="1" applyFill="1" applyBorder="1" applyAlignment="1">
      <alignment horizontal="left" vertical="center"/>
    </xf>
    <xf numFmtId="169" fontId="51" fillId="14" borderId="182" xfId="0" applyNumberFormat="1" applyFont="1" applyFill="1" applyBorder="1" applyAlignment="1">
      <alignment horizontal="right" vertical="center"/>
    </xf>
    <xf numFmtId="169" fontId="51" fillId="14" borderId="235" xfId="0" applyNumberFormat="1" applyFont="1" applyFill="1" applyBorder="1" applyAlignment="1">
      <alignment horizontal="right" vertical="center"/>
    </xf>
    <xf numFmtId="0" fontId="51" fillId="13" borderId="227" xfId="0" applyFont="1" applyFill="1" applyBorder="1" applyAlignment="1">
      <alignment horizontal="left" vertical="center"/>
    </xf>
    <xf numFmtId="175" fontId="51" fillId="0" borderId="182" xfId="0" applyNumberFormat="1" applyFont="1" applyBorder="1" applyAlignment="1">
      <alignment horizontal="right" vertical="center"/>
    </xf>
    <xf numFmtId="169" fontId="51" fillId="14" borderId="23" xfId="0" applyNumberFormat="1" applyFont="1" applyFill="1" applyBorder="1" applyAlignment="1">
      <alignment horizontal="right" vertical="center"/>
    </xf>
    <xf numFmtId="170" fontId="51" fillId="9" borderId="182" xfId="0" applyNumberFormat="1" applyFont="1" applyFill="1" applyBorder="1" applyAlignment="1">
      <alignment horizontal="right" vertical="center"/>
    </xf>
    <xf numFmtId="170" fontId="51" fillId="9" borderId="178" xfId="0" applyNumberFormat="1" applyFont="1" applyFill="1" applyBorder="1" applyAlignment="1">
      <alignment horizontal="right" vertical="center"/>
    </xf>
    <xf numFmtId="0" fontId="51" fillId="13" borderId="236" xfId="0" applyFont="1" applyFill="1" applyBorder="1" applyAlignment="1">
      <alignment horizontal="right" vertical="center"/>
    </xf>
    <xf numFmtId="169" fontId="51" fillId="14" borderId="229" xfId="0" applyNumberFormat="1" applyFont="1" applyFill="1" applyBorder="1" applyAlignment="1">
      <alignment horizontal="right" vertical="center"/>
    </xf>
    <xf numFmtId="169" fontId="51" fillId="14" borderId="237" xfId="0" applyNumberFormat="1" applyFont="1" applyFill="1" applyBorder="1" applyAlignment="1">
      <alignment horizontal="right" vertical="center"/>
    </xf>
    <xf numFmtId="169" fontId="51" fillId="0" borderId="229" xfId="0" applyNumberFormat="1" applyFont="1" applyBorder="1" applyAlignment="1">
      <alignment horizontal="right" vertical="center"/>
    </xf>
    <xf numFmtId="0" fontId="51" fillId="13" borderId="185" xfId="0" applyFont="1" applyFill="1" applyBorder="1" applyAlignment="1">
      <alignment horizontal="center" vertical="center"/>
    </xf>
    <xf numFmtId="0" fontId="51" fillId="13" borderId="106" xfId="0" applyFont="1" applyFill="1" applyBorder="1" applyAlignment="1">
      <alignment horizontal="center" vertical="center"/>
    </xf>
    <xf numFmtId="170" fontId="51" fillId="9" borderId="190" xfId="0" applyNumberFormat="1" applyFont="1" applyFill="1" applyBorder="1" applyAlignment="1">
      <alignment horizontal="right" vertical="center"/>
    </xf>
    <xf numFmtId="170" fontId="51" fillId="0" borderId="238" xfId="0" applyNumberFormat="1" applyFont="1" applyBorder="1" applyAlignment="1">
      <alignment horizontal="right" vertical="center"/>
    </xf>
    <xf numFmtId="170" fontId="51" fillId="0" borderId="166" xfId="0" applyNumberFormat="1" applyFont="1" applyBorder="1" applyAlignment="1">
      <alignment horizontal="right" vertical="center"/>
    </xf>
    <xf numFmtId="170" fontId="51" fillId="9" borderId="234" xfId="0" applyNumberFormat="1" applyFont="1" applyFill="1" applyBorder="1" applyAlignment="1">
      <alignment horizontal="right" vertical="center"/>
    </xf>
    <xf numFmtId="170" fontId="51" fillId="0" borderId="239" xfId="0" applyNumberFormat="1" applyFont="1" applyBorder="1" applyAlignment="1">
      <alignment horizontal="right" vertical="center"/>
    </xf>
    <xf numFmtId="170" fontId="51" fillId="0" borderId="240" xfId="0" applyNumberFormat="1" applyFont="1" applyBorder="1" applyAlignment="1">
      <alignment horizontal="right" vertical="center"/>
    </xf>
    <xf numFmtId="0" fontId="51" fillId="13" borderId="219" xfId="0" applyFont="1" applyFill="1" applyBorder="1" applyAlignment="1">
      <alignment horizontal="center" vertical="center"/>
    </xf>
    <xf numFmtId="0" fontId="51" fillId="13" borderId="75" xfId="0" applyFont="1" applyFill="1" applyBorder="1" applyAlignment="1">
      <alignment horizontal="left" vertical="center"/>
    </xf>
    <xf numFmtId="169" fontId="51" fillId="14" borderId="38" xfId="0" applyNumberFormat="1" applyFont="1" applyFill="1" applyBorder="1" applyAlignment="1">
      <alignment horizontal="right" vertical="center"/>
    </xf>
    <xf numFmtId="169" fontId="51" fillId="0" borderId="182" xfId="0" applyNumberFormat="1" applyFont="1" applyFill="1" applyBorder="1" applyAlignment="1">
      <alignment horizontal="right" vertical="center"/>
    </xf>
    <xf numFmtId="0" fontId="51" fillId="13" borderId="229" xfId="0" applyFont="1" applyFill="1" applyBorder="1" applyAlignment="1">
      <alignment horizontal="left" vertical="center"/>
    </xf>
    <xf numFmtId="169" fontId="51" fillId="0" borderId="175" xfId="0" applyNumberFormat="1" applyFont="1" applyFill="1" applyBorder="1" applyAlignment="1">
      <alignment horizontal="right" vertical="center"/>
    </xf>
    <xf numFmtId="169" fontId="51" fillId="0" borderId="229" xfId="0" applyNumberFormat="1" applyFont="1" applyFill="1" applyBorder="1" applyAlignment="1">
      <alignment horizontal="right" vertical="center"/>
    </xf>
    <xf numFmtId="0" fontId="51" fillId="13" borderId="222" xfId="0" applyFont="1" applyFill="1" applyBorder="1" applyAlignment="1">
      <alignment vertical="center"/>
    </xf>
    <xf numFmtId="0" fontId="51" fillId="13" borderId="223" xfId="0" applyFont="1" applyFill="1" applyBorder="1" applyAlignment="1">
      <alignment vertical="center"/>
    </xf>
    <xf numFmtId="0" fontId="51" fillId="13" borderId="166" xfId="0" applyFont="1" applyFill="1" applyBorder="1" applyAlignment="1">
      <alignment horizontal="center" vertical="center"/>
    </xf>
    <xf numFmtId="0" fontId="51" fillId="0" borderId="190" xfId="0" applyFont="1" applyFill="1" applyBorder="1" applyAlignment="1">
      <alignment horizontal="left" vertical="center"/>
    </xf>
    <xf numFmtId="0" fontId="51" fillId="0" borderId="176" xfId="0" applyFont="1" applyFill="1" applyBorder="1" applyAlignment="1">
      <alignment horizontal="left" vertical="center"/>
    </xf>
    <xf numFmtId="170" fontId="51" fillId="0" borderId="241" xfId="0" applyNumberFormat="1" applyFont="1" applyFill="1" applyBorder="1" applyAlignment="1">
      <alignment horizontal="right" vertical="center"/>
    </xf>
    <xf numFmtId="170" fontId="48" fillId="14" borderId="241" xfId="0" applyNumberFormat="1" applyFont="1" applyFill="1" applyBorder="1" applyAlignment="1">
      <alignment horizontal="right" vertical="center"/>
    </xf>
    <xf numFmtId="0" fontId="51" fillId="13" borderId="239" xfId="0" applyFont="1" applyFill="1" applyBorder="1" applyAlignment="1">
      <alignment horizontal="left" vertical="center"/>
    </xf>
    <xf numFmtId="0" fontId="51" fillId="13" borderId="232" xfId="0" applyFont="1" applyFill="1" applyBorder="1" applyAlignment="1">
      <alignment horizontal="left" vertical="center"/>
    </xf>
    <xf numFmtId="0" fontId="51" fillId="13" borderId="241" xfId="0" applyFont="1" applyFill="1" applyBorder="1" applyAlignment="1">
      <alignment horizontal="center" vertical="center"/>
    </xf>
    <xf numFmtId="0" fontId="51" fillId="13" borderId="242" xfId="0" applyFont="1" applyFill="1" applyBorder="1" applyAlignment="1">
      <alignment vertical="center"/>
    </xf>
    <xf numFmtId="0" fontId="51" fillId="13" borderId="243" xfId="0" applyFont="1" applyFill="1" applyBorder="1" applyAlignment="1">
      <alignment vertical="center"/>
    </xf>
    <xf numFmtId="0" fontId="99" fillId="13" borderId="4" xfId="0" applyFont="1" applyFill="1" applyBorder="1" applyAlignment="1">
      <alignment horizontal="center" vertical="center"/>
    </xf>
    <xf numFmtId="170" fontId="51" fillId="0" borderId="38" xfId="0" applyNumberFormat="1" applyFont="1" applyFill="1" applyBorder="1" applyAlignment="1">
      <alignment horizontal="right" vertical="center"/>
    </xf>
    <xf numFmtId="0" fontId="48" fillId="14" borderId="176" xfId="0" applyFont="1" applyFill="1" applyBorder="1" applyAlignment="1">
      <alignment horizontal="left" vertical="center"/>
    </xf>
    <xf numFmtId="170" fontId="48" fillId="14" borderId="38" xfId="0" applyNumberFormat="1" applyFont="1" applyFill="1" applyBorder="1" applyAlignment="1">
      <alignment horizontal="right" vertical="center"/>
    </xf>
    <xf numFmtId="170" fontId="51" fillId="0" borderId="235" xfId="0" applyNumberFormat="1" applyFont="1" applyBorder="1" applyAlignment="1">
      <alignment horizontal="right" vertical="center"/>
    </xf>
    <xf numFmtId="170" fontId="51" fillId="0" borderId="237" xfId="0" applyNumberFormat="1" applyFont="1" applyBorder="1" applyAlignment="1">
      <alignment horizontal="right" vertical="center"/>
    </xf>
    <xf numFmtId="0" fontId="51" fillId="0" borderId="0" xfId="0" applyFont="1" applyFill="1" applyBorder="1" applyAlignment="1">
      <alignment horizontal="center" vertical="center"/>
    </xf>
    <xf numFmtId="0" fontId="51" fillId="0" borderId="0" xfId="0" applyFont="1" applyFill="1" applyBorder="1" applyAlignment="1">
      <alignment horizontal="left" vertical="center"/>
    </xf>
    <xf numFmtId="170" fontId="51" fillId="0" borderId="0" xfId="0" applyNumberFormat="1" applyFont="1" applyFill="1" applyBorder="1" applyAlignment="1">
      <alignment horizontal="right" vertical="center"/>
    </xf>
    <xf numFmtId="170" fontId="48" fillId="0" borderId="0" xfId="0" applyNumberFormat="1" applyFont="1" applyFill="1" applyBorder="1" applyAlignment="1">
      <alignment horizontal="right" vertical="center"/>
    </xf>
    <xf numFmtId="0" fontId="99" fillId="13" borderId="106" xfId="0" applyFont="1" applyFill="1" applyBorder="1" applyAlignment="1">
      <alignment horizontal="center" vertical="center"/>
    </xf>
    <xf numFmtId="0" fontId="99" fillId="13" borderId="77" xfId="0" applyFont="1" applyFill="1" applyBorder="1" applyAlignment="1">
      <alignment horizontal="center" vertical="center"/>
    </xf>
    <xf numFmtId="170" fontId="51" fillId="0" borderId="148" xfId="0" applyNumberFormat="1" applyFont="1" applyFill="1" applyBorder="1" applyAlignment="1">
      <alignment horizontal="right" vertical="center"/>
    </xf>
    <xf numFmtId="170" fontId="51" fillId="0" borderId="176" xfId="0" applyNumberFormat="1" applyFont="1" applyFill="1" applyBorder="1" applyAlignment="1">
      <alignment horizontal="right" vertical="center"/>
    </xf>
    <xf numFmtId="170" fontId="48" fillId="14" borderId="148" xfId="0" applyNumberFormat="1" applyFont="1" applyFill="1" applyBorder="1" applyAlignment="1">
      <alignment horizontal="right" vertical="center"/>
    </xf>
    <xf numFmtId="170" fontId="48" fillId="14" borderId="176" xfId="0" applyNumberFormat="1" applyFont="1" applyFill="1" applyBorder="1" applyAlignment="1">
      <alignment horizontal="right" vertical="center"/>
    </xf>
    <xf numFmtId="170" fontId="51" fillId="0" borderId="178" xfId="0" applyNumberFormat="1" applyFont="1" applyBorder="1" applyAlignment="1">
      <alignment horizontal="right" vertical="center"/>
    </xf>
    <xf numFmtId="170" fontId="51" fillId="0" borderId="236" xfId="0" applyNumberFormat="1" applyFont="1" applyBorder="1" applyAlignment="1">
      <alignment horizontal="right" vertical="center"/>
    </xf>
    <xf numFmtId="0" fontId="51" fillId="13" borderId="213" xfId="0" applyFont="1" applyFill="1" applyBorder="1" applyAlignment="1">
      <alignment horizontal="center" vertical="center"/>
    </xf>
    <xf numFmtId="0" fontId="51" fillId="13" borderId="182" xfId="0" applyFont="1" applyFill="1" applyBorder="1" applyAlignment="1">
      <alignment horizontal="left" vertical="center"/>
    </xf>
    <xf numFmtId="0" fontId="51" fillId="13" borderId="236" xfId="0" applyFont="1" applyFill="1" applyBorder="1" applyAlignment="1">
      <alignment horizontal="center" vertical="center"/>
    </xf>
    <xf numFmtId="170" fontId="51" fillId="0" borderId="236" xfId="0" applyNumberFormat="1" applyFont="1" applyFill="1" applyBorder="1" applyAlignment="1">
      <alignment horizontal="right" vertical="center"/>
    </xf>
    <xf numFmtId="170" fontId="48" fillId="14" borderId="236" xfId="0" applyNumberFormat="1" applyFont="1" applyFill="1" applyBorder="1" applyAlignment="1">
      <alignment horizontal="right" vertical="center"/>
    </xf>
    <xf numFmtId="0" fontId="27" fillId="13" borderId="219" xfId="0" applyFont="1" applyFill="1" applyBorder="1"/>
    <xf numFmtId="0" fontId="27" fillId="13" borderId="220" xfId="0" applyFont="1" applyFill="1" applyBorder="1"/>
    <xf numFmtId="0" fontId="27" fillId="13" borderId="221" xfId="0" applyFont="1" applyFill="1" applyBorder="1"/>
    <xf numFmtId="0" fontId="40" fillId="13" borderId="221" xfId="0" applyFont="1" applyFill="1" applyBorder="1"/>
    <xf numFmtId="0" fontId="27" fillId="0" borderId="176" xfId="0" applyFont="1" applyFill="1" applyBorder="1"/>
    <xf numFmtId="3" fontId="27" fillId="0" borderId="175" xfId="0" applyNumberFormat="1" applyFont="1" applyFill="1" applyBorder="1"/>
    <xf numFmtId="0" fontId="43" fillId="14" borderId="176" xfId="0" applyFont="1" applyFill="1" applyBorder="1"/>
    <xf numFmtId="0" fontId="27" fillId="13" borderId="228" xfId="0" applyFont="1" applyFill="1" applyBorder="1"/>
    <xf numFmtId="3" fontId="27" fillId="0" borderId="229" xfId="0" applyNumberFormat="1" applyFont="1" applyBorder="1"/>
    <xf numFmtId="0" fontId="40" fillId="13" borderId="220" xfId="0" applyFont="1" applyFill="1" applyBorder="1"/>
    <xf numFmtId="0" fontId="27" fillId="13" borderId="229" xfId="0" applyFont="1" applyFill="1" applyBorder="1"/>
    <xf numFmtId="0" fontId="27" fillId="13" borderId="236" xfId="0" applyFont="1" applyFill="1" applyBorder="1"/>
    <xf numFmtId="0" fontId="27" fillId="14" borderId="175" xfId="0" applyFont="1" applyFill="1" applyBorder="1"/>
    <xf numFmtId="0" fontId="39" fillId="14" borderId="34" xfId="0" applyFont="1" applyFill="1" applyBorder="1" applyAlignment="1">
      <alignment horizontal="center"/>
    </xf>
    <xf numFmtId="0" fontId="39" fillId="14" borderId="175" xfId="0" applyFont="1" applyFill="1" applyBorder="1" applyAlignment="1">
      <alignment horizontal="right"/>
    </xf>
    <xf numFmtId="0" fontId="59" fillId="14" borderId="176" xfId="0" applyFont="1" applyFill="1" applyBorder="1" applyAlignment="1">
      <alignment horizontal="right"/>
    </xf>
    <xf numFmtId="0" fontId="39" fillId="14" borderId="228" xfId="0" applyFont="1" applyFill="1" applyBorder="1" applyAlignment="1">
      <alignment horizontal="center"/>
    </xf>
    <xf numFmtId="0" fontId="39" fillId="14" borderId="229" xfId="0" applyFont="1" applyFill="1" applyBorder="1" applyAlignment="1">
      <alignment horizontal="right"/>
    </xf>
    <xf numFmtId="0" fontId="59" fillId="14" borderId="236" xfId="0" applyFont="1" applyFill="1" applyBorder="1" applyAlignment="1">
      <alignment horizontal="right"/>
    </xf>
    <xf numFmtId="0" fontId="39" fillId="14" borderId="176" xfId="0" applyFont="1" applyFill="1" applyBorder="1" applyAlignment="1">
      <alignment horizontal="center"/>
    </xf>
    <xf numFmtId="0" fontId="27" fillId="14" borderId="228" xfId="0" applyFont="1" applyFill="1" applyBorder="1" applyAlignment="1">
      <alignment vertical="center"/>
    </xf>
    <xf numFmtId="0" fontId="27" fillId="14" borderId="229" xfId="0" applyFont="1" applyFill="1" applyBorder="1" applyAlignment="1">
      <alignment vertical="center"/>
    </xf>
    <xf numFmtId="0" fontId="27" fillId="14" borderId="236" xfId="0" applyFont="1" applyFill="1" applyBorder="1" applyAlignment="1">
      <alignment vertical="center"/>
    </xf>
    <xf numFmtId="0" fontId="27" fillId="0" borderId="228" xfId="0" applyFont="1" applyBorder="1"/>
    <xf numFmtId="0" fontId="27" fillId="0" borderId="229" xfId="0" applyFont="1" applyBorder="1"/>
    <xf numFmtId="0" fontId="27" fillId="0" borderId="236" xfId="0" applyFont="1" applyBorder="1"/>
    <xf numFmtId="0" fontId="27" fillId="13" borderId="175" xfId="0" applyFont="1" applyFill="1" applyBorder="1"/>
    <xf numFmtId="0" fontId="43" fillId="14" borderId="175" xfId="0" applyFont="1" applyFill="1" applyBorder="1"/>
    <xf numFmtId="0" fontId="43" fillId="0" borderId="34" xfId="0" applyFont="1" applyBorder="1"/>
    <xf numFmtId="0" fontId="43" fillId="0" borderId="175" xfId="0" applyFont="1" applyBorder="1"/>
    <xf numFmtId="0" fontId="43" fillId="0" borderId="176" xfId="0" applyFont="1" applyBorder="1"/>
    <xf numFmtId="0" fontId="27" fillId="14" borderId="34" xfId="0" applyFont="1" applyFill="1" applyBorder="1"/>
    <xf numFmtId="0" fontId="27" fillId="14" borderId="176" xfId="0" applyFont="1" applyFill="1" applyBorder="1"/>
    <xf numFmtId="0" fontId="27" fillId="0" borderId="34" xfId="0" applyFont="1" applyBorder="1"/>
    <xf numFmtId="0" fontId="27" fillId="0" borderId="175" xfId="0" applyFont="1" applyBorder="1"/>
    <xf numFmtId="0" fontId="27" fillId="0" borderId="176" xfId="0" applyFont="1" applyBorder="1"/>
    <xf numFmtId="0" fontId="43" fillId="14" borderId="15" xfId="0" applyFont="1" applyFill="1" applyBorder="1"/>
    <xf numFmtId="0" fontId="43" fillId="0" borderId="15" xfId="0" applyFont="1" applyBorder="1"/>
    <xf numFmtId="0" fontId="27" fillId="13" borderId="213" xfId="0" applyFont="1" applyFill="1" applyBorder="1"/>
    <xf numFmtId="0" fontId="27" fillId="14" borderId="228" xfId="0" applyFont="1" applyFill="1" applyBorder="1"/>
    <xf numFmtId="0" fontId="27" fillId="14" borderId="229" xfId="0" applyFont="1" applyFill="1" applyBorder="1"/>
    <xf numFmtId="0" fontId="27" fillId="14" borderId="236" xfId="0" applyFont="1" applyFill="1" applyBorder="1"/>
    <xf numFmtId="0" fontId="27" fillId="14" borderId="219" xfId="0" applyFont="1" applyFill="1" applyBorder="1"/>
    <xf numFmtId="0" fontId="27" fillId="14" borderId="221" xfId="0" applyFont="1" applyFill="1" applyBorder="1"/>
    <xf numFmtId="0" fontId="27" fillId="14" borderId="220" xfId="0" applyFont="1" applyFill="1" applyBorder="1"/>
    <xf numFmtId="0" fontId="27" fillId="0" borderId="219" xfId="0" applyFont="1" applyBorder="1"/>
    <xf numFmtId="0" fontId="27" fillId="0" borderId="221" xfId="0" applyFont="1" applyBorder="1"/>
    <xf numFmtId="0" fontId="27" fillId="0" borderId="220" xfId="0" applyFont="1" applyBorder="1"/>
    <xf numFmtId="0" fontId="27" fillId="13" borderId="237" xfId="0" applyFont="1" applyFill="1" applyBorder="1"/>
    <xf numFmtId="0" fontId="43" fillId="14" borderId="228" xfId="0" applyFont="1" applyFill="1" applyBorder="1"/>
    <xf numFmtId="0" fontId="43" fillId="14" borderId="229" xfId="0" applyFont="1" applyFill="1" applyBorder="1"/>
    <xf numFmtId="0" fontId="43" fillId="14" borderId="236" xfId="0" applyFont="1" applyFill="1" applyBorder="1"/>
    <xf numFmtId="0" fontId="43" fillId="0" borderId="228" xfId="0" applyFont="1" applyBorder="1"/>
    <xf numFmtId="0" fontId="43" fillId="0" borderId="229" xfId="0" applyFont="1" applyBorder="1"/>
    <xf numFmtId="0" fontId="43" fillId="0" borderId="236" xfId="0" applyFont="1" applyBorder="1"/>
    <xf numFmtId="0" fontId="27" fillId="0" borderId="38" xfId="0" applyFont="1" applyFill="1" applyBorder="1" applyAlignment="1">
      <alignment horizontal="left" vertical="top" wrapText="1"/>
    </xf>
    <xf numFmtId="0" fontId="27" fillId="0" borderId="38" xfId="0" applyFont="1" applyFill="1" applyBorder="1" applyAlignment="1">
      <alignment horizontal="center" vertical="center"/>
    </xf>
    <xf numFmtId="3" fontId="27" fillId="0" borderId="38" xfId="0" applyNumberFormat="1" applyFont="1" applyFill="1" applyBorder="1" applyAlignment="1">
      <alignment horizontal="right" vertical="center"/>
    </xf>
    <xf numFmtId="0" fontId="27" fillId="0" borderId="38" xfId="0" applyFont="1" applyFill="1" applyBorder="1" applyAlignment="1">
      <alignment horizontal="center" vertical="center" wrapText="1"/>
    </xf>
    <xf numFmtId="0" fontId="27" fillId="0" borderId="38" xfId="0" applyFont="1" applyBorder="1" applyAlignment="1">
      <alignment horizontal="center" vertical="center" wrapText="1"/>
    </xf>
    <xf numFmtId="0" fontId="27" fillId="0" borderId="212" xfId="0" applyFont="1" applyFill="1" applyBorder="1" applyAlignment="1">
      <alignment horizontal="left" vertical="top" wrapText="1"/>
    </xf>
    <xf numFmtId="0" fontId="27" fillId="0" borderId="38" xfId="5" applyFont="1" applyFill="1" applyBorder="1" applyAlignment="1">
      <alignment horizontal="center" vertical="center" wrapText="1"/>
    </xf>
    <xf numFmtId="3" fontId="83" fillId="0" borderId="160" xfId="16" applyNumberFormat="1" applyFont="1" applyBorder="1" applyAlignment="1">
      <alignment horizontal="center" vertical="center"/>
    </xf>
    <xf numFmtId="0" fontId="27" fillId="0" borderId="38" xfId="5" applyFont="1" applyFill="1" applyBorder="1" applyAlignment="1">
      <alignment horizontal="left" vertical="top" wrapText="1"/>
    </xf>
    <xf numFmtId="3" fontId="27" fillId="0" borderId="38" xfId="5" applyNumberFormat="1" applyFont="1" applyFill="1" applyBorder="1" applyAlignment="1">
      <alignment horizontal="right" vertical="center"/>
    </xf>
    <xf numFmtId="0" fontId="27" fillId="0" borderId="38" xfId="10" applyFont="1" applyBorder="1" applyAlignment="1">
      <alignment horizontal="left" vertical="top" wrapText="1"/>
    </xf>
    <xf numFmtId="0" fontId="27" fillId="0" borderId="38" xfId="10" applyFont="1" applyBorder="1" applyAlignment="1">
      <alignment horizontal="center" vertical="center" wrapText="1"/>
    </xf>
    <xf numFmtId="3" fontId="27" fillId="0" borderId="38" xfId="5" applyNumberFormat="1" applyFont="1" applyBorder="1" applyAlignment="1">
      <alignment horizontal="right" vertical="center"/>
    </xf>
    <xf numFmtId="0" fontId="27" fillId="0" borderId="38" xfId="5" applyFont="1" applyBorder="1" applyAlignment="1">
      <alignment horizontal="left" vertical="top" wrapText="1"/>
    </xf>
    <xf numFmtId="3" fontId="27" fillId="0" borderId="38" xfId="5" applyNumberFormat="1" applyFont="1" applyBorder="1" applyAlignment="1">
      <alignment horizontal="right" vertical="center" wrapText="1"/>
    </xf>
    <xf numFmtId="0" fontId="27" fillId="0" borderId="38" xfId="0" applyFont="1" applyBorder="1" applyAlignment="1">
      <alignment horizontal="left" vertical="top" wrapText="1"/>
    </xf>
    <xf numFmtId="3" fontId="27" fillId="0" borderId="38" xfId="0" applyNumberFormat="1" applyFont="1" applyBorder="1" applyAlignment="1">
      <alignment horizontal="right" vertical="center"/>
    </xf>
    <xf numFmtId="0" fontId="27" fillId="0" borderId="38" xfId="17" applyFont="1" applyBorder="1" applyAlignment="1">
      <alignment horizontal="center" vertical="center" wrapText="1"/>
    </xf>
    <xf numFmtId="3" fontId="27" fillId="0" borderId="38" xfId="17" applyNumberFormat="1" applyFont="1" applyBorder="1" applyAlignment="1">
      <alignment horizontal="right" vertical="center"/>
    </xf>
    <xf numFmtId="0" fontId="27" fillId="0" borderId="38" xfId="17" applyFont="1" applyFill="1" applyBorder="1" applyAlignment="1">
      <alignment horizontal="center" vertical="center" wrapText="1"/>
    </xf>
    <xf numFmtId="3" fontId="27" fillId="0" borderId="38" xfId="17" applyNumberFormat="1" applyFont="1" applyFill="1" applyBorder="1" applyAlignment="1">
      <alignment horizontal="right" vertical="center"/>
    </xf>
    <xf numFmtId="0" fontId="27" fillId="0" borderId="245" xfId="0" applyFont="1" applyBorder="1" applyAlignment="1">
      <alignment horizontal="center" vertical="center"/>
    </xf>
    <xf numFmtId="0" fontId="27" fillId="0" borderId="38" xfId="0" applyFont="1" applyBorder="1" applyAlignment="1">
      <alignment horizontal="center" vertical="center"/>
    </xf>
    <xf numFmtId="0" fontId="27" fillId="5" borderId="38" xfId="5" applyFont="1" applyFill="1" applyBorder="1" applyAlignment="1">
      <alignment horizontal="left" vertical="top" wrapText="1"/>
    </xf>
    <xf numFmtId="49" fontId="27" fillId="5" borderId="38" xfId="0" applyNumberFormat="1" applyFont="1" applyFill="1" applyBorder="1" applyAlignment="1">
      <alignment horizontal="left" vertical="top" wrapText="1"/>
    </xf>
    <xf numFmtId="3" fontId="27" fillId="0" borderId="38" xfId="5" applyNumberFormat="1" applyFont="1" applyFill="1" applyBorder="1" applyAlignment="1">
      <alignment horizontal="right" vertical="center" wrapText="1"/>
    </xf>
    <xf numFmtId="0" fontId="52" fillId="0" borderId="38" xfId="0" applyFont="1" applyBorder="1" applyAlignment="1">
      <alignment horizontal="left" vertical="top" wrapText="1"/>
    </xf>
    <xf numFmtId="0" fontId="43" fillId="21" borderId="244" xfId="0" applyFont="1" applyFill="1" applyBorder="1" applyAlignment="1">
      <alignment horizontal="center" vertical="center"/>
    </xf>
    <xf numFmtId="0" fontId="49" fillId="22" borderId="228" xfId="0" applyFont="1" applyFill="1" applyBorder="1" applyAlignment="1">
      <alignment vertical="center" wrapText="1"/>
    </xf>
    <xf numFmtId="3" fontId="27" fillId="21" borderId="246" xfId="0" applyNumberFormat="1" applyFont="1" applyFill="1" applyBorder="1" applyAlignment="1">
      <alignment horizontal="center" vertical="center" wrapText="1"/>
    </xf>
    <xf numFmtId="3" fontId="43" fillId="21" borderId="246" xfId="0" applyNumberFormat="1" applyFont="1" applyFill="1" applyBorder="1" applyAlignment="1">
      <alignment horizontal="center" vertical="center" wrapText="1"/>
    </xf>
    <xf numFmtId="9" fontId="52" fillId="10" borderId="246" xfId="7" applyFont="1" applyFill="1" applyBorder="1" applyAlignment="1">
      <alignment horizontal="center" vertical="center" wrapText="1"/>
    </xf>
    <xf numFmtId="0" fontId="49" fillId="22" borderId="247" xfId="0" applyFont="1" applyFill="1" applyBorder="1" applyAlignment="1">
      <alignment vertical="center"/>
    </xf>
    <xf numFmtId="0" fontId="27" fillId="21" borderId="246" xfId="0" applyFont="1" applyFill="1" applyBorder="1" applyAlignment="1">
      <alignment horizontal="center" vertical="center" wrapText="1"/>
    </xf>
    <xf numFmtId="0" fontId="27" fillId="21" borderId="237" xfId="0" applyFont="1" applyFill="1" applyBorder="1" applyAlignment="1">
      <alignment horizontal="center" vertical="center" wrapText="1"/>
    </xf>
    <xf numFmtId="0" fontId="49" fillId="22" borderId="247" xfId="0" applyFont="1" applyFill="1" applyBorder="1" applyAlignment="1">
      <alignment vertical="center" wrapText="1"/>
    </xf>
    <xf numFmtId="3" fontId="27" fillId="21" borderId="237" xfId="0" applyNumberFormat="1" applyFont="1" applyFill="1" applyBorder="1" applyAlignment="1">
      <alignment horizontal="center" vertical="center" wrapText="1"/>
    </xf>
    <xf numFmtId="0" fontId="57" fillId="21" borderId="247" xfId="0" applyFont="1" applyFill="1" applyBorder="1" applyAlignment="1">
      <alignment horizontal="left" vertical="center"/>
    </xf>
    <xf numFmtId="3" fontId="25" fillId="21" borderId="246" xfId="0" applyNumberFormat="1" applyFont="1" applyFill="1" applyBorder="1" applyAlignment="1">
      <alignment horizontal="center" vertical="center" wrapText="1"/>
    </xf>
    <xf numFmtId="9" fontId="25" fillId="21" borderId="246" xfId="7" applyFont="1" applyFill="1" applyBorder="1" applyAlignment="1">
      <alignment horizontal="center" vertical="center" wrapText="1"/>
    </xf>
    <xf numFmtId="9" fontId="53" fillId="21" borderId="246" xfId="7" applyFont="1" applyFill="1" applyBorder="1" applyAlignment="1">
      <alignment horizontal="center" vertical="center" wrapText="1"/>
    </xf>
    <xf numFmtId="3" fontId="27" fillId="0" borderId="236" xfId="0" applyNumberFormat="1" applyFont="1" applyBorder="1" applyAlignment="1">
      <alignment horizontal="center" vertical="center" wrapText="1"/>
    </xf>
    <xf numFmtId="3" fontId="27" fillId="0" borderId="249" xfId="0" applyNumberFormat="1" applyFont="1" applyBorder="1" applyAlignment="1">
      <alignment horizontal="center" vertical="center" wrapText="1"/>
    </xf>
    <xf numFmtId="3" fontId="25" fillId="21" borderId="237" xfId="0" applyNumberFormat="1" applyFont="1" applyFill="1" applyBorder="1" applyAlignment="1">
      <alignment horizontal="center" vertical="center" wrapText="1"/>
    </xf>
    <xf numFmtId="0" fontId="83" fillId="0" borderId="246" xfId="0" applyFont="1" applyBorder="1" applyAlignment="1">
      <alignment horizontal="center" vertical="center" wrapText="1"/>
    </xf>
    <xf numFmtId="3" fontId="83" fillId="0" borderId="246" xfId="0" applyNumberFormat="1" applyFont="1" applyBorder="1" applyAlignment="1">
      <alignment horizontal="center" vertical="center" wrapText="1"/>
    </xf>
    <xf numFmtId="0" fontId="83" fillId="10" borderId="246" xfId="0" applyFont="1" applyFill="1" applyBorder="1" applyAlignment="1">
      <alignment horizontal="center" vertical="center" wrapText="1"/>
    </xf>
    <xf numFmtId="3" fontId="43" fillId="14" borderId="246" xfId="0" applyNumberFormat="1" applyFont="1" applyFill="1" applyBorder="1"/>
    <xf numFmtId="0" fontId="27" fillId="13" borderId="244" xfId="0" applyFont="1" applyFill="1" applyBorder="1" applyAlignment="1">
      <alignment horizontal="center"/>
    </xf>
    <xf numFmtId="0" fontId="43" fillId="13" borderId="244" xfId="0" applyFont="1" applyFill="1" applyBorder="1" applyAlignment="1">
      <alignment horizontal="center"/>
    </xf>
    <xf numFmtId="0" fontId="43" fillId="14" borderId="246" xfId="0" applyFont="1" applyFill="1" applyBorder="1" applyAlignment="1">
      <alignment vertical="center"/>
    </xf>
    <xf numFmtId="2" fontId="43" fillId="14" borderId="246" xfId="0" applyNumberFormat="1" applyFont="1" applyFill="1" applyBorder="1" applyAlignment="1">
      <alignment vertical="center"/>
    </xf>
    <xf numFmtId="3" fontId="43" fillId="14" borderId="246" xfId="0" applyNumberFormat="1" applyFont="1" applyFill="1" applyBorder="1" applyAlignment="1">
      <alignment vertical="center"/>
    </xf>
    <xf numFmtId="0" fontId="27" fillId="13" borderId="184" xfId="0" applyFont="1" applyFill="1" applyBorder="1"/>
    <xf numFmtId="0" fontId="27" fillId="0" borderId="237" xfId="0" applyFont="1" applyFill="1" applyBorder="1"/>
    <xf numFmtId="2" fontId="27" fillId="0" borderId="237" xfId="0" applyNumberFormat="1" applyFont="1" applyFill="1" applyBorder="1"/>
    <xf numFmtId="0" fontId="27" fillId="13" borderId="246" xfId="0" applyFont="1" applyFill="1" applyBorder="1"/>
    <xf numFmtId="0" fontId="27" fillId="0" borderId="246" xfId="0" applyFont="1" applyFill="1" applyBorder="1"/>
    <xf numFmtId="4" fontId="27" fillId="0" borderId="246" xfId="0" applyNumberFormat="1" applyFont="1" applyFill="1" applyBorder="1"/>
    <xf numFmtId="3" fontId="27" fillId="0" borderId="246" xfId="0" applyNumberFormat="1" applyFont="1" applyFill="1" applyBorder="1"/>
    <xf numFmtId="2" fontId="27" fillId="0" borderId="246" xfId="0" applyNumberFormat="1" applyFont="1" applyFill="1" applyBorder="1"/>
    <xf numFmtId="0" fontId="52" fillId="13" borderId="246" xfId="0" applyFont="1" applyFill="1" applyBorder="1"/>
    <xf numFmtId="0" fontId="43" fillId="14" borderId="246" xfId="0" applyFont="1" applyFill="1" applyBorder="1" applyAlignment="1">
      <alignment horizontal="center" vertical="center" wrapText="1"/>
    </xf>
    <xf numFmtId="0" fontId="43" fillId="14" borderId="246" xfId="0" applyFont="1" applyFill="1" applyBorder="1" applyAlignment="1">
      <alignment horizontal="center" vertical="center"/>
    </xf>
    <xf numFmtId="1" fontId="43" fillId="14" borderId="246" xfId="0" applyNumberFormat="1" applyFont="1" applyFill="1" applyBorder="1" applyAlignment="1">
      <alignment horizontal="center" vertical="center" wrapText="1"/>
    </xf>
    <xf numFmtId="0" fontId="38" fillId="13" borderId="251" xfId="0" applyFont="1" applyFill="1" applyBorder="1" applyAlignment="1" applyProtection="1">
      <alignment horizontal="center"/>
    </xf>
    <xf numFmtId="0" fontId="30" fillId="5" borderId="184" xfId="0" applyFont="1" applyFill="1" applyBorder="1" applyAlignment="1" applyProtection="1">
      <alignment horizontal="center"/>
    </xf>
    <xf numFmtId="0" fontId="30" fillId="0" borderId="252" xfId="0" applyFont="1" applyFill="1" applyBorder="1" applyAlignment="1" applyProtection="1">
      <alignment horizontal="center"/>
    </xf>
    <xf numFmtId="0" fontId="38" fillId="13" borderId="252" xfId="0" applyFont="1" applyFill="1" applyBorder="1" applyAlignment="1" applyProtection="1">
      <alignment horizontal="center"/>
    </xf>
    <xf numFmtId="0" fontId="30" fillId="0" borderId="57" xfId="0" applyFont="1" applyFill="1" applyBorder="1" applyAlignment="1" applyProtection="1">
      <alignment horizontal="center"/>
    </xf>
    <xf numFmtId="3" fontId="36" fillId="0" borderId="256" xfId="0" applyNumberFormat="1" applyFont="1" applyFill="1" applyBorder="1"/>
    <xf numFmtId="3" fontId="37" fillId="14" borderId="256" xfId="0" applyNumberFormat="1" applyFont="1" applyFill="1" applyBorder="1"/>
    <xf numFmtId="3" fontId="36" fillId="13" borderId="256" xfId="0" applyNumberFormat="1" applyFont="1" applyFill="1" applyBorder="1"/>
    <xf numFmtId="3" fontId="36" fillId="0" borderId="256" xfId="0" applyNumberFormat="1" applyFont="1" applyBorder="1"/>
    <xf numFmtId="0" fontId="36" fillId="13" borderId="252" xfId="0" applyFont="1" applyFill="1" applyBorder="1"/>
    <xf numFmtId="3" fontId="36" fillId="0" borderId="251" xfId="0" applyNumberFormat="1" applyFont="1" applyFill="1" applyBorder="1"/>
    <xf numFmtId="3" fontId="37" fillId="14" borderId="251" xfId="0" applyNumberFormat="1" applyFont="1" applyFill="1" applyBorder="1"/>
    <xf numFmtId="3" fontId="36" fillId="13" borderId="251" xfId="0" applyNumberFormat="1" applyFont="1" applyFill="1" applyBorder="1"/>
    <xf numFmtId="3" fontId="36" fillId="0" borderId="251" xfId="0" applyNumberFormat="1" applyFont="1" applyBorder="1"/>
    <xf numFmtId="3" fontId="37" fillId="13" borderId="1" xfId="0" applyNumberFormat="1" applyFont="1" applyFill="1" applyBorder="1" applyAlignment="1"/>
    <xf numFmtId="3" fontId="37" fillId="14" borderId="1" xfId="0" applyNumberFormat="1" applyFont="1" applyFill="1" applyBorder="1" applyAlignment="1"/>
    <xf numFmtId="3" fontId="37" fillId="13" borderId="2" xfId="0" applyNumberFormat="1" applyFont="1" applyFill="1" applyBorder="1" applyAlignment="1"/>
    <xf numFmtId="0" fontId="43" fillId="14" borderId="38" xfId="0" applyFont="1" applyFill="1" applyBorder="1" applyAlignment="1">
      <alignment horizontal="center" vertical="center" wrapText="1"/>
    </xf>
    <xf numFmtId="0" fontId="43" fillId="14" borderId="38" xfId="0" applyFont="1" applyFill="1" applyBorder="1" applyAlignment="1">
      <alignment horizontal="center" vertical="center"/>
    </xf>
    <xf numFmtId="0" fontId="27" fillId="13" borderId="162" xfId="0" applyFont="1" applyFill="1" applyBorder="1" applyAlignment="1">
      <alignment horizontal="center" vertical="center"/>
    </xf>
    <xf numFmtId="3" fontId="43" fillId="14" borderId="248" xfId="0" applyNumberFormat="1" applyFont="1" applyFill="1" applyBorder="1"/>
    <xf numFmtId="3" fontId="27" fillId="14" borderId="261" xfId="0" applyNumberFormat="1" applyFont="1" applyFill="1" applyBorder="1"/>
    <xf numFmtId="3" fontId="27" fillId="14" borderId="254" xfId="0" applyNumberFormat="1" applyFont="1" applyFill="1" applyBorder="1"/>
    <xf numFmtId="3" fontId="27" fillId="0" borderId="262" xfId="0" applyNumberFormat="1" applyFont="1" applyBorder="1"/>
    <xf numFmtId="3" fontId="27" fillId="0" borderId="254" xfId="0" applyNumberFormat="1" applyFont="1" applyBorder="1"/>
    <xf numFmtId="0" fontId="43" fillId="14" borderId="263" xfId="0" applyFont="1" applyFill="1" applyBorder="1"/>
    <xf numFmtId="0" fontId="43" fillId="14" borderId="248" xfId="0" applyFont="1" applyFill="1" applyBorder="1"/>
    <xf numFmtId="0" fontId="43" fillId="14" borderId="249" xfId="0" applyFont="1" applyFill="1" applyBorder="1"/>
    <xf numFmtId="0" fontId="27" fillId="14" borderId="263" xfId="0" applyFont="1" applyFill="1" applyBorder="1"/>
    <xf numFmtId="0" fontId="27" fillId="14" borderId="248" xfId="0" applyFont="1" applyFill="1" applyBorder="1"/>
    <xf numFmtId="0" fontId="27" fillId="14" borderId="249" xfId="0" applyFont="1" applyFill="1" applyBorder="1"/>
    <xf numFmtId="0" fontId="43" fillId="14" borderId="133" xfId="0" applyFont="1" applyFill="1" applyBorder="1"/>
    <xf numFmtId="0" fontId="27" fillId="14" borderId="261" xfId="0" applyFont="1" applyFill="1" applyBorder="1"/>
    <xf numFmtId="0" fontId="27" fillId="14" borderId="262" xfId="0" applyFont="1" applyFill="1" applyBorder="1"/>
    <xf numFmtId="0" fontId="27" fillId="14" borderId="254" xfId="0" applyFont="1" applyFill="1" applyBorder="1"/>
    <xf numFmtId="0" fontId="3" fillId="0" borderId="0" xfId="0" applyFont="1" applyFill="1" applyBorder="1"/>
    <xf numFmtId="0" fontId="27" fillId="0" borderId="264" xfId="27" applyFont="1" applyFill="1" applyBorder="1" applyAlignment="1">
      <alignment horizontal="center" vertical="center" wrapText="1"/>
    </xf>
    <xf numFmtId="0" fontId="27" fillId="0" borderId="264" xfId="27" applyFont="1" applyFill="1" applyBorder="1" applyAlignment="1">
      <alignment vertical="center" wrapText="1"/>
    </xf>
    <xf numFmtId="0" fontId="27" fillId="0" borderId="264" xfId="5" applyFont="1" applyFill="1" applyBorder="1" applyAlignment="1">
      <alignment horizontal="center" vertical="center" wrapText="1"/>
    </xf>
    <xf numFmtId="0" fontId="27" fillId="0" borderId="264" xfId="27" applyFont="1" applyFill="1" applyBorder="1" applyAlignment="1">
      <alignment horizontal="center" vertical="center"/>
    </xf>
    <xf numFmtId="0" fontId="27" fillId="0" borderId="264" xfId="27" applyFont="1" applyFill="1" applyBorder="1" applyAlignment="1">
      <alignment horizontal="left" vertical="center" wrapText="1"/>
    </xf>
    <xf numFmtId="0" fontId="27" fillId="0" borderId="265" xfId="5" applyFont="1" applyFill="1" applyBorder="1" applyAlignment="1">
      <alignment vertical="center" wrapText="1"/>
    </xf>
    <xf numFmtId="0" fontId="27" fillId="0" borderId="265" xfId="5" applyFont="1" applyFill="1" applyBorder="1" applyAlignment="1">
      <alignment horizontal="center" vertical="center" wrapText="1"/>
    </xf>
    <xf numFmtId="0" fontId="27" fillId="0" borderId="264" xfId="27" applyFont="1" applyBorder="1" applyAlignment="1">
      <alignment horizontal="center" vertical="center"/>
    </xf>
    <xf numFmtId="0" fontId="27" fillId="0" borderId="265" xfId="27" applyFont="1" applyFill="1" applyBorder="1" applyAlignment="1">
      <alignment vertical="center" wrapText="1"/>
    </xf>
    <xf numFmtId="0" fontId="27" fillId="0" borderId="265" xfId="27" applyFont="1" applyBorder="1" applyAlignment="1">
      <alignment horizontal="center" vertical="center"/>
    </xf>
    <xf numFmtId="0" fontId="26" fillId="0" borderId="270" xfId="84" applyFont="1" applyBorder="1" applyAlignment="1">
      <alignment horizontal="center" vertical="center"/>
    </xf>
    <xf numFmtId="0" fontId="27" fillId="0" borderId="270" xfId="84" applyFont="1" applyBorder="1" applyAlignment="1">
      <alignment vertical="center" wrapText="1"/>
    </xf>
    <xf numFmtId="49" fontId="27" fillId="0" borderId="270" xfId="84" applyNumberFormat="1" applyFont="1" applyBorder="1" applyAlignment="1">
      <alignment horizontal="center" vertical="center"/>
    </xf>
    <xf numFmtId="172" fontId="27" fillId="0" borderId="272" xfId="82" applyFont="1" applyBorder="1" applyAlignment="1">
      <alignment vertical="center" wrapText="1"/>
    </xf>
    <xf numFmtId="172" fontId="27" fillId="0" borderId="273" xfId="82" applyFont="1" applyBorder="1" applyAlignment="1">
      <alignment vertical="center" wrapText="1"/>
    </xf>
    <xf numFmtId="172" fontId="27" fillId="0" borderId="275" xfId="82" applyFont="1" applyBorder="1" applyAlignment="1">
      <alignment vertical="center" wrapText="1"/>
    </xf>
    <xf numFmtId="0" fontId="27" fillId="0" borderId="270" xfId="0" applyFont="1" applyBorder="1" applyAlignment="1">
      <alignment horizontal="center" vertical="center"/>
    </xf>
    <xf numFmtId="172" fontId="27" fillId="0" borderId="269" xfId="82" applyFont="1" applyBorder="1" applyAlignment="1">
      <alignment vertical="center" wrapText="1"/>
    </xf>
    <xf numFmtId="49" fontId="27" fillId="0" borderId="268" xfId="0" applyNumberFormat="1" applyFont="1" applyBorder="1" applyAlignment="1">
      <alignment horizontal="center" vertical="center"/>
    </xf>
    <xf numFmtId="0" fontId="27" fillId="0" borderId="268" xfId="0" applyFont="1" applyBorder="1" applyAlignment="1">
      <alignment horizontal="center" vertical="center" wrapText="1"/>
    </xf>
    <xf numFmtId="0" fontId="27" fillId="0" borderId="268" xfId="0" applyFont="1" applyBorder="1" applyAlignment="1">
      <alignment horizontal="center" vertical="center"/>
    </xf>
    <xf numFmtId="0" fontId="27" fillId="0" borderId="268" xfId="0" applyFont="1" applyBorder="1" applyAlignment="1">
      <alignment vertical="center" wrapText="1"/>
    </xf>
    <xf numFmtId="0" fontId="27" fillId="0" borderId="268" xfId="5" applyFont="1" applyBorder="1" applyAlignment="1">
      <alignment horizontal="center" vertical="center" wrapText="1"/>
    </xf>
    <xf numFmtId="0" fontId="27" fillId="0" borderId="268" xfId="5" applyFont="1" applyBorder="1" applyAlignment="1">
      <alignment vertical="center" wrapText="1"/>
    </xf>
    <xf numFmtId="49" fontId="27" fillId="0" borderId="268" xfId="0" applyNumberFormat="1" applyFont="1" applyBorder="1" applyAlignment="1">
      <alignment vertical="center" wrapText="1"/>
    </xf>
    <xf numFmtId="0" fontId="27" fillId="0" borderId="228" xfId="0" applyFont="1" applyBorder="1" applyAlignment="1">
      <alignment horizontal="center" vertical="center"/>
    </xf>
    <xf numFmtId="0" fontId="27" fillId="0" borderId="268" xfId="0" applyFont="1" applyBorder="1" applyAlignment="1">
      <alignment horizontal="left" vertical="center" wrapText="1"/>
    </xf>
    <xf numFmtId="0" fontId="27" fillId="0" borderId="271" xfId="5" applyFont="1" applyBorder="1" applyAlignment="1">
      <alignment horizontal="center" vertical="center" wrapText="1"/>
    </xf>
    <xf numFmtId="0" fontId="27" fillId="0" borderId="268" xfId="5" quotePrefix="1" applyFont="1" applyBorder="1" applyAlignment="1">
      <alignment horizontal="center" vertical="center" wrapText="1"/>
    </xf>
    <xf numFmtId="0" fontId="27" fillId="0" borderId="268" xfId="0" applyFont="1" applyFill="1" applyBorder="1" applyAlignment="1">
      <alignment horizontal="center" vertical="center" wrapText="1"/>
    </xf>
    <xf numFmtId="0" fontId="27" fillId="0" borderId="268" xfId="5" applyFont="1" applyFill="1" applyBorder="1" applyAlignment="1">
      <alignment vertical="center" wrapText="1"/>
    </xf>
    <xf numFmtId="0" fontId="27" fillId="0" borderId="268" xfId="5" applyFont="1" applyFill="1" applyBorder="1" applyAlignment="1">
      <alignment horizontal="center" vertical="center" wrapText="1"/>
    </xf>
    <xf numFmtId="0" fontId="27" fillId="0" borderId="268" xfId="0" applyFont="1" applyFill="1" applyBorder="1" applyAlignment="1">
      <alignment horizontal="center" vertical="center"/>
    </xf>
    <xf numFmtId="49" fontId="27" fillId="0" borderId="268" xfId="0" applyNumberFormat="1" applyFont="1" applyFill="1" applyBorder="1" applyAlignment="1">
      <alignment vertical="center" wrapText="1"/>
    </xf>
    <xf numFmtId="0" fontId="27" fillId="0" borderId="268" xfId="0" applyFont="1" applyFill="1" applyBorder="1" applyAlignment="1">
      <alignment vertical="center" wrapText="1"/>
    </xf>
    <xf numFmtId="0" fontId="27" fillId="0" borderId="228" xfId="0" applyFont="1" applyFill="1" applyBorder="1" applyAlignment="1">
      <alignment horizontal="center" vertical="center"/>
    </xf>
    <xf numFmtId="0" fontId="27" fillId="0" borderId="271" xfId="5" applyFont="1" applyFill="1" applyBorder="1" applyAlignment="1">
      <alignment horizontal="center" vertical="center" wrapText="1"/>
    </xf>
    <xf numFmtId="0" fontId="27" fillId="0" borderId="268" xfId="0" applyFont="1" applyFill="1" applyBorder="1" applyAlignment="1">
      <alignment horizontal="left" vertical="center" wrapText="1"/>
    </xf>
    <xf numFmtId="49" fontId="27" fillId="0" borderId="268" xfId="0" applyNumberFormat="1" applyFont="1" applyFill="1" applyBorder="1" applyAlignment="1">
      <alignment horizontal="center" vertical="center"/>
    </xf>
    <xf numFmtId="172" fontId="52" fillId="0" borderId="160" xfId="82" applyFont="1" applyFill="1" applyBorder="1" applyAlignment="1">
      <alignment vertical="center" wrapText="1"/>
    </xf>
    <xf numFmtId="49" fontId="52" fillId="0" borderId="160" xfId="82" applyNumberFormat="1" applyFont="1" applyFill="1" applyBorder="1" applyAlignment="1">
      <alignment horizontal="center" vertical="center"/>
    </xf>
    <xf numFmtId="2" fontId="27" fillId="0" borderId="268" xfId="0" applyNumberFormat="1" applyFont="1" applyFill="1" applyBorder="1" applyAlignment="1">
      <alignment vertical="center" wrapText="1"/>
    </xf>
    <xf numFmtId="2" fontId="27" fillId="0" borderId="268" xfId="0" applyNumberFormat="1" applyFont="1" applyBorder="1" applyAlignment="1">
      <alignment vertical="center" wrapText="1"/>
    </xf>
    <xf numFmtId="0" fontId="27" fillId="0" borderId="268" xfId="5" applyFont="1" applyFill="1" applyBorder="1" applyAlignment="1">
      <alignment horizontal="left" vertical="center" wrapText="1"/>
    </xf>
    <xf numFmtId="49" fontId="27" fillId="0" borderId="268" xfId="0" applyNumberFormat="1" applyFont="1" applyFill="1" applyBorder="1" applyAlignment="1">
      <alignment horizontal="left" vertical="center" wrapText="1"/>
    </xf>
    <xf numFmtId="0" fontId="27" fillId="0" borderId="267" xfId="5" applyFont="1" applyFill="1" applyBorder="1" applyAlignment="1">
      <alignment vertical="center" wrapText="1"/>
    </xf>
    <xf numFmtId="0" fontId="27" fillId="0" borderId="267" xfId="5" applyFont="1" applyFill="1" applyBorder="1" applyAlignment="1">
      <alignment horizontal="center" vertical="center" wrapText="1"/>
    </xf>
    <xf numFmtId="0" fontId="27" fillId="0" borderId="266" xfId="0" applyFont="1" applyFill="1" applyBorder="1" applyAlignment="1">
      <alignment horizontal="center" vertical="center" wrapText="1"/>
    </xf>
    <xf numFmtId="0" fontId="27" fillId="0" borderId="266" xfId="5" applyFont="1" applyFill="1" applyBorder="1" applyAlignment="1">
      <alignment horizontal="justify" vertical="center" wrapText="1"/>
    </xf>
    <xf numFmtId="0" fontId="27" fillId="0" borderId="266" xfId="5" applyFont="1" applyFill="1" applyBorder="1" applyAlignment="1">
      <alignment horizontal="center" vertical="center" wrapText="1"/>
    </xf>
    <xf numFmtId="49" fontId="27" fillId="0" borderId="266" xfId="0" applyNumberFormat="1" applyFont="1" applyFill="1" applyBorder="1" applyAlignment="1">
      <alignment vertical="center" wrapText="1"/>
    </xf>
    <xf numFmtId="0" fontId="27" fillId="0" borderId="266" xfId="0" applyFont="1" applyFill="1" applyBorder="1" applyAlignment="1">
      <alignment horizontal="center" vertical="center"/>
    </xf>
    <xf numFmtId="49" fontId="27" fillId="0" borderId="276" xfId="82" applyNumberFormat="1" applyFont="1" applyFill="1" applyBorder="1" applyAlignment="1">
      <alignment vertical="center" wrapText="1"/>
    </xf>
    <xf numFmtId="172" fontId="27" fillId="0" borderId="276" xfId="82" applyFont="1" applyFill="1" applyBorder="1" applyAlignment="1">
      <alignment horizontal="center" vertical="center"/>
    </xf>
    <xf numFmtId="49" fontId="27" fillId="0" borderId="38" xfId="0" applyNumberFormat="1" applyFont="1" applyFill="1" applyBorder="1" applyAlignment="1">
      <alignment vertical="center" wrapText="1"/>
    </xf>
    <xf numFmtId="0" fontId="27" fillId="0" borderId="38" xfId="0" applyFont="1" applyFill="1" applyBorder="1" applyAlignment="1">
      <alignment vertical="center" wrapText="1"/>
    </xf>
    <xf numFmtId="0" fontId="27" fillId="0" borderId="38" xfId="5" applyFont="1" applyFill="1" applyBorder="1" applyAlignment="1">
      <alignment vertical="center" wrapText="1"/>
    </xf>
    <xf numFmtId="0" fontId="27" fillId="0" borderId="38" xfId="0" applyFont="1" applyFill="1" applyBorder="1" applyAlignment="1">
      <alignment horizontal="left" vertical="center" wrapText="1"/>
    </xf>
    <xf numFmtId="0" fontId="27" fillId="0" borderId="277" xfId="5" applyFont="1" applyFill="1" applyBorder="1" applyAlignment="1">
      <alignment horizontal="center" vertical="center" wrapText="1"/>
    </xf>
    <xf numFmtId="0" fontId="27" fillId="0" borderId="38" xfId="5" quotePrefix="1" applyFont="1" applyFill="1" applyBorder="1" applyAlignment="1">
      <alignment horizontal="center" vertical="center" wrapText="1"/>
    </xf>
    <xf numFmtId="4" fontId="27" fillId="0" borderId="0" xfId="0" applyNumberFormat="1" applyFont="1" applyFill="1" applyBorder="1" applyAlignment="1">
      <alignment vertical="center"/>
    </xf>
    <xf numFmtId="0" fontId="27" fillId="0" borderId="277" xfId="0" applyFont="1" applyFill="1" applyBorder="1" applyAlignment="1">
      <alignment horizontal="center" vertical="center"/>
    </xf>
    <xf numFmtId="0" fontId="27" fillId="0" borderId="274" xfId="5" applyFont="1" applyFill="1" applyBorder="1" applyAlignment="1">
      <alignment vertical="center" wrapText="1"/>
    </xf>
    <xf numFmtId="0" fontId="27" fillId="0" borderId="273" xfId="5" applyFont="1" applyFill="1" applyBorder="1" applyAlignment="1">
      <alignment horizontal="center" vertical="center" wrapText="1"/>
    </xf>
    <xf numFmtId="0" fontId="27" fillId="0" borderId="38" xfId="0" applyFont="1" applyBorder="1" applyAlignment="1">
      <alignment vertical="center" wrapText="1"/>
    </xf>
    <xf numFmtId="49" fontId="27" fillId="0" borderId="38" xfId="0" applyNumberFormat="1" applyFont="1" applyBorder="1" applyAlignment="1">
      <alignment vertical="center" wrapText="1"/>
    </xf>
    <xf numFmtId="0" fontId="27" fillId="0" borderId="38" xfId="0" applyFont="1" applyBorder="1" applyAlignment="1">
      <alignment horizontal="left" vertical="center" wrapText="1"/>
    </xf>
    <xf numFmtId="0" fontId="27" fillId="0" borderId="38" xfId="5" applyFont="1" applyBorder="1" applyAlignment="1">
      <alignment vertical="center" wrapText="1"/>
    </xf>
    <xf numFmtId="0" fontId="27" fillId="0" borderId="278" xfId="0" applyFont="1" applyBorder="1" applyAlignment="1">
      <alignment horizontal="center" vertical="center" wrapText="1"/>
    </xf>
    <xf numFmtId="0" fontId="27" fillId="0" borderId="278" xfId="5" applyFont="1" applyBorder="1" applyAlignment="1">
      <alignment vertical="center" wrapText="1"/>
    </xf>
    <xf numFmtId="0" fontId="27" fillId="0" borderId="278" xfId="0" applyFont="1" applyBorder="1" applyAlignment="1">
      <alignment horizontal="center" vertical="center"/>
    </xf>
    <xf numFmtId="0" fontId="27" fillId="0" borderId="278" xfId="0" applyFont="1" applyBorder="1" applyAlignment="1">
      <alignment vertical="center" wrapText="1"/>
    </xf>
    <xf numFmtId="0" fontId="27" fillId="0" borderId="278" xfId="5" applyFont="1" applyBorder="1" applyAlignment="1">
      <alignment horizontal="center" vertical="center" wrapText="1"/>
    </xf>
    <xf numFmtId="0" fontId="27" fillId="0" borderId="278" xfId="0" applyFont="1" applyBorder="1" applyAlignment="1">
      <alignment vertical="center"/>
    </xf>
    <xf numFmtId="0" fontId="27" fillId="0" borderId="278" xfId="0" applyFont="1" applyBorder="1" applyAlignment="1">
      <alignment horizontal="left" vertical="center" wrapText="1"/>
    </xf>
    <xf numFmtId="0" fontId="27" fillId="0" borderId="279" xfId="0" applyFont="1" applyBorder="1" applyAlignment="1">
      <alignment horizontal="center" vertical="center" wrapText="1"/>
    </xf>
    <xf numFmtId="0" fontId="27" fillId="0" borderId="279" xfId="0" applyFont="1" applyBorder="1" applyAlignment="1">
      <alignment vertical="center" wrapText="1"/>
    </xf>
    <xf numFmtId="0" fontId="27" fillId="0" borderId="279" xfId="0" applyFont="1" applyBorder="1" applyAlignment="1">
      <alignment horizontal="center" vertical="center"/>
    </xf>
    <xf numFmtId="0" fontId="27" fillId="0" borderId="279" xfId="5" applyFont="1" applyBorder="1" applyAlignment="1">
      <alignment vertical="center" wrapText="1"/>
    </xf>
    <xf numFmtId="0" fontId="27" fillId="0" borderId="279" xfId="5" applyFont="1" applyBorder="1" applyAlignment="1">
      <alignment horizontal="center" vertical="center" wrapText="1"/>
    </xf>
    <xf numFmtId="49" fontId="27" fillId="0" borderId="279" xfId="0" applyNumberFormat="1" applyFont="1" applyBorder="1" applyAlignment="1">
      <alignment horizontal="center" vertical="center"/>
    </xf>
    <xf numFmtId="0" fontId="27" fillId="0" borderId="279" xfId="5" quotePrefix="1" applyFont="1" applyBorder="1" applyAlignment="1">
      <alignment horizontal="center" vertical="center" wrapText="1"/>
    </xf>
    <xf numFmtId="0" fontId="27" fillId="0" borderId="279" xfId="0" applyFont="1" applyFill="1" applyBorder="1" applyAlignment="1">
      <alignment horizontal="center" vertical="center" wrapText="1"/>
    </xf>
    <xf numFmtId="0" fontId="27" fillId="0" borderId="279" xfId="5" applyFont="1" applyFill="1" applyBorder="1" applyAlignment="1">
      <alignment vertical="center" wrapText="1"/>
    </xf>
    <xf numFmtId="0" fontId="27" fillId="0" borderId="279" xfId="5" applyFont="1" applyFill="1" applyBorder="1" applyAlignment="1">
      <alignment horizontal="center" vertical="center" wrapText="1"/>
    </xf>
    <xf numFmtId="0" fontId="27" fillId="0" borderId="279" xfId="0" applyFont="1" applyFill="1" applyBorder="1" applyAlignment="1">
      <alignment horizontal="center" vertical="center"/>
    </xf>
    <xf numFmtId="49" fontId="27" fillId="0" borderId="279" xfId="0" applyNumberFormat="1" applyFont="1" applyFill="1" applyBorder="1" applyAlignment="1">
      <alignment vertical="center" wrapText="1"/>
    </xf>
    <xf numFmtId="49" fontId="27" fillId="0" borderId="279" xfId="0" applyNumberFormat="1" applyFont="1" applyFill="1" applyBorder="1" applyAlignment="1">
      <alignment horizontal="left" vertical="center" wrapText="1"/>
    </xf>
    <xf numFmtId="0" fontId="27" fillId="0" borderId="279" xfId="0" applyFont="1" applyFill="1" applyBorder="1" applyAlignment="1">
      <alignment vertical="center" wrapText="1"/>
    </xf>
    <xf numFmtId="0" fontId="27" fillId="0" borderId="228" xfId="0" applyFont="1" applyBorder="1" applyAlignment="1">
      <alignment vertical="center" wrapText="1"/>
    </xf>
    <xf numFmtId="0" fontId="27" fillId="0" borderId="276" xfId="10" applyFont="1" applyFill="1" applyBorder="1" applyAlignment="1">
      <alignment horizontal="center" vertical="center"/>
    </xf>
    <xf numFmtId="0" fontId="27" fillId="0" borderId="279" xfId="0" applyFont="1" applyFill="1" applyBorder="1" applyAlignment="1">
      <alignment horizontal="left" vertical="top" wrapText="1"/>
    </xf>
    <xf numFmtId="0" fontId="27" fillId="0" borderId="281" xfId="10" applyFont="1" applyFill="1" applyBorder="1" applyAlignment="1">
      <alignment horizontal="center" vertical="center" wrapText="1"/>
    </xf>
    <xf numFmtId="0" fontId="27" fillId="0" borderId="278" xfId="0" applyFont="1" applyFill="1" applyBorder="1" applyAlignment="1">
      <alignment horizontal="left" vertical="top" wrapText="1"/>
    </xf>
    <xf numFmtId="0" fontId="27" fillId="0" borderId="278" xfId="0" applyFont="1" applyFill="1" applyBorder="1" applyAlignment="1">
      <alignment horizontal="center" vertical="center"/>
    </xf>
    <xf numFmtId="0" fontId="27" fillId="0" borderId="278" xfId="10" applyFont="1" applyBorder="1" applyAlignment="1">
      <alignment horizontal="center" vertical="center" wrapText="1"/>
    </xf>
    <xf numFmtId="0" fontId="27" fillId="0" borderId="278" xfId="0" applyFont="1" applyFill="1" applyBorder="1" applyAlignment="1">
      <alignment horizontal="center" vertical="center" wrapText="1"/>
    </xf>
    <xf numFmtId="0" fontId="27" fillId="0" borderId="278" xfId="5" applyFont="1" applyFill="1" applyBorder="1" applyAlignment="1">
      <alignment horizontal="center" vertical="center" wrapText="1"/>
    </xf>
    <xf numFmtId="3" fontId="27" fillId="0" borderId="160" xfId="16" applyNumberFormat="1" applyFont="1" applyBorder="1" applyAlignment="1">
      <alignment horizontal="center" vertical="center"/>
    </xf>
    <xf numFmtId="0" fontId="27" fillId="19" borderId="160" xfId="16" applyFont="1" applyFill="1" applyBorder="1" applyAlignment="1">
      <alignment horizontal="left" vertical="top" wrapText="1"/>
    </xf>
    <xf numFmtId="49" fontId="27" fillId="0" borderId="160" xfId="16" applyNumberFormat="1" applyFont="1" applyBorder="1" applyAlignment="1">
      <alignment horizontal="center" vertical="center"/>
    </xf>
    <xf numFmtId="0" fontId="27" fillId="0" borderId="282" xfId="0" applyFont="1" applyFill="1" applyBorder="1" applyAlignment="1">
      <alignment horizontal="center" vertical="center"/>
    </xf>
    <xf numFmtId="0" fontId="27" fillId="0" borderId="282" xfId="10" applyFont="1" applyBorder="1" applyAlignment="1">
      <alignment horizontal="left" vertical="top" wrapText="1"/>
    </xf>
    <xf numFmtId="0" fontId="27" fillId="0" borderId="282" xfId="10" applyFont="1" applyBorder="1" applyAlignment="1">
      <alignment horizontal="center" vertical="center" wrapText="1"/>
    </xf>
    <xf numFmtId="0" fontId="27" fillId="5" borderId="237" xfId="0" applyFont="1" applyFill="1" applyBorder="1" applyAlignment="1">
      <alignment horizontal="left" vertical="top" wrapText="1"/>
    </xf>
    <xf numFmtId="0" fontId="27" fillId="0" borderId="237" xfId="5" applyFont="1" applyBorder="1" applyAlignment="1">
      <alignment horizontal="center" vertical="center" wrapText="1"/>
    </xf>
    <xf numFmtId="0" fontId="27" fillId="0" borderId="245" xfId="0" applyFont="1" applyBorder="1" applyAlignment="1">
      <alignment horizontal="center" vertical="center" wrapText="1"/>
    </xf>
    <xf numFmtId="0" fontId="27" fillId="0" borderId="237" xfId="0" applyFont="1" applyFill="1" applyBorder="1" applyAlignment="1">
      <alignment horizontal="left" vertical="top" wrapText="1"/>
    </xf>
    <xf numFmtId="3" fontId="43" fillId="14" borderId="214" xfId="0" applyNumberFormat="1" applyFont="1" applyFill="1" applyBorder="1"/>
    <xf numFmtId="0" fontId="27" fillId="0" borderId="214" xfId="0" applyFont="1" applyFill="1" applyBorder="1"/>
    <xf numFmtId="4" fontId="27" fillId="0" borderId="214" xfId="0" applyNumberFormat="1" applyFont="1" applyFill="1" applyBorder="1"/>
    <xf numFmtId="2" fontId="27" fillId="0" borderId="214" xfId="0" applyNumberFormat="1" applyFont="1" applyFill="1" applyBorder="1"/>
    <xf numFmtId="3" fontId="27" fillId="0" borderId="214" xfId="0" applyNumberFormat="1" applyFont="1" applyFill="1" applyBorder="1"/>
    <xf numFmtId="0" fontId="30" fillId="0" borderId="306" xfId="0" applyFont="1" applyBorder="1" applyProtection="1"/>
    <xf numFmtId="0" fontId="30" fillId="0" borderId="307" xfId="0" applyFont="1" applyBorder="1" applyProtection="1"/>
    <xf numFmtId="0" fontId="38" fillId="13" borderId="51" xfId="0" applyFont="1" applyFill="1" applyBorder="1" applyAlignment="1" applyProtection="1">
      <alignment horizontal="center"/>
    </xf>
    <xf numFmtId="0" fontId="30" fillId="0" borderId="0" xfId="0" applyFont="1" applyProtection="1"/>
    <xf numFmtId="0" fontId="30" fillId="0" borderId="287" xfId="0" applyFont="1" applyBorder="1" applyProtection="1"/>
    <xf numFmtId="0" fontId="30" fillId="0" borderId="3" xfId="0" applyFont="1" applyBorder="1" applyProtection="1"/>
    <xf numFmtId="0" fontId="30" fillId="0" borderId="288" xfId="0" applyFont="1" applyBorder="1" applyProtection="1"/>
    <xf numFmtId="0" fontId="30" fillId="0" borderId="4" xfId="0" applyFont="1" applyBorder="1" applyProtection="1"/>
    <xf numFmtId="0" fontId="30" fillId="0" borderId="0" xfId="0" applyFont="1" applyProtection="1"/>
    <xf numFmtId="0" fontId="30" fillId="0" borderId="289" xfId="0" applyFont="1" applyBorder="1" applyProtection="1"/>
    <xf numFmtId="0" fontId="30" fillId="0" borderId="3" xfId="0" applyFont="1" applyBorder="1" applyProtection="1"/>
    <xf numFmtId="0" fontId="30" fillId="0" borderId="290" xfId="0" applyFont="1" applyBorder="1" applyProtection="1"/>
    <xf numFmtId="0" fontId="30" fillId="0" borderId="4" xfId="0" applyFont="1" applyBorder="1" applyProtection="1"/>
    <xf numFmtId="0" fontId="30" fillId="0" borderId="0" xfId="0" applyFont="1" applyProtection="1"/>
    <xf numFmtId="0" fontId="30" fillId="0" borderId="291" xfId="0" applyFont="1" applyBorder="1" applyProtection="1"/>
    <xf numFmtId="0" fontId="30" fillId="0" borderId="3" xfId="0" applyFont="1" applyBorder="1" applyProtection="1"/>
    <xf numFmtId="0" fontId="30" fillId="0" borderId="292" xfId="0" applyFont="1" applyBorder="1" applyProtection="1"/>
    <xf numFmtId="0" fontId="30" fillId="0" borderId="4" xfId="0" applyFont="1" applyBorder="1" applyProtection="1"/>
    <xf numFmtId="0" fontId="30" fillId="0" borderId="0" xfId="0" applyFont="1"/>
    <xf numFmtId="0" fontId="30" fillId="0" borderId="0" xfId="0" applyFont="1" applyProtection="1"/>
    <xf numFmtId="0" fontId="30" fillId="0" borderId="293" xfId="0" applyFont="1" applyBorder="1" applyProtection="1"/>
    <xf numFmtId="0" fontId="30" fillId="0" borderId="3" xfId="0" applyFont="1" applyBorder="1" applyProtection="1"/>
    <xf numFmtId="0" fontId="30" fillId="0" borderId="0" xfId="0" applyFont="1" applyBorder="1" applyProtection="1"/>
    <xf numFmtId="0" fontId="30" fillId="0" borderId="294" xfId="0" applyFont="1" applyBorder="1" applyProtection="1"/>
    <xf numFmtId="0" fontId="30" fillId="0" borderId="4" xfId="0" applyFont="1" applyBorder="1" applyProtection="1"/>
    <xf numFmtId="0" fontId="30" fillId="0" borderId="77" xfId="0" applyFont="1" applyBorder="1" applyProtection="1"/>
    <xf numFmtId="0" fontId="30" fillId="0" borderId="295" xfId="0" applyFont="1" applyBorder="1" applyProtection="1"/>
    <xf numFmtId="0" fontId="30" fillId="0" borderId="3" xfId="0" applyFont="1" applyBorder="1" applyProtection="1"/>
    <xf numFmtId="0" fontId="30" fillId="0" borderId="4" xfId="0" applyFont="1" applyBorder="1" applyProtection="1"/>
    <xf numFmtId="0" fontId="30" fillId="0" borderId="77" xfId="0" applyFont="1" applyBorder="1" applyProtection="1"/>
    <xf numFmtId="0" fontId="30" fillId="0" borderId="296" xfId="0" applyFont="1" applyBorder="1" applyProtection="1"/>
    <xf numFmtId="0" fontId="30" fillId="0" borderId="298" xfId="0" applyFont="1" applyBorder="1" applyProtection="1"/>
    <xf numFmtId="0" fontId="30" fillId="0" borderId="3" xfId="0" applyFont="1" applyBorder="1" applyProtection="1"/>
    <xf numFmtId="0" fontId="30" fillId="0" borderId="299" xfId="0" applyFont="1" applyBorder="1" applyProtection="1"/>
    <xf numFmtId="0" fontId="30" fillId="0" borderId="4" xfId="0" applyFont="1" applyBorder="1" applyProtection="1"/>
    <xf numFmtId="0" fontId="30" fillId="0" borderId="77" xfId="0" applyFont="1" applyBorder="1" applyProtection="1"/>
    <xf numFmtId="0" fontId="30" fillId="0" borderId="0" xfId="0" applyFont="1" applyProtection="1"/>
    <xf numFmtId="0" fontId="30" fillId="0" borderId="298" xfId="0" applyFont="1" applyBorder="1" applyAlignment="1" applyProtection="1">
      <alignment horizontal="right"/>
    </xf>
    <xf numFmtId="0" fontId="30" fillId="0" borderId="299" xfId="0" applyFont="1" applyBorder="1" applyAlignment="1" applyProtection="1">
      <alignment horizontal="right"/>
    </xf>
    <xf numFmtId="0" fontId="30" fillId="0" borderId="3" xfId="0" applyFont="1" applyBorder="1" applyAlignment="1" applyProtection="1">
      <alignment horizontal="right"/>
    </xf>
    <xf numFmtId="0" fontId="30" fillId="0" borderId="4" xfId="0" applyFont="1" applyBorder="1" applyAlignment="1" applyProtection="1">
      <alignment horizontal="right"/>
    </xf>
    <xf numFmtId="3" fontId="37" fillId="13" borderId="4" xfId="0" applyNumberFormat="1" applyFont="1" applyFill="1" applyBorder="1"/>
    <xf numFmtId="3" fontId="37" fillId="13" borderId="231" xfId="0" applyNumberFormat="1" applyFont="1" applyFill="1" applyBorder="1"/>
    <xf numFmtId="3" fontId="37" fillId="13" borderId="3" xfId="0" applyNumberFormat="1" applyFont="1" applyFill="1" applyBorder="1"/>
    <xf numFmtId="3" fontId="37" fillId="13" borderId="240" xfId="0" applyNumberFormat="1" applyFont="1" applyFill="1" applyBorder="1"/>
    <xf numFmtId="3" fontId="36" fillId="0" borderId="3" xfId="0" applyNumberFormat="1" applyFont="1" applyFill="1" applyBorder="1"/>
    <xf numFmtId="3" fontId="36" fillId="0" borderId="240" xfId="0" applyNumberFormat="1" applyFont="1" applyFill="1" applyBorder="1"/>
    <xf numFmtId="3" fontId="36" fillId="0" borderId="3" xfId="0" applyNumberFormat="1" applyFont="1" applyBorder="1"/>
    <xf numFmtId="3" fontId="36" fillId="0" borderId="240" xfId="0" applyNumberFormat="1" applyFont="1" applyBorder="1"/>
    <xf numFmtId="3" fontId="36" fillId="13" borderId="4" xfId="0" applyNumberFormat="1" applyFont="1" applyFill="1" applyBorder="1"/>
    <xf numFmtId="3" fontId="36" fillId="13" borderId="4" xfId="0" applyNumberFormat="1" applyFont="1" applyFill="1" applyBorder="1"/>
    <xf numFmtId="3" fontId="36" fillId="13" borderId="4" xfId="0" applyNumberFormat="1" applyFont="1" applyFill="1" applyBorder="1"/>
    <xf numFmtId="3" fontId="36" fillId="13" borderId="4" xfId="0" applyNumberFormat="1" applyFont="1" applyFill="1" applyBorder="1"/>
    <xf numFmtId="0" fontId="36" fillId="0" borderId="0" xfId="0" applyFont="1"/>
    <xf numFmtId="3" fontId="36" fillId="13" borderId="4" xfId="0" applyNumberFormat="1" applyFont="1" applyFill="1" applyBorder="1"/>
    <xf numFmtId="3" fontId="30" fillId="13" borderId="184" xfId="11" applyNumberFormat="1" applyFont="1" applyFill="1" applyBorder="1" applyAlignment="1">
      <alignment horizontal="right" vertical="center"/>
    </xf>
    <xf numFmtId="0" fontId="30" fillId="13" borderId="237" xfId="11" quotePrefix="1" applyFont="1" applyFill="1" applyBorder="1" applyAlignment="1">
      <alignment horizontal="right" vertical="center"/>
    </xf>
    <xf numFmtId="3" fontId="30" fillId="13" borderId="301" xfId="11" applyNumberFormat="1" applyFont="1" applyFill="1" applyBorder="1" applyAlignment="1">
      <alignment horizontal="right" vertical="center"/>
    </xf>
    <xf numFmtId="3" fontId="30" fillId="13" borderId="302" xfId="11" applyNumberFormat="1" applyFont="1" applyFill="1" applyBorder="1" applyAlignment="1">
      <alignment horizontal="right" vertical="center"/>
    </xf>
    <xf numFmtId="3" fontId="30" fillId="13" borderId="301" xfId="11" applyNumberFormat="1" applyFont="1" applyFill="1" applyBorder="1" applyAlignment="1" applyProtection="1">
      <alignment horizontal="right" vertical="center"/>
    </xf>
    <xf numFmtId="0" fontId="30" fillId="13" borderId="301" xfId="11" applyFont="1" applyFill="1" applyBorder="1" applyAlignment="1">
      <alignment horizontal="right" vertical="center"/>
    </xf>
    <xf numFmtId="3" fontId="30" fillId="13" borderId="30" xfId="11" applyNumberFormat="1" applyFont="1" applyFill="1" applyBorder="1" applyAlignment="1">
      <alignment horizontal="right" vertical="center"/>
    </xf>
    <xf numFmtId="0" fontId="30" fillId="13" borderId="237" xfId="11" applyFont="1" applyFill="1" applyBorder="1" applyAlignment="1">
      <alignment horizontal="right" vertical="center"/>
    </xf>
    <xf numFmtId="3" fontId="30" fillId="13" borderId="303" xfId="11" applyNumberFormat="1" applyFont="1" applyFill="1" applyBorder="1" applyAlignment="1">
      <alignment horizontal="right" vertical="center"/>
    </xf>
    <xf numFmtId="0" fontId="30" fillId="13" borderId="303" xfId="11" applyFont="1" applyFill="1" applyBorder="1" applyAlignment="1">
      <alignment horizontal="right" vertical="center"/>
    </xf>
    <xf numFmtId="3" fontId="30" fillId="13" borderId="300" xfId="11" applyNumberFormat="1" applyFont="1" applyFill="1" applyBorder="1" applyAlignment="1">
      <alignment horizontal="right" vertical="center"/>
    </xf>
    <xf numFmtId="1" fontId="30" fillId="13" borderId="300" xfId="11" applyNumberFormat="1" applyFont="1" applyFill="1" applyBorder="1" applyAlignment="1" applyProtection="1">
      <alignment horizontal="right" vertical="center"/>
    </xf>
    <xf numFmtId="0" fontId="30" fillId="0" borderId="0" xfId="0" applyFont="1" applyProtection="1"/>
    <xf numFmtId="1" fontId="30" fillId="13" borderId="237" xfId="11" applyNumberFormat="1" applyFont="1" applyFill="1" applyBorder="1" applyAlignment="1">
      <alignment horizontal="right" vertical="center"/>
    </xf>
    <xf numFmtId="0" fontId="30" fillId="13" borderId="297" xfId="11" applyFont="1" applyFill="1" applyBorder="1" applyAlignment="1">
      <alignment horizontal="right" vertical="center"/>
    </xf>
    <xf numFmtId="1" fontId="30" fillId="13" borderId="304" xfId="11" applyNumberFormat="1" applyFont="1" applyFill="1" applyBorder="1" applyAlignment="1">
      <alignment horizontal="right" vertical="center"/>
    </xf>
    <xf numFmtId="1" fontId="30" fillId="13" borderId="300" xfId="11" applyNumberFormat="1" applyFont="1" applyFill="1" applyBorder="1" applyAlignment="1">
      <alignment horizontal="right" vertical="center"/>
    </xf>
    <xf numFmtId="1" fontId="30" fillId="13" borderId="300" xfId="11" quotePrefix="1" applyNumberFormat="1" applyFont="1" applyFill="1" applyBorder="1" applyAlignment="1">
      <alignment horizontal="right" vertical="center"/>
    </xf>
    <xf numFmtId="0" fontId="26" fillId="0" borderId="42" xfId="85" applyFont="1" applyBorder="1"/>
    <xf numFmtId="0" fontId="26" fillId="0" borderId="42" xfId="85" applyFont="1" applyBorder="1" applyAlignment="1">
      <alignment horizontal="right"/>
    </xf>
    <xf numFmtId="0" fontId="26" fillId="0" borderId="42" xfId="85" applyFont="1" applyBorder="1" applyProtection="1"/>
    <xf numFmtId="0" fontId="26" fillId="0" borderId="91" xfId="85" applyFont="1" applyBorder="1" applyAlignment="1" applyProtection="1">
      <alignment horizontal="right"/>
    </xf>
    <xf numFmtId="0" fontId="26" fillId="0" borderId="0" xfId="0" applyFont="1"/>
    <xf numFmtId="0" fontId="26" fillId="0" borderId="0" xfId="0" applyFont="1" applyBorder="1" applyAlignment="1" applyProtection="1">
      <alignment horizontal="left"/>
    </xf>
    <xf numFmtId="0" fontId="26" fillId="0" borderId="236" xfId="85" applyFont="1" applyBorder="1"/>
    <xf numFmtId="0" fontId="26" fillId="0" borderId="30" xfId="85" applyFont="1" applyBorder="1"/>
    <xf numFmtId="0" fontId="26" fillId="0" borderId="30" xfId="85" applyFont="1" applyBorder="1" applyAlignment="1">
      <alignment horizontal="right"/>
    </xf>
    <xf numFmtId="0" fontId="26" fillId="0" borderId="0" xfId="0" applyFont="1"/>
    <xf numFmtId="0" fontId="26" fillId="0" borderId="30" xfId="85" applyFont="1" applyBorder="1"/>
    <xf numFmtId="0" fontId="26" fillId="0" borderId="30" xfId="85" applyFont="1" applyBorder="1" applyAlignment="1">
      <alignment horizontal="right"/>
    </xf>
    <xf numFmtId="0" fontId="26" fillId="0" borderId="236" xfId="85" applyFont="1" applyBorder="1" applyAlignment="1">
      <alignment horizontal="right"/>
    </xf>
    <xf numFmtId="0" fontId="30" fillId="0" borderId="0" xfId="0" applyFont="1" applyProtection="1"/>
    <xf numFmtId="0" fontId="26" fillId="0" borderId="0" xfId="0" applyFont="1" applyProtection="1"/>
    <xf numFmtId="0" fontId="30" fillId="0" borderId="3" xfId="0" applyFont="1" applyBorder="1" applyProtection="1"/>
    <xf numFmtId="0" fontId="30" fillId="0" borderId="0" xfId="0" applyFont="1" applyBorder="1" applyProtection="1"/>
    <xf numFmtId="0" fontId="30" fillId="0" borderId="4" xfId="0" applyFont="1" applyBorder="1" applyProtection="1"/>
    <xf numFmtId="0" fontId="26" fillId="0" borderId="0" xfId="18" applyFont="1"/>
    <xf numFmtId="0" fontId="26" fillId="0" borderId="305" xfId="18" applyFont="1" applyBorder="1"/>
    <xf numFmtId="0" fontId="26" fillId="0" borderId="77" xfId="18" applyFont="1" applyBorder="1"/>
    <xf numFmtId="0" fontId="26" fillId="0" borderId="232" xfId="18" applyFont="1" applyBorder="1"/>
    <xf numFmtId="0" fontId="40" fillId="0" borderId="265" xfId="5" applyFont="1" applyFill="1" applyBorder="1" applyAlignment="1">
      <alignment vertical="center" wrapText="1"/>
    </xf>
    <xf numFmtId="0" fontId="27" fillId="13" borderId="162" xfId="0" applyFont="1" applyFill="1" applyBorder="1" applyAlignment="1">
      <alignment horizontal="center" vertical="center"/>
    </xf>
    <xf numFmtId="4" fontId="27" fillId="0" borderId="264" xfId="5" applyNumberFormat="1" applyFont="1" applyFill="1" applyBorder="1" applyAlignment="1">
      <alignment horizontal="center" vertical="center"/>
    </xf>
    <xf numFmtId="4" fontId="27" fillId="0" borderId="264" xfId="5" applyNumberFormat="1" applyFont="1" applyFill="1" applyBorder="1" applyAlignment="1">
      <alignment horizontal="center" vertical="center" wrapText="1"/>
    </xf>
    <xf numFmtId="4" fontId="27" fillId="0" borderId="264" xfId="27" applyNumberFormat="1" applyFont="1" applyBorder="1" applyAlignment="1">
      <alignment horizontal="center" vertical="center"/>
    </xf>
    <xf numFmtId="4" fontId="27" fillId="0" borderId="228" xfId="5" applyNumberFormat="1" applyFont="1" applyFill="1" applyBorder="1" applyAlignment="1">
      <alignment horizontal="center" vertical="center" wrapText="1"/>
    </xf>
    <xf numFmtId="4" fontId="27" fillId="0" borderId="265" xfId="5" applyNumberFormat="1" applyFont="1" applyFill="1" applyBorder="1" applyAlignment="1">
      <alignment horizontal="center" vertical="center" wrapText="1"/>
    </xf>
    <xf numFmtId="4" fontId="27" fillId="0" borderId="264" xfId="5" applyNumberFormat="1" applyFont="1" applyBorder="1" applyAlignment="1">
      <alignment horizontal="center" vertical="center" wrapText="1"/>
    </xf>
    <xf numFmtId="4" fontId="27" fillId="0" borderId="265" xfId="5" applyNumberFormat="1" applyFont="1" applyBorder="1" applyAlignment="1">
      <alignment horizontal="center" vertical="center" wrapText="1"/>
    </xf>
    <xf numFmtId="4" fontId="27" fillId="0" borderId="270" xfId="84" applyNumberFormat="1" applyFont="1" applyBorder="1" applyAlignment="1">
      <alignment horizontal="center" vertical="center"/>
    </xf>
    <xf numFmtId="4" fontId="27" fillId="0" borderId="268" xfId="0" applyNumberFormat="1" applyFont="1" applyBorder="1" applyAlignment="1">
      <alignment horizontal="center" vertical="center"/>
    </xf>
    <xf numFmtId="4" fontId="27" fillId="0" borderId="268" xfId="5" applyNumberFormat="1" applyFont="1" applyBorder="1" applyAlignment="1">
      <alignment horizontal="center" vertical="center"/>
    </xf>
    <xf numFmtId="4" fontId="27" fillId="0" borderId="268" xfId="5" applyNumberFormat="1" applyFont="1" applyBorder="1" applyAlignment="1">
      <alignment horizontal="center" vertical="center" wrapText="1"/>
    </xf>
    <xf numFmtId="4" fontId="27" fillId="0" borderId="228" xfId="5" applyNumberFormat="1" applyFont="1" applyBorder="1" applyAlignment="1">
      <alignment horizontal="center" vertical="center" wrapText="1"/>
    </xf>
    <xf numFmtId="4" fontId="27" fillId="0" borderId="271" xfId="5" applyNumberFormat="1" applyFont="1" applyBorder="1" applyAlignment="1">
      <alignment horizontal="center" vertical="center" wrapText="1"/>
    </xf>
    <xf numFmtId="4" fontId="27" fillId="0" borderId="268" xfId="5" applyNumberFormat="1" applyFont="1" applyFill="1" applyBorder="1" applyAlignment="1">
      <alignment horizontal="center" vertical="center"/>
    </xf>
    <xf numFmtId="4" fontId="27" fillId="0" borderId="268" xfId="5" applyNumberFormat="1" applyFont="1" applyFill="1" applyBorder="1" applyAlignment="1">
      <alignment horizontal="center" vertical="center" wrapText="1"/>
    </xf>
    <xf numFmtId="4" fontId="27" fillId="0" borderId="268" xfId="0" applyNumberFormat="1" applyFont="1" applyFill="1" applyBorder="1" applyAlignment="1">
      <alignment horizontal="center" vertical="center"/>
    </xf>
    <xf numFmtId="4" fontId="27" fillId="0" borderId="271" xfId="5" applyNumberFormat="1" applyFont="1" applyFill="1" applyBorder="1" applyAlignment="1">
      <alignment horizontal="center" vertical="center" wrapText="1"/>
    </xf>
    <xf numFmtId="4" fontId="27" fillId="0" borderId="268" xfId="0" applyNumberFormat="1" applyFont="1" applyFill="1" applyBorder="1" applyAlignment="1">
      <alignment horizontal="center" vertical="center" wrapText="1"/>
    </xf>
    <xf numFmtId="4" fontId="52" fillId="0" borderId="160" xfId="82" applyNumberFormat="1" applyFont="1" applyFill="1" applyBorder="1" applyAlignment="1">
      <alignment horizontal="center" vertical="center"/>
    </xf>
    <xf numFmtId="4" fontId="27" fillId="0" borderId="267" xfId="5" applyNumberFormat="1" applyFont="1" applyFill="1" applyBorder="1" applyAlignment="1">
      <alignment horizontal="center" vertical="center"/>
    </xf>
    <xf numFmtId="4" fontId="27" fillId="0" borderId="266" xfId="5" applyNumberFormat="1" applyFont="1" applyFill="1" applyBorder="1" applyAlignment="1">
      <alignment horizontal="center" vertical="center"/>
    </xf>
    <xf numFmtId="4" fontId="27" fillId="0" borderId="276" xfId="5" applyNumberFormat="1" applyFont="1" applyFill="1" applyBorder="1" applyAlignment="1">
      <alignment horizontal="center" vertical="center" wrapText="1"/>
    </xf>
    <xf numFmtId="4" fontId="27" fillId="0" borderId="38" xfId="5" applyNumberFormat="1" applyFont="1" applyFill="1" applyBorder="1" applyAlignment="1">
      <alignment horizontal="center" vertical="center" wrapText="1"/>
    </xf>
    <xf numFmtId="4" fontId="27" fillId="0" borderId="38" xfId="0" applyNumberFormat="1" applyFont="1" applyFill="1" applyBorder="1" applyAlignment="1">
      <alignment horizontal="center" vertical="center"/>
    </xf>
    <xf numFmtId="4" fontId="27" fillId="0" borderId="38" xfId="5" applyNumberFormat="1" applyFont="1" applyFill="1" applyBorder="1" applyAlignment="1">
      <alignment horizontal="center" vertical="center"/>
    </xf>
    <xf numFmtId="4" fontId="27" fillId="0" borderId="38" xfId="0" applyNumberFormat="1" applyFont="1" applyBorder="1" applyAlignment="1">
      <alignment horizontal="center" vertical="center"/>
    </xf>
    <xf numFmtId="4" fontId="27" fillId="0" borderId="273" xfId="5" applyNumberFormat="1" applyFont="1" applyFill="1" applyBorder="1" applyAlignment="1">
      <alignment horizontal="center" vertical="center"/>
    </xf>
    <xf numFmtId="4" fontId="27" fillId="0" borderId="38" xfId="5" applyNumberFormat="1" applyFont="1" applyBorder="1" applyAlignment="1">
      <alignment horizontal="center" vertical="center" wrapText="1"/>
    </xf>
    <xf numFmtId="0" fontId="40" fillId="0" borderId="38" xfId="5" applyFont="1" applyFill="1" applyBorder="1" applyAlignment="1">
      <alignment vertical="center" wrapText="1"/>
    </xf>
    <xf numFmtId="4" fontId="27" fillId="0" borderId="279" xfId="5" applyNumberFormat="1" applyFont="1" applyBorder="1" applyAlignment="1">
      <alignment horizontal="center" vertical="center" wrapText="1"/>
    </xf>
    <xf numFmtId="4" fontId="27" fillId="0" borderId="279" xfId="0" applyNumberFormat="1" applyFont="1" applyBorder="1" applyAlignment="1">
      <alignment horizontal="center" vertical="center"/>
    </xf>
    <xf numFmtId="4" fontId="27" fillId="0" borderId="279" xfId="22" applyNumberFormat="1" applyFont="1" applyBorder="1" applyAlignment="1">
      <alignment horizontal="center" vertical="center" wrapText="1"/>
    </xf>
    <xf numFmtId="4" fontId="27" fillId="0" borderId="278" xfId="0" applyNumberFormat="1" applyFont="1" applyBorder="1" applyAlignment="1">
      <alignment horizontal="center" vertical="center"/>
    </xf>
    <xf numFmtId="0" fontId="102" fillId="0" borderId="277" xfId="0" applyFont="1" applyFill="1" applyBorder="1" applyAlignment="1">
      <alignment horizontal="left" vertical="top" wrapText="1"/>
    </xf>
    <xf numFmtId="0" fontId="52" fillId="0" borderId="38" xfId="0" applyFont="1" applyFill="1" applyBorder="1" applyAlignment="1">
      <alignment horizontal="left" vertical="top" wrapText="1"/>
    </xf>
    <xf numFmtId="49" fontId="27" fillId="0" borderId="279" xfId="0" applyNumberFormat="1" applyFont="1" applyBorder="1" applyAlignment="1">
      <alignment horizontal="left" vertical="top" wrapText="1"/>
    </xf>
    <xf numFmtId="49" fontId="27" fillId="0" borderId="237" xfId="0" applyNumberFormat="1" applyFont="1" applyBorder="1" applyAlignment="1">
      <alignment horizontal="left" vertical="top" wrapText="1"/>
    </xf>
    <xf numFmtId="168" fontId="27" fillId="0" borderId="237" xfId="0" applyNumberFormat="1" applyFont="1" applyBorder="1" applyAlignment="1">
      <alignment horizontal="left" vertical="top" wrapText="1"/>
    </xf>
    <xf numFmtId="4" fontId="27" fillId="0" borderId="279" xfId="5" applyNumberFormat="1" applyFont="1" applyFill="1" applyBorder="1" applyAlignment="1">
      <alignment horizontal="center" vertical="center"/>
    </xf>
    <xf numFmtId="4" fontId="27" fillId="0" borderId="279" xfId="5" applyNumberFormat="1" applyFont="1" applyFill="1" applyBorder="1" applyAlignment="1">
      <alignment horizontal="center" vertical="center" wrapText="1"/>
    </xf>
    <xf numFmtId="4" fontId="27" fillId="0" borderId="279" xfId="0" applyNumberFormat="1" applyFont="1" applyFill="1" applyBorder="1" applyAlignment="1">
      <alignment horizontal="center" vertical="center"/>
    </xf>
    <xf numFmtId="4" fontId="27" fillId="0" borderId="279" xfId="5" applyNumberFormat="1" applyFont="1" applyBorder="1" applyAlignment="1">
      <alignment horizontal="center" vertical="center"/>
    </xf>
    <xf numFmtId="0" fontId="27" fillId="0" borderId="280" xfId="10" applyFont="1" applyFill="1" applyBorder="1" applyAlignment="1">
      <alignment horizontal="left" vertical="center" wrapText="1"/>
    </xf>
    <xf numFmtId="0" fontId="27" fillId="0" borderId="275" xfId="0" applyFont="1" applyFill="1" applyBorder="1" applyAlignment="1">
      <alignment horizontal="left" vertical="center" wrapText="1"/>
    </xf>
    <xf numFmtId="172" fontId="27" fillId="0" borderId="278" xfId="9" applyFont="1" applyBorder="1" applyAlignment="1">
      <alignment horizontal="left" vertical="center" wrapText="1"/>
    </xf>
    <xf numFmtId="3" fontId="27" fillId="0" borderId="279" xfId="0" applyNumberFormat="1" applyFont="1" applyFill="1" applyBorder="1" applyAlignment="1">
      <alignment horizontal="center" vertical="center"/>
    </xf>
    <xf numFmtId="3" fontId="27" fillId="0" borderId="278" xfId="0" applyNumberFormat="1" applyFont="1" applyFill="1" applyBorder="1" applyAlignment="1">
      <alignment horizontal="center" vertical="center"/>
    </xf>
    <xf numFmtId="0" fontId="27" fillId="0" borderId="278" xfId="0" applyFont="1" applyFill="1" applyBorder="1" applyAlignment="1">
      <alignment horizontal="left" vertical="center" wrapText="1"/>
    </xf>
    <xf numFmtId="0" fontId="27" fillId="0" borderId="160" xfId="16" applyFont="1" applyBorder="1" applyAlignment="1">
      <alignment horizontal="left" vertical="center" wrapText="1"/>
    </xf>
    <xf numFmtId="0" fontId="83" fillId="0" borderId="160" xfId="16" applyFont="1" applyBorder="1" applyAlignment="1">
      <alignment horizontal="left" vertical="center" wrapText="1"/>
    </xf>
    <xf numFmtId="0" fontId="27" fillId="0" borderId="38" xfId="0" quotePrefix="1" applyFont="1" applyFill="1" applyBorder="1" applyAlignment="1">
      <alignment horizontal="left" vertical="center" wrapText="1"/>
    </xf>
    <xf numFmtId="3" fontId="27" fillId="0" borderId="38" xfId="5" applyNumberFormat="1" applyFont="1" applyFill="1" applyBorder="1" applyAlignment="1">
      <alignment horizontal="center" vertical="center"/>
    </xf>
    <xf numFmtId="3" fontId="27" fillId="0" borderId="282" xfId="10" applyNumberFormat="1" applyFont="1" applyBorder="1" applyAlignment="1">
      <alignment horizontal="center" vertical="center"/>
    </xf>
    <xf numFmtId="3" fontId="27" fillId="0" borderId="38" xfId="10" applyNumberFormat="1" applyFont="1" applyBorder="1" applyAlignment="1">
      <alignment horizontal="center" vertical="center"/>
    </xf>
    <xf numFmtId="3" fontId="27" fillId="0" borderId="38" xfId="5" applyNumberFormat="1" applyFont="1" applyBorder="1" applyAlignment="1">
      <alignment horizontal="center" vertical="center" wrapText="1"/>
    </xf>
    <xf numFmtId="3" fontId="27" fillId="0" borderId="38" xfId="0" applyNumberFormat="1" applyFont="1" applyBorder="1" applyAlignment="1">
      <alignment horizontal="center" vertical="center"/>
    </xf>
    <xf numFmtId="3" fontId="27" fillId="0" borderId="38" xfId="5" applyNumberFormat="1" applyFont="1" applyBorder="1" applyAlignment="1">
      <alignment horizontal="center" vertical="center"/>
    </xf>
    <xf numFmtId="3" fontId="27" fillId="0" borderId="237" xfId="5" applyNumberFormat="1" applyFont="1" applyBorder="1" applyAlignment="1">
      <alignment horizontal="center" vertical="center"/>
    </xf>
    <xf numFmtId="0" fontId="27" fillId="0" borderId="286" xfId="0" applyFont="1" applyFill="1" applyBorder="1" applyAlignment="1">
      <alignment horizontal="left" vertical="top" wrapText="1"/>
    </xf>
    <xf numFmtId="0" fontId="52" fillId="0" borderId="38" xfId="10" applyFont="1" applyBorder="1" applyAlignment="1">
      <alignment horizontal="left" vertical="top" wrapText="1"/>
    </xf>
    <xf numFmtId="0" fontId="27" fillId="0" borderId="237" xfId="0" applyFont="1" applyBorder="1" applyAlignment="1">
      <alignment horizontal="left" vertical="top" wrapText="1"/>
    </xf>
    <xf numFmtId="0" fontId="27" fillId="0" borderId="277" xfId="0" applyFont="1" applyBorder="1" applyAlignment="1">
      <alignment horizontal="left" vertical="top" wrapText="1"/>
    </xf>
    <xf numFmtId="3" fontId="27" fillId="0" borderId="38" xfId="17" applyNumberFormat="1" applyFont="1" applyBorder="1" applyAlignment="1">
      <alignment horizontal="center" vertical="center"/>
    </xf>
    <xf numFmtId="3" fontId="27" fillId="0" borderId="38" xfId="17" applyNumberFormat="1" applyFont="1" applyFill="1" applyBorder="1" applyAlignment="1">
      <alignment horizontal="center" vertical="center"/>
    </xf>
    <xf numFmtId="3" fontId="27" fillId="0" borderId="38" xfId="5" applyNumberFormat="1" applyFont="1" applyFill="1" applyBorder="1" applyAlignment="1">
      <alignment horizontal="center" vertical="center" wrapText="1"/>
    </xf>
    <xf numFmtId="0" fontId="40" fillId="0" borderId="38" xfId="0" applyFont="1" applyBorder="1" applyAlignment="1">
      <alignment horizontal="left" vertical="top" wrapText="1"/>
    </xf>
    <xf numFmtId="0" fontId="27" fillId="0" borderId="38" xfId="5" applyFont="1" applyBorder="1" applyAlignment="1">
      <alignment horizontal="left" vertical="center" wrapText="1"/>
    </xf>
    <xf numFmtId="3" fontId="27" fillId="0" borderId="38" xfId="0" applyNumberFormat="1" applyFont="1" applyFill="1" applyBorder="1" applyAlignment="1">
      <alignment horizontal="center" vertical="center"/>
    </xf>
    <xf numFmtId="0" fontId="27" fillId="0" borderId="264" xfId="27" applyFont="1" applyFill="1" applyBorder="1" applyAlignment="1">
      <alignment horizontal="left" vertical="top" wrapText="1"/>
    </xf>
    <xf numFmtId="168" fontId="27" fillId="0" borderId="237" xfId="27" applyNumberFormat="1" applyFont="1" applyBorder="1" applyAlignment="1">
      <alignment horizontal="left" vertical="top"/>
    </xf>
    <xf numFmtId="168" fontId="27" fillId="0" borderId="237" xfId="27" applyNumberFormat="1" applyFont="1" applyBorder="1" applyAlignment="1">
      <alignment horizontal="left" vertical="top" wrapText="1"/>
    </xf>
    <xf numFmtId="0" fontId="27" fillId="0" borderId="265" xfId="27" applyFont="1" applyFill="1" applyBorder="1" applyAlignment="1">
      <alignment horizontal="left" vertical="top" wrapText="1"/>
    </xf>
    <xf numFmtId="0" fontId="27" fillId="0" borderId="264" xfId="27" applyFont="1" applyBorder="1" applyAlignment="1">
      <alignment horizontal="left" vertical="top" wrapText="1"/>
    </xf>
    <xf numFmtId="0" fontId="27" fillId="0" borderId="265" xfId="27" applyFont="1" applyBorder="1" applyAlignment="1">
      <alignment horizontal="left" vertical="top" wrapText="1"/>
    </xf>
    <xf numFmtId="0" fontId="27" fillId="0" borderId="270" xfId="84" applyFont="1" applyBorder="1" applyAlignment="1">
      <alignment horizontal="left" vertical="top" wrapText="1"/>
    </xf>
    <xf numFmtId="0" fontId="27" fillId="0" borderId="268" xfId="0" applyFont="1" applyBorder="1" applyAlignment="1">
      <alignment horizontal="left" vertical="top" wrapText="1"/>
    </xf>
    <xf numFmtId="0" fontId="40" fillId="0" borderId="268" xfId="0" applyFont="1" applyBorder="1" applyAlignment="1">
      <alignment horizontal="left" vertical="top" wrapText="1"/>
    </xf>
    <xf numFmtId="0" fontId="27" fillId="0" borderId="271" xfId="0" applyFont="1" applyBorder="1" applyAlignment="1">
      <alignment horizontal="left" vertical="top" wrapText="1"/>
    </xf>
    <xf numFmtId="0" fontId="27" fillId="0" borderId="268" xfId="0" applyFont="1" applyFill="1" applyBorder="1" applyAlignment="1">
      <alignment horizontal="left" vertical="top" wrapText="1"/>
    </xf>
    <xf numFmtId="168" fontId="27" fillId="0" borderId="268" xfId="0" applyNumberFormat="1" applyFont="1" applyBorder="1" applyAlignment="1">
      <alignment horizontal="left" vertical="top" wrapText="1"/>
    </xf>
    <xf numFmtId="168" fontId="27" fillId="0" borderId="268" xfId="0" applyNumberFormat="1" applyFont="1" applyBorder="1" applyAlignment="1">
      <alignment horizontal="left" vertical="top"/>
    </xf>
    <xf numFmtId="168" fontId="27" fillId="0" borderId="237" xfId="0" applyNumberFormat="1" applyFont="1" applyFill="1" applyBorder="1" applyAlignment="1">
      <alignment horizontal="left" vertical="top" wrapText="1"/>
    </xf>
    <xf numFmtId="0" fontId="27" fillId="0" borderId="271" xfId="0" applyFont="1" applyFill="1" applyBorder="1" applyAlignment="1">
      <alignment horizontal="left" vertical="top" wrapText="1"/>
    </xf>
    <xf numFmtId="0" fontId="40" fillId="0" borderId="268" xfId="0" applyFont="1" applyFill="1" applyBorder="1" applyAlignment="1">
      <alignment horizontal="left" vertical="top" wrapText="1"/>
    </xf>
    <xf numFmtId="168" fontId="27" fillId="0" borderId="268" xfId="0" applyNumberFormat="1" applyFont="1" applyFill="1" applyBorder="1" applyAlignment="1">
      <alignment horizontal="left" vertical="top" wrapText="1"/>
    </xf>
    <xf numFmtId="172" fontId="52" fillId="0" borderId="160" xfId="82" applyFont="1" applyFill="1" applyBorder="1" applyAlignment="1">
      <alignment horizontal="left" vertical="top" wrapText="1"/>
    </xf>
    <xf numFmtId="0" fontId="27" fillId="0" borderId="268" xfId="0" applyFont="1" applyFill="1" applyBorder="1" applyAlignment="1">
      <alignment vertical="top" wrapText="1"/>
    </xf>
    <xf numFmtId="172" fontId="27" fillId="0" borderId="267" xfId="82" applyFont="1" applyFill="1" applyBorder="1" applyAlignment="1">
      <alignment vertical="top" wrapText="1"/>
    </xf>
    <xf numFmtId="0" fontId="27" fillId="0" borderId="266" xfId="0" applyFont="1" applyFill="1" applyBorder="1" applyAlignment="1">
      <alignment vertical="top" wrapText="1"/>
    </xf>
    <xf numFmtId="168" fontId="27" fillId="0" borderId="237" xfId="0" applyNumberFormat="1" applyFont="1" applyBorder="1" applyAlignment="1">
      <alignment horizontal="left" vertical="top"/>
    </xf>
    <xf numFmtId="172" fontId="27" fillId="0" borderId="276" xfId="82" applyFont="1" applyFill="1" applyBorder="1" applyAlignment="1">
      <alignment horizontal="left" vertical="top" wrapText="1"/>
    </xf>
    <xf numFmtId="0" fontId="40" fillId="0" borderId="191" xfId="0" applyFont="1" applyFill="1" applyBorder="1" applyAlignment="1">
      <alignment horizontal="left" vertical="top" wrapText="1"/>
    </xf>
    <xf numFmtId="0" fontId="27" fillId="0" borderId="277" xfId="0" applyFont="1" applyFill="1" applyBorder="1" applyAlignment="1">
      <alignment horizontal="left" vertical="top" wrapText="1"/>
    </xf>
    <xf numFmtId="0" fontId="102" fillId="0" borderId="38" xfId="0" applyFont="1" applyFill="1" applyBorder="1" applyAlignment="1">
      <alignment horizontal="left" vertical="top" wrapText="1"/>
    </xf>
    <xf numFmtId="168" fontId="40" fillId="0" borderId="237" xfId="0" applyNumberFormat="1" applyFont="1" applyBorder="1" applyAlignment="1">
      <alignment horizontal="left" vertical="top" wrapText="1"/>
    </xf>
    <xf numFmtId="0" fontId="27" fillId="0" borderId="278" xfId="0" applyFont="1" applyBorder="1" applyAlignment="1">
      <alignment horizontal="left" vertical="top" wrapText="1"/>
    </xf>
    <xf numFmtId="0" fontId="27" fillId="0" borderId="279" xfId="0" applyFont="1" applyBorder="1" applyAlignment="1">
      <alignment horizontal="left" vertical="top" wrapText="1"/>
    </xf>
    <xf numFmtId="49" fontId="27" fillId="0" borderId="268" xfId="0" applyNumberFormat="1" applyFont="1" applyFill="1" applyBorder="1" applyAlignment="1">
      <alignment vertical="top" wrapText="1"/>
    </xf>
    <xf numFmtId="0" fontId="27" fillId="0" borderId="268" xfId="5" applyFont="1" applyFill="1" applyBorder="1" applyAlignment="1">
      <alignment vertical="top" wrapText="1"/>
    </xf>
    <xf numFmtId="0" fontId="29" fillId="0" borderId="0" xfId="0" applyFont="1" applyAlignment="1">
      <alignment horizontal="center"/>
    </xf>
    <xf numFmtId="0" fontId="35"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3" fillId="0" borderId="0" xfId="0" quotePrefix="1" applyFont="1" applyAlignment="1">
      <alignment horizontal="center"/>
    </xf>
    <xf numFmtId="0" fontId="34" fillId="0" borderId="0" xfId="0" applyFont="1" applyAlignment="1">
      <alignment horizontal="center"/>
    </xf>
    <xf numFmtId="0" fontId="80" fillId="14" borderId="126" xfId="0" applyFont="1" applyFill="1" applyBorder="1" applyAlignment="1">
      <alignment horizontal="center" vertical="center" wrapText="1"/>
    </xf>
    <xf numFmtId="0" fontId="79" fillId="14" borderId="52" xfId="0" applyFont="1" applyFill="1" applyBorder="1" applyAlignment="1">
      <alignment horizontal="center" vertical="center" wrapText="1"/>
    </xf>
    <xf numFmtId="0" fontId="79" fillId="14" borderId="143" xfId="0" applyFont="1" applyFill="1" applyBorder="1" applyAlignment="1">
      <alignment horizontal="center" vertical="center" wrapText="1"/>
    </xf>
    <xf numFmtId="0" fontId="79" fillId="14" borderId="46" xfId="0" applyFont="1" applyFill="1" applyBorder="1" applyAlignment="1">
      <alignment horizontal="center" vertical="center" wrapText="1"/>
    </xf>
    <xf numFmtId="0" fontId="79" fillId="14" borderId="63" xfId="0" applyFont="1" applyFill="1" applyBorder="1" applyAlignment="1">
      <alignment horizontal="center" vertical="center" wrapText="1"/>
    </xf>
    <xf numFmtId="0" fontId="79" fillId="14" borderId="64" xfId="0" applyFont="1" applyFill="1" applyBorder="1" applyAlignment="1">
      <alignment horizontal="center" vertical="center" wrapText="1"/>
    </xf>
    <xf numFmtId="0" fontId="79" fillId="14" borderId="20" xfId="0" applyFont="1" applyFill="1" applyBorder="1" applyAlignment="1">
      <alignment horizontal="center" vertical="center" wrapText="1"/>
    </xf>
    <xf numFmtId="0" fontId="79" fillId="14" borderId="72" xfId="0" applyFont="1" applyFill="1" applyBorder="1" applyAlignment="1">
      <alignment horizontal="center" vertical="center" wrapText="1"/>
    </xf>
    <xf numFmtId="0" fontId="40" fillId="14" borderId="143" xfId="0" applyFont="1" applyFill="1" applyBorder="1" applyAlignment="1" applyProtection="1">
      <alignment horizontal="center" wrapText="1"/>
    </xf>
    <xf numFmtId="0" fontId="40" fillId="14" borderId="36" xfId="0" applyFont="1" applyFill="1" applyBorder="1" applyAlignment="1" applyProtection="1">
      <alignment horizontal="center" wrapText="1"/>
    </xf>
    <xf numFmtId="0" fontId="26" fillId="14" borderId="76" xfId="0" applyFont="1" applyFill="1" applyBorder="1" applyAlignment="1" applyProtection="1">
      <alignment horizontal="center" vertical="center" wrapText="1"/>
    </xf>
    <xf numFmtId="0" fontId="26" fillId="14" borderId="116" xfId="0" applyFont="1" applyFill="1" applyBorder="1" applyAlignment="1" applyProtection="1">
      <alignment horizontal="center" vertical="center" wrapText="1"/>
    </xf>
    <xf numFmtId="0" fontId="26" fillId="14" borderId="146" xfId="0" applyFont="1" applyFill="1" applyBorder="1" applyAlignment="1" applyProtection="1">
      <alignment horizontal="center" vertical="center" wrapText="1"/>
    </xf>
    <xf numFmtId="0" fontId="26" fillId="14" borderId="6" xfId="0" applyFont="1" applyFill="1" applyBorder="1" applyAlignment="1" applyProtection="1">
      <alignment horizontal="center" vertical="center" wrapText="1"/>
    </xf>
    <xf numFmtId="0" fontId="38" fillId="14" borderId="1" xfId="0" applyFont="1" applyFill="1" applyBorder="1" applyAlignment="1" applyProtection="1">
      <alignment horizontal="center" vertical="center"/>
    </xf>
    <xf numFmtId="0" fontId="38" fillId="14" borderId="9" xfId="0" applyFont="1" applyFill="1" applyBorder="1" applyAlignment="1" applyProtection="1">
      <alignment horizontal="center" vertical="center"/>
    </xf>
    <xf numFmtId="0" fontId="38" fillId="14" borderId="78" xfId="0" applyFont="1" applyFill="1" applyBorder="1" applyAlignment="1" applyProtection="1">
      <alignment horizontal="center" vertical="center"/>
    </xf>
    <xf numFmtId="0" fontId="38" fillId="14" borderId="94" xfId="0" applyFont="1" applyFill="1" applyBorder="1" applyAlignment="1" applyProtection="1">
      <alignment horizontal="center" vertical="center"/>
    </xf>
    <xf numFmtId="0" fontId="30" fillId="14" borderId="1" xfId="0" applyFont="1" applyFill="1" applyBorder="1" applyAlignment="1" applyProtection="1">
      <alignment horizontal="center"/>
    </xf>
    <xf numFmtId="0" fontId="30" fillId="14" borderId="8" xfId="0" applyFont="1" applyFill="1" applyBorder="1" applyAlignment="1" applyProtection="1">
      <alignment horizontal="center"/>
    </xf>
    <xf numFmtId="0" fontId="30" fillId="14" borderId="9" xfId="0" applyFont="1" applyFill="1" applyBorder="1" applyAlignment="1" applyProtection="1">
      <alignment horizontal="center"/>
    </xf>
    <xf numFmtId="0" fontId="38" fillId="14" borderId="75" xfId="0" applyFont="1" applyFill="1" applyBorder="1" applyAlignment="1" applyProtection="1">
      <alignment horizontal="center"/>
    </xf>
    <xf numFmtId="0" fontId="38" fillId="14" borderId="44" xfId="0" applyFont="1" applyFill="1" applyBorder="1" applyAlignment="1" applyProtection="1">
      <alignment horizontal="center"/>
    </xf>
    <xf numFmtId="0" fontId="38" fillId="14" borderId="75" xfId="0" applyFont="1" applyFill="1" applyBorder="1" applyAlignment="1" applyProtection="1">
      <alignment horizontal="center" vertical="center"/>
    </xf>
    <xf numFmtId="0" fontId="38" fillId="14" borderId="44" xfId="0" applyFont="1" applyFill="1" applyBorder="1" applyAlignment="1" applyProtection="1">
      <alignment horizontal="center" vertical="center"/>
    </xf>
    <xf numFmtId="0" fontId="30" fillId="14" borderId="61" xfId="0" applyFont="1" applyFill="1" applyBorder="1" applyAlignment="1" applyProtection="1">
      <alignment horizontal="center" vertical="center"/>
    </xf>
    <xf numFmtId="0" fontId="30" fillId="14" borderId="59" xfId="0" applyFont="1" applyFill="1" applyBorder="1" applyAlignment="1" applyProtection="1">
      <alignment horizontal="center" vertical="center"/>
    </xf>
    <xf numFmtId="0" fontId="38" fillId="14" borderId="61" xfId="0" applyFont="1" applyFill="1" applyBorder="1" applyAlignment="1" applyProtection="1">
      <alignment horizontal="center" vertical="center"/>
    </xf>
    <xf numFmtId="0" fontId="38" fillId="14" borderId="59" xfId="0" applyFont="1" applyFill="1" applyBorder="1" applyAlignment="1" applyProtection="1">
      <alignment horizontal="center" vertical="center"/>
    </xf>
    <xf numFmtId="0" fontId="30" fillId="14" borderId="5" xfId="0" applyFont="1" applyFill="1" applyBorder="1" applyAlignment="1" applyProtection="1">
      <alignment horizontal="center" vertical="center"/>
    </xf>
    <xf numFmtId="0" fontId="30" fillId="14" borderId="19" xfId="0" applyFont="1" applyFill="1" applyBorder="1" applyAlignment="1" applyProtection="1">
      <alignment horizontal="center" vertical="center"/>
    </xf>
    <xf numFmtId="0" fontId="30" fillId="14" borderId="75" xfId="0" applyFont="1" applyFill="1" applyBorder="1" applyAlignment="1" applyProtection="1">
      <alignment horizontal="center" vertical="center"/>
    </xf>
    <xf numFmtId="0" fontId="30" fillId="14" borderId="28" xfId="0" applyFont="1" applyFill="1" applyBorder="1" applyAlignment="1" applyProtection="1">
      <alignment horizontal="center" vertical="center"/>
    </xf>
    <xf numFmtId="0" fontId="30" fillId="14" borderId="44" xfId="0" applyFont="1" applyFill="1" applyBorder="1" applyAlignment="1" applyProtection="1">
      <alignment horizontal="center" vertical="center"/>
    </xf>
    <xf numFmtId="0" fontId="30" fillId="14" borderId="35" xfId="0" applyFont="1" applyFill="1" applyBorder="1" applyAlignment="1" applyProtection="1">
      <alignment horizontal="center" vertical="center"/>
    </xf>
    <xf numFmtId="0" fontId="30" fillId="14" borderId="68" xfId="0" applyFont="1" applyFill="1" applyBorder="1" applyAlignment="1" applyProtection="1">
      <alignment horizontal="center" vertical="center"/>
    </xf>
    <xf numFmtId="0" fontId="30" fillId="15" borderId="5" xfId="0" applyFont="1" applyFill="1" applyBorder="1" applyAlignment="1" applyProtection="1">
      <alignment horizontal="center" vertical="center"/>
    </xf>
    <xf numFmtId="0" fontId="30" fillId="15" borderId="19" xfId="0" applyFont="1" applyFill="1" applyBorder="1" applyAlignment="1" applyProtection="1">
      <alignment horizontal="center" vertical="center"/>
    </xf>
    <xf numFmtId="0" fontId="30" fillId="15" borderId="68" xfId="0" applyFont="1" applyFill="1" applyBorder="1" applyAlignment="1" applyProtection="1">
      <alignment horizontal="center" vertical="center"/>
    </xf>
    <xf numFmtId="0" fontId="38" fillId="15" borderId="75" xfId="0" applyFont="1" applyFill="1" applyBorder="1" applyAlignment="1" applyProtection="1">
      <alignment horizontal="center" vertical="center"/>
    </xf>
    <xf numFmtId="0" fontId="38" fillId="15" borderId="147" xfId="0" applyFont="1" applyFill="1" applyBorder="1" applyAlignment="1" applyProtection="1">
      <alignment horizontal="center" vertical="center"/>
    </xf>
    <xf numFmtId="0" fontId="30" fillId="15" borderId="75" xfId="0" applyFont="1" applyFill="1" applyBorder="1" applyAlignment="1" applyProtection="1">
      <alignment horizontal="center" vertical="center"/>
    </xf>
    <xf numFmtId="0" fontId="30" fillId="15" borderId="142" xfId="0" applyFont="1" applyFill="1" applyBorder="1" applyAlignment="1" applyProtection="1">
      <alignment horizontal="center" vertical="center"/>
    </xf>
    <xf numFmtId="0" fontId="30" fillId="15" borderId="147" xfId="0" applyFont="1" applyFill="1" applyBorder="1" applyAlignment="1" applyProtection="1">
      <alignment horizontal="center" vertical="center"/>
    </xf>
    <xf numFmtId="0" fontId="30" fillId="15" borderId="35" xfId="0" applyFont="1" applyFill="1" applyBorder="1" applyAlignment="1" applyProtection="1">
      <alignment horizontal="center" vertical="center"/>
    </xf>
    <xf numFmtId="0" fontId="38" fillId="15" borderId="61" xfId="0" applyFont="1" applyFill="1" applyBorder="1" applyAlignment="1" applyProtection="1">
      <alignment horizontal="center" vertical="center"/>
    </xf>
    <xf numFmtId="0" fontId="38" fillId="15" borderId="59" xfId="0" applyFont="1" applyFill="1" applyBorder="1" applyAlignment="1" applyProtection="1">
      <alignment horizontal="center" vertical="center"/>
    </xf>
    <xf numFmtId="0" fontId="30" fillId="14" borderId="255" xfId="0" applyFont="1" applyFill="1" applyBorder="1" applyAlignment="1" applyProtection="1">
      <alignment horizontal="center" vertical="center"/>
    </xf>
    <xf numFmtId="0" fontId="30" fillId="14" borderId="254" xfId="0" applyFont="1" applyFill="1" applyBorder="1" applyAlignment="1" applyProtection="1">
      <alignment horizontal="center" vertical="center"/>
    </xf>
    <xf numFmtId="0" fontId="30" fillId="14" borderId="149" xfId="0" applyFont="1" applyFill="1" applyBorder="1" applyAlignment="1" applyProtection="1">
      <alignment horizontal="center" vertical="center"/>
    </xf>
    <xf numFmtId="0" fontId="30" fillId="14" borderId="32" xfId="0" applyFont="1" applyFill="1" applyBorder="1" applyAlignment="1" applyProtection="1">
      <alignment horizontal="center" vertical="center"/>
    </xf>
    <xf numFmtId="0" fontId="38" fillId="14" borderId="12" xfId="0" applyFont="1" applyFill="1" applyBorder="1" applyAlignment="1" applyProtection="1">
      <alignment horizontal="center"/>
    </xf>
    <xf numFmtId="0" fontId="38" fillId="14" borderId="87" xfId="0" applyFont="1" applyFill="1" applyBorder="1" applyAlignment="1" applyProtection="1">
      <alignment horizontal="center"/>
    </xf>
    <xf numFmtId="0" fontId="38" fillId="14" borderId="86" xfId="0" applyFont="1" applyFill="1" applyBorder="1" applyAlignment="1" applyProtection="1">
      <alignment horizontal="center"/>
    </xf>
    <xf numFmtId="0" fontId="30" fillId="14" borderId="20" xfId="0" applyFont="1" applyFill="1" applyBorder="1" applyAlignment="1" applyProtection="1">
      <alignment horizontal="center" vertical="center"/>
    </xf>
    <xf numFmtId="0" fontId="30" fillId="14" borderId="21" xfId="0" applyFont="1" applyFill="1" applyBorder="1" applyAlignment="1" applyProtection="1">
      <alignment horizontal="center" vertical="center"/>
    </xf>
    <xf numFmtId="0" fontId="30" fillId="14" borderId="15" xfId="0" applyFont="1" applyFill="1" applyBorder="1" applyAlignment="1" applyProtection="1">
      <alignment horizontal="center" vertical="center"/>
    </xf>
    <xf numFmtId="0" fontId="30" fillId="14" borderId="0" xfId="0" applyFont="1" applyFill="1" applyBorder="1" applyAlignment="1" applyProtection="1">
      <alignment horizontal="center" vertical="center"/>
    </xf>
    <xf numFmtId="0" fontId="30" fillId="14" borderId="30" xfId="0" applyFont="1" applyFill="1" applyBorder="1" applyAlignment="1" applyProtection="1">
      <alignment horizontal="center" vertical="center"/>
    </xf>
    <xf numFmtId="0" fontId="30" fillId="14" borderId="31" xfId="0" applyFont="1" applyFill="1" applyBorder="1" applyAlignment="1" applyProtection="1">
      <alignment horizontal="center" vertical="center"/>
    </xf>
    <xf numFmtId="0" fontId="30" fillId="14" borderId="26" xfId="0" applyFont="1" applyFill="1" applyBorder="1" applyAlignment="1" applyProtection="1">
      <alignment horizontal="center" vertical="center"/>
    </xf>
    <xf numFmtId="0" fontId="30" fillId="14" borderId="39" xfId="0" applyFont="1" applyFill="1" applyBorder="1" applyAlignment="1" applyProtection="1">
      <alignment horizontal="center" vertical="center"/>
    </xf>
    <xf numFmtId="0" fontId="30" fillId="14" borderId="128" xfId="0" applyFont="1" applyFill="1" applyBorder="1" applyAlignment="1" applyProtection="1">
      <alignment horizontal="center" vertical="center"/>
    </xf>
    <xf numFmtId="0" fontId="30" fillId="14" borderId="65" xfId="0" applyFont="1" applyFill="1" applyBorder="1" applyAlignment="1" applyProtection="1">
      <alignment horizontal="center" vertical="center"/>
    </xf>
    <xf numFmtId="0" fontId="30" fillId="14" borderId="66" xfId="0" applyFont="1" applyFill="1" applyBorder="1" applyAlignment="1" applyProtection="1">
      <alignment horizontal="center" vertical="center"/>
    </xf>
    <xf numFmtId="0" fontId="38" fillId="14" borderId="253" xfId="0" applyFont="1" applyFill="1" applyBorder="1" applyAlignment="1" applyProtection="1">
      <alignment horizontal="center" vertical="center"/>
    </xf>
    <xf numFmtId="0" fontId="38" fillId="14" borderId="254" xfId="0" applyFont="1" applyFill="1" applyBorder="1" applyAlignment="1" applyProtection="1">
      <alignment horizontal="center" vertical="center"/>
    </xf>
    <xf numFmtId="0" fontId="30" fillId="14" borderId="83" xfId="0" applyFont="1" applyFill="1" applyBorder="1" applyAlignment="1" applyProtection="1">
      <alignment horizontal="center" vertical="center"/>
    </xf>
    <xf numFmtId="0" fontId="30" fillId="14" borderId="84" xfId="0" applyFont="1" applyFill="1" applyBorder="1" applyAlignment="1" applyProtection="1">
      <alignment horizontal="center" vertical="center"/>
    </xf>
    <xf numFmtId="0" fontId="38" fillId="14" borderId="80" xfId="0" applyFont="1" applyFill="1" applyBorder="1" applyAlignment="1" applyProtection="1">
      <alignment horizontal="center" vertical="center"/>
    </xf>
    <xf numFmtId="0" fontId="38" fillId="14" borderId="81" xfId="0" applyFont="1" applyFill="1" applyBorder="1" applyAlignment="1" applyProtection="1">
      <alignment horizontal="center" vertical="center"/>
    </xf>
    <xf numFmtId="0" fontId="38" fillId="14" borderId="60" xfId="0" applyFont="1" applyFill="1" applyBorder="1" applyAlignment="1" applyProtection="1">
      <alignment horizontal="center" vertical="center"/>
    </xf>
    <xf numFmtId="0" fontId="38" fillId="14" borderId="32" xfId="0" applyFont="1" applyFill="1" applyBorder="1" applyAlignment="1" applyProtection="1">
      <alignment horizontal="center" vertical="center"/>
    </xf>
    <xf numFmtId="0" fontId="30" fillId="14" borderId="1" xfId="0" applyFont="1" applyFill="1" applyBorder="1" applyAlignment="1" applyProtection="1">
      <alignment horizontal="center" vertical="center"/>
    </xf>
    <xf numFmtId="0" fontId="30" fillId="14" borderId="16" xfId="0" applyFont="1" applyFill="1" applyBorder="1" applyAlignment="1" applyProtection="1">
      <alignment horizontal="center" vertical="center"/>
    </xf>
    <xf numFmtId="0" fontId="30" fillId="14" borderId="3" xfId="0" applyFont="1" applyFill="1" applyBorder="1" applyAlignment="1" applyProtection="1">
      <alignment horizontal="center" vertical="center"/>
    </xf>
    <xf numFmtId="0" fontId="30" fillId="14" borderId="86" xfId="0" applyFont="1" applyFill="1" applyBorder="1" applyAlignment="1" applyProtection="1">
      <alignment horizontal="center" vertical="center"/>
    </xf>
    <xf numFmtId="0" fontId="30" fillId="14" borderId="12" xfId="0" applyFont="1" applyFill="1" applyBorder="1" applyAlignment="1">
      <alignment vertical="center"/>
    </xf>
    <xf numFmtId="0" fontId="30" fillId="14" borderId="14" xfId="0" applyFont="1" applyFill="1" applyBorder="1" applyAlignment="1">
      <alignment vertical="center"/>
    </xf>
    <xf numFmtId="0" fontId="30" fillId="14" borderId="12" xfId="0" applyFont="1" applyFill="1" applyBorder="1" applyAlignment="1" applyProtection="1">
      <alignment horizontal="center" vertical="center"/>
    </xf>
    <xf numFmtId="0" fontId="30" fillId="14" borderId="14" xfId="0" applyFont="1" applyFill="1" applyBorder="1" applyAlignment="1" applyProtection="1">
      <alignment horizontal="center" vertical="center"/>
    </xf>
    <xf numFmtId="0" fontId="43" fillId="0" borderId="144" xfId="0" applyFont="1" applyFill="1" applyBorder="1" applyAlignment="1">
      <alignment horizontal="left" vertical="center" wrapText="1"/>
    </xf>
    <xf numFmtId="0" fontId="43" fillId="0" borderId="145" xfId="0" applyFont="1" applyFill="1" applyBorder="1" applyAlignment="1">
      <alignment horizontal="left" vertical="center" wrapText="1"/>
    </xf>
    <xf numFmtId="0" fontId="30" fillId="0" borderId="88" xfId="0" applyFont="1" applyFill="1" applyBorder="1" applyAlignment="1" applyProtection="1">
      <alignment horizontal="left"/>
    </xf>
    <xf numFmtId="0" fontId="30" fillId="0" borderId="58" xfId="0" applyFont="1" applyFill="1" applyBorder="1" applyAlignment="1" applyProtection="1">
      <alignment horizontal="left"/>
    </xf>
    <xf numFmtId="0" fontId="30" fillId="14" borderId="22" xfId="0" applyFont="1" applyFill="1" applyBorder="1" applyAlignment="1" applyProtection="1">
      <alignment horizontal="center" vertical="center"/>
    </xf>
    <xf numFmtId="0" fontId="53" fillId="14" borderId="34" xfId="0" applyFont="1" applyFill="1" applyBorder="1" applyAlignment="1">
      <alignment horizontal="center" vertical="center" wrapText="1"/>
    </xf>
    <xf numFmtId="0" fontId="53" fillId="14" borderId="142" xfId="0" applyFont="1" applyFill="1" applyBorder="1" applyAlignment="1">
      <alignment horizontal="center" vertical="center" wrapText="1"/>
    </xf>
    <xf numFmtId="0" fontId="53" fillId="14" borderId="35" xfId="0" applyFont="1" applyFill="1" applyBorder="1" applyAlignment="1">
      <alignment horizontal="center" vertical="center" wrapText="1"/>
    </xf>
    <xf numFmtId="0" fontId="53" fillId="14" borderId="143" xfId="0" applyFont="1" applyFill="1" applyBorder="1" applyAlignment="1">
      <alignment horizontal="center" vertical="center" wrapText="1"/>
    </xf>
    <xf numFmtId="0" fontId="53" fillId="14" borderId="98" xfId="0" applyFont="1" applyFill="1" applyBorder="1" applyAlignment="1">
      <alignment horizontal="center" vertical="center" wrapText="1"/>
    </xf>
    <xf numFmtId="0" fontId="38" fillId="17" borderId="31" xfId="0" applyFont="1" applyFill="1" applyBorder="1" applyAlignment="1">
      <alignment horizontal="left" wrapText="1"/>
    </xf>
    <xf numFmtId="0" fontId="38" fillId="17" borderId="26" xfId="0" applyFont="1" applyFill="1" applyBorder="1" applyAlignment="1">
      <alignment horizontal="left" wrapText="1"/>
    </xf>
    <xf numFmtId="0" fontId="38" fillId="17" borderId="39" xfId="0" applyFont="1" applyFill="1" applyBorder="1" applyAlignment="1">
      <alignment horizontal="left" wrapText="1"/>
    </xf>
    <xf numFmtId="0" fontId="30" fillId="17" borderId="20" xfId="0" applyFont="1" applyFill="1" applyBorder="1" applyAlignment="1">
      <alignment horizontal="left" vertical="center"/>
    </xf>
    <xf numFmtId="0" fontId="30" fillId="17" borderId="21" xfId="0" applyFont="1" applyFill="1" applyBorder="1" applyAlignment="1">
      <alignment horizontal="left" vertical="center"/>
    </xf>
    <xf numFmtId="0" fontId="30" fillId="17" borderId="32" xfId="0" applyFont="1" applyFill="1" applyBorder="1" applyAlignment="1">
      <alignment horizontal="left" vertical="center"/>
    </xf>
    <xf numFmtId="0" fontId="30" fillId="17" borderId="31" xfId="0" applyFont="1" applyFill="1" applyBorder="1" applyAlignment="1">
      <alignment horizontal="left" vertical="center"/>
    </xf>
    <xf numFmtId="0" fontId="30" fillId="17" borderId="26" xfId="0" applyFont="1" applyFill="1" applyBorder="1" applyAlignment="1">
      <alignment horizontal="left" vertical="center"/>
    </xf>
    <xf numFmtId="0" fontId="30" fillId="17" borderId="39" xfId="0" applyFont="1" applyFill="1" applyBorder="1" applyAlignment="1">
      <alignment horizontal="left" vertical="center"/>
    </xf>
    <xf numFmtId="0" fontId="53" fillId="14" borderId="32" xfId="0" applyFont="1" applyFill="1" applyBorder="1" applyAlignment="1">
      <alignment horizontal="center" vertical="center" wrapText="1"/>
    </xf>
    <xf numFmtId="0" fontId="53" fillId="14" borderId="68" xfId="0" applyFont="1" applyFill="1" applyBorder="1" applyAlignment="1">
      <alignment horizontal="center" vertical="center" wrapText="1"/>
    </xf>
    <xf numFmtId="0" fontId="30" fillId="13" borderId="34" xfId="0" applyFont="1" applyFill="1" applyBorder="1" applyAlignment="1">
      <alignment horizontal="center" vertical="center"/>
    </xf>
    <xf numFmtId="0" fontId="30" fillId="13" borderId="28" xfId="0" applyFont="1" applyFill="1" applyBorder="1" applyAlignment="1">
      <alignment horizontal="center" vertical="center"/>
    </xf>
    <xf numFmtId="0" fontId="30" fillId="13" borderId="35" xfId="0" applyFont="1" applyFill="1" applyBorder="1" applyAlignment="1">
      <alignment horizontal="center" vertical="center"/>
    </xf>
    <xf numFmtId="0" fontId="30" fillId="13" borderId="28" xfId="0" applyFont="1" applyFill="1" applyBorder="1" applyAlignment="1">
      <alignment horizontal="center" vertical="center" wrapText="1"/>
    </xf>
    <xf numFmtId="0" fontId="30" fillId="13" borderId="35" xfId="0" applyFont="1" applyFill="1" applyBorder="1" applyAlignment="1">
      <alignment horizontal="center" vertical="center" wrapText="1"/>
    </xf>
    <xf numFmtId="0" fontId="38" fillId="14" borderId="34" xfId="0" applyFont="1" applyFill="1" applyBorder="1" applyAlignment="1">
      <alignment horizontal="center" vertical="center" wrapText="1"/>
    </xf>
    <xf numFmtId="0" fontId="38" fillId="14" borderId="35" xfId="0" applyFont="1" applyFill="1" applyBorder="1" applyAlignment="1">
      <alignment horizontal="center" vertical="center" wrapText="1"/>
    </xf>
    <xf numFmtId="0" fontId="26" fillId="14" borderId="1" xfId="0" applyFont="1" applyFill="1" applyBorder="1" applyAlignment="1" applyProtection="1">
      <alignment vertical="center" wrapText="1"/>
    </xf>
    <xf numFmtId="0" fontId="55" fillId="14" borderId="8" xfId="0" applyFont="1" applyFill="1" applyBorder="1" applyAlignment="1">
      <alignment vertical="center" wrapText="1"/>
    </xf>
    <xf numFmtId="0" fontId="55" fillId="14" borderId="16" xfId="0" applyFont="1" applyFill="1" applyBorder="1" applyAlignment="1">
      <alignment vertical="center" wrapText="1"/>
    </xf>
    <xf numFmtId="0" fontId="55" fillId="14" borderId="3" xfId="0" applyFont="1" applyFill="1" applyBorder="1" applyAlignment="1">
      <alignment vertical="center" wrapText="1"/>
    </xf>
    <xf numFmtId="0" fontId="55" fillId="14" borderId="0" xfId="0" applyFont="1" applyFill="1" applyBorder="1" applyAlignment="1">
      <alignment vertical="center" wrapText="1"/>
    </xf>
    <xf numFmtId="0" fontId="55" fillId="14" borderId="30" xfId="0" applyFont="1" applyFill="1" applyBorder="1" applyAlignment="1">
      <alignment vertical="center" wrapText="1"/>
    </xf>
    <xf numFmtId="0" fontId="55" fillId="14" borderId="78" xfId="0" applyFont="1" applyFill="1" applyBorder="1" applyAlignment="1">
      <alignment vertical="center" wrapText="1"/>
    </xf>
    <xf numFmtId="0" fontId="55" fillId="14" borderId="26" xfId="0" applyFont="1" applyFill="1" applyBorder="1" applyAlignment="1">
      <alignment vertical="center" wrapText="1"/>
    </xf>
    <xf numFmtId="0" fontId="55" fillId="14" borderId="39" xfId="0" applyFont="1" applyFill="1" applyBorder="1" applyAlignment="1">
      <alignment vertical="center" wrapText="1"/>
    </xf>
    <xf numFmtId="0" fontId="74" fillId="14" borderId="38" xfId="0" applyFont="1" applyFill="1" applyBorder="1" applyAlignment="1">
      <alignment horizontal="center" vertical="center" wrapText="1"/>
    </xf>
    <xf numFmtId="0" fontId="57" fillId="14" borderId="0" xfId="0" applyFont="1" applyFill="1" applyBorder="1" applyAlignment="1">
      <alignment horizontal="center" vertical="top" wrapText="1"/>
    </xf>
    <xf numFmtId="0" fontId="57" fillId="14" borderId="13" xfId="0" applyFont="1" applyFill="1" applyBorder="1" applyAlignment="1">
      <alignment horizontal="center" vertical="center" wrapText="1"/>
    </xf>
    <xf numFmtId="0" fontId="57" fillId="14" borderId="13" xfId="0" applyFont="1" applyFill="1" applyBorder="1" applyAlignment="1">
      <alignment wrapText="1"/>
    </xf>
    <xf numFmtId="0" fontId="55" fillId="14" borderId="9" xfId="0" applyFont="1" applyFill="1" applyBorder="1" applyAlignment="1">
      <alignment vertical="center" wrapText="1"/>
    </xf>
    <xf numFmtId="0" fontId="55" fillId="14" borderId="10" xfId="0" applyFont="1" applyFill="1" applyBorder="1" applyAlignment="1">
      <alignment vertical="center" wrapText="1"/>
    </xf>
    <xf numFmtId="0" fontId="57" fillId="14" borderId="77" xfId="0" applyFont="1" applyFill="1" applyBorder="1" applyAlignment="1">
      <alignment horizontal="center" vertical="top" wrapText="1"/>
    </xf>
    <xf numFmtId="0" fontId="57" fillId="14" borderId="33" xfId="0" applyFont="1" applyFill="1" applyBorder="1" applyAlignment="1">
      <alignment horizontal="center" vertical="center" wrapText="1"/>
    </xf>
    <xf numFmtId="0" fontId="57" fillId="14" borderId="33" xfId="0" applyFont="1" applyFill="1" applyBorder="1" applyAlignment="1">
      <alignment wrapText="1"/>
    </xf>
    <xf numFmtId="0" fontId="57" fillId="14" borderId="134" xfId="0" applyFont="1" applyFill="1" applyBorder="1" applyAlignment="1">
      <alignment horizontal="center" vertical="center" textRotation="90" wrapText="1"/>
    </xf>
    <xf numFmtId="0" fontId="57" fillId="14" borderId="4" xfId="0" applyFont="1" applyFill="1" applyBorder="1" applyAlignment="1">
      <alignment wrapText="1"/>
    </xf>
    <xf numFmtId="0" fontId="57" fillId="14" borderId="139" xfId="0" applyFont="1" applyFill="1" applyBorder="1" applyAlignment="1">
      <alignment wrapText="1"/>
    </xf>
    <xf numFmtId="0" fontId="57" fillId="14" borderId="4" xfId="0" applyFont="1" applyFill="1" applyBorder="1" applyAlignment="1">
      <alignment horizontal="center" vertical="center" textRotation="90" wrapText="1"/>
    </xf>
    <xf numFmtId="0" fontId="57" fillId="14" borderId="4" xfId="0" applyFont="1" applyFill="1" applyBorder="1" applyAlignment="1">
      <alignment horizontal="center" vertical="center" wrapText="1"/>
    </xf>
    <xf numFmtId="0" fontId="57" fillId="14" borderId="6" xfId="0" applyFont="1" applyFill="1" applyBorder="1" applyAlignment="1">
      <alignment horizontal="center" vertical="center" wrapText="1"/>
    </xf>
    <xf numFmtId="0" fontId="57" fillId="14" borderId="23" xfId="0" applyFont="1" applyFill="1" applyBorder="1" applyAlignment="1">
      <alignment horizontal="center" vertical="top" wrapText="1"/>
    </xf>
    <xf numFmtId="0" fontId="57" fillId="14" borderId="36" xfId="0" applyFont="1" applyFill="1" applyBorder="1" applyAlignment="1">
      <alignment horizontal="center" vertical="top" wrapText="1"/>
    </xf>
    <xf numFmtId="0" fontId="57" fillId="14" borderId="35" xfId="0" applyFont="1" applyFill="1" applyBorder="1" applyAlignment="1">
      <alignment horizontal="center" vertical="center" wrapText="1"/>
    </xf>
    <xf numFmtId="0" fontId="57" fillId="14" borderId="38" xfId="0" applyFont="1" applyFill="1" applyBorder="1" applyAlignment="1">
      <alignment horizontal="center" vertical="center" wrapText="1"/>
    </xf>
    <xf numFmtId="0" fontId="57" fillId="14" borderId="38" xfId="0" applyFont="1" applyFill="1" applyBorder="1" applyAlignment="1">
      <alignment wrapText="1"/>
    </xf>
    <xf numFmtId="0" fontId="57" fillId="14" borderId="93" xfId="0" applyFont="1" applyFill="1" applyBorder="1" applyAlignment="1">
      <alignment wrapText="1"/>
    </xf>
    <xf numFmtId="0" fontId="38" fillId="14" borderId="34" xfId="0" applyFont="1" applyFill="1" applyBorder="1" applyAlignment="1" applyProtection="1">
      <alignment horizontal="center" vertical="center"/>
    </xf>
    <xf numFmtId="0" fontId="38" fillId="14" borderId="35" xfId="0" applyFont="1" applyFill="1" applyBorder="1" applyAlignment="1" applyProtection="1">
      <alignment horizontal="center" vertical="center"/>
    </xf>
    <xf numFmtId="0" fontId="25" fillId="14" borderId="89" xfId="0" applyFont="1" applyFill="1" applyBorder="1" applyAlignment="1" applyProtection="1">
      <alignment horizontal="center" vertical="center"/>
    </xf>
    <xf numFmtId="0" fontId="25" fillId="14" borderId="107" xfId="0" applyFont="1" applyFill="1" applyBorder="1" applyAlignment="1" applyProtection="1">
      <alignment horizontal="center" vertical="center"/>
    </xf>
    <xf numFmtId="0" fontId="25" fillId="14" borderId="125" xfId="0" applyFont="1" applyFill="1" applyBorder="1" applyAlignment="1" applyProtection="1">
      <alignment horizontal="center" vertical="center"/>
    </xf>
    <xf numFmtId="0" fontId="25" fillId="14" borderId="12" xfId="0" applyFont="1" applyFill="1" applyBorder="1" applyAlignment="1" applyProtection="1">
      <alignment horizontal="center" vertical="center"/>
    </xf>
    <xf numFmtId="0" fontId="25" fillId="14" borderId="14" xfId="0" applyFont="1" applyFill="1" applyBorder="1" applyAlignment="1" applyProtection="1">
      <alignment horizontal="center" vertical="center"/>
    </xf>
    <xf numFmtId="0" fontId="25" fillId="14" borderId="75" xfId="0" applyFont="1" applyFill="1" applyBorder="1" applyAlignment="1" applyProtection="1">
      <alignment horizontal="center" vertical="center"/>
    </xf>
    <xf numFmtId="0" fontId="25" fillId="14" borderId="44" xfId="0" applyFont="1" applyFill="1" applyBorder="1" applyAlignment="1" applyProtection="1">
      <alignment horizontal="center" vertical="center"/>
    </xf>
    <xf numFmtId="0" fontId="25" fillId="14" borderId="129" xfId="0" applyFont="1" applyFill="1" applyBorder="1" applyAlignment="1" applyProtection="1">
      <alignment horizontal="center" vertical="center"/>
    </xf>
    <xf numFmtId="0" fontId="25" fillId="14" borderId="58" xfId="0" applyFont="1" applyFill="1" applyBorder="1" applyAlignment="1" applyProtection="1">
      <alignment horizontal="center" vertical="center"/>
    </xf>
    <xf numFmtId="0" fontId="38" fillId="14" borderId="27" xfId="0" applyFont="1" applyFill="1" applyBorder="1" applyAlignment="1">
      <alignment horizontal="center" vertical="center"/>
    </xf>
    <xf numFmtId="0" fontId="38" fillId="14" borderId="71" xfId="0" applyFont="1" applyFill="1" applyBorder="1" applyAlignment="1">
      <alignment horizontal="center" vertical="center"/>
    </xf>
    <xf numFmtId="0" fontId="30" fillId="14" borderId="28" xfId="0" applyFont="1" applyFill="1" applyBorder="1" applyAlignment="1">
      <alignment horizontal="center" vertical="center"/>
    </xf>
    <xf numFmtId="0" fontId="30" fillId="14" borderId="35" xfId="0" applyFont="1" applyFill="1" applyBorder="1" applyAlignment="1">
      <alignment horizontal="center" vertical="center"/>
    </xf>
    <xf numFmtId="0" fontId="30" fillId="14" borderId="33" xfId="0" applyFont="1" applyFill="1" applyBorder="1" applyAlignment="1">
      <alignment horizontal="center" vertical="center"/>
    </xf>
    <xf numFmtId="0" fontId="30" fillId="14" borderId="36" xfId="0" applyFont="1" applyFill="1" applyBorder="1" applyAlignment="1">
      <alignment horizontal="center" vertical="center"/>
    </xf>
    <xf numFmtId="0" fontId="30" fillId="14" borderId="34" xfId="0" applyFont="1" applyFill="1" applyBorder="1" applyAlignment="1">
      <alignment horizontal="center" vertical="center"/>
    </xf>
    <xf numFmtId="0" fontId="30" fillId="14" borderId="71" xfId="0" applyFont="1" applyFill="1" applyBorder="1" applyAlignment="1">
      <alignment horizontal="center" vertical="center"/>
    </xf>
    <xf numFmtId="0" fontId="30" fillId="14" borderId="8" xfId="0" applyFont="1" applyFill="1" applyBorder="1" applyAlignment="1">
      <alignment horizontal="center"/>
    </xf>
    <xf numFmtId="0" fontId="30" fillId="14" borderId="9" xfId="0" applyFont="1" applyFill="1" applyBorder="1" applyAlignment="1">
      <alignment horizontal="center"/>
    </xf>
    <xf numFmtId="0" fontId="30" fillId="14" borderId="12" xfId="0" applyFont="1" applyFill="1" applyBorder="1" applyAlignment="1">
      <alignment horizontal="center"/>
    </xf>
    <xf numFmtId="0" fontId="30" fillId="14" borderId="14" xfId="0" applyFont="1" applyFill="1" applyBorder="1" applyAlignment="1">
      <alignment horizontal="center"/>
    </xf>
    <xf numFmtId="0" fontId="38" fillId="14" borderId="34" xfId="0" applyFont="1" applyFill="1" applyBorder="1" applyAlignment="1">
      <alignment horizontal="center" vertical="center"/>
    </xf>
    <xf numFmtId="0" fontId="38" fillId="14" borderId="35" xfId="0" applyFont="1" applyFill="1" applyBorder="1" applyAlignment="1">
      <alignment horizontal="center" vertical="center"/>
    </xf>
    <xf numFmtId="0" fontId="38" fillId="14" borderId="34" xfId="0" applyFont="1" applyFill="1" applyBorder="1" applyAlignment="1">
      <alignment horizontal="center"/>
    </xf>
    <xf numFmtId="0" fontId="38" fillId="14" borderId="35" xfId="0" applyFont="1" applyFill="1" applyBorder="1" applyAlignment="1">
      <alignment horizontal="center"/>
    </xf>
    <xf numFmtId="0" fontId="38" fillId="14" borderId="20" xfId="0" applyFont="1" applyFill="1" applyBorder="1" applyAlignment="1" applyProtection="1">
      <alignment horizontal="center" vertical="center"/>
    </xf>
    <xf numFmtId="0" fontId="38" fillId="14" borderId="15" xfId="0" applyFont="1" applyFill="1" applyBorder="1" applyAlignment="1" applyProtection="1">
      <alignment horizontal="center" vertical="center"/>
    </xf>
    <xf numFmtId="0" fontId="38" fillId="14" borderId="30" xfId="0" applyFont="1" applyFill="1" applyBorder="1" applyAlignment="1" applyProtection="1">
      <alignment horizontal="center" vertical="center"/>
    </xf>
    <xf numFmtId="0" fontId="38" fillId="14" borderId="31" xfId="0" applyFont="1" applyFill="1" applyBorder="1" applyAlignment="1" applyProtection="1">
      <alignment horizontal="center" vertical="center"/>
    </xf>
    <xf numFmtId="0" fontId="38" fillId="14" borderId="39" xfId="0" applyFont="1" applyFill="1" applyBorder="1" applyAlignment="1" applyProtection="1">
      <alignment horizontal="center" vertical="center"/>
    </xf>
    <xf numFmtId="0" fontId="38" fillId="14" borderId="34" xfId="0" applyFont="1" applyFill="1" applyBorder="1" applyAlignment="1" applyProtection="1">
      <alignment horizontal="center"/>
    </xf>
    <xf numFmtId="0" fontId="38" fillId="14" borderId="35" xfId="0" applyFont="1" applyFill="1" applyBorder="1" applyAlignment="1" applyProtection="1">
      <alignment horizontal="center"/>
    </xf>
    <xf numFmtId="0" fontId="30" fillId="14" borderId="86" xfId="0" applyFont="1" applyFill="1" applyBorder="1" applyAlignment="1" applyProtection="1">
      <alignment horizontal="center"/>
    </xf>
    <xf numFmtId="0" fontId="30" fillId="14" borderId="12" xfId="0" applyFont="1" applyFill="1" applyBorder="1" applyAlignment="1" applyProtection="1">
      <alignment horizontal="center"/>
    </xf>
    <xf numFmtId="0" fontId="30" fillId="14" borderId="14" xfId="0" applyFont="1" applyFill="1" applyBorder="1" applyAlignment="1" applyProtection="1">
      <alignment horizontal="center"/>
    </xf>
    <xf numFmtId="0" fontId="30" fillId="14" borderId="7" xfId="0" applyFont="1" applyFill="1" applyBorder="1" applyAlignment="1" applyProtection="1">
      <alignment horizontal="center"/>
    </xf>
    <xf numFmtId="0" fontId="36" fillId="17" borderId="31" xfId="0" applyFont="1" applyFill="1" applyBorder="1" applyAlignment="1">
      <alignment horizontal="center" vertical="center"/>
    </xf>
    <xf numFmtId="0" fontId="36" fillId="17" borderId="94" xfId="0" applyFont="1" applyFill="1" applyBorder="1" applyAlignment="1">
      <alignment horizontal="center" vertical="center"/>
    </xf>
    <xf numFmtId="0" fontId="36" fillId="17" borderId="7" xfId="0" applyFont="1" applyFill="1" applyBorder="1" applyAlignment="1">
      <alignment horizontal="center" vertical="center"/>
    </xf>
    <xf numFmtId="0" fontId="36" fillId="17" borderId="12" xfId="0" applyFont="1" applyFill="1" applyBorder="1" applyAlignment="1">
      <alignment horizontal="center" vertical="center"/>
    </xf>
    <xf numFmtId="0" fontId="36" fillId="17" borderId="14" xfId="0" applyFont="1" applyFill="1" applyBorder="1" applyAlignment="1">
      <alignment horizontal="center" vertical="center"/>
    </xf>
    <xf numFmtId="0" fontId="36" fillId="17" borderId="18" xfId="0" applyFont="1" applyFill="1" applyBorder="1" applyAlignment="1">
      <alignment horizontal="center" vertical="center"/>
    </xf>
    <xf numFmtId="0" fontId="36" fillId="17" borderId="9" xfId="0" applyFont="1" applyFill="1" applyBorder="1" applyAlignment="1">
      <alignment horizontal="center" vertical="center"/>
    </xf>
    <xf numFmtId="0" fontId="36" fillId="17" borderId="15" xfId="0" applyFont="1" applyFill="1" applyBorder="1" applyAlignment="1">
      <alignment horizontal="center" vertical="center"/>
    </xf>
    <xf numFmtId="0" fontId="36" fillId="17" borderId="10" xfId="0" applyFont="1" applyFill="1" applyBorder="1" applyAlignment="1">
      <alignment horizontal="center" vertical="center"/>
    </xf>
    <xf numFmtId="0" fontId="36" fillId="17" borderId="1" xfId="0" applyFont="1" applyFill="1" applyBorder="1" applyAlignment="1">
      <alignment horizontal="center" vertical="center"/>
    </xf>
    <xf numFmtId="0" fontId="36" fillId="17" borderId="3" xfId="0" applyFont="1" applyFill="1" applyBorder="1" applyAlignment="1">
      <alignment horizontal="center" vertical="center"/>
    </xf>
    <xf numFmtId="0" fontId="36" fillId="17" borderId="7" xfId="0" applyFont="1" applyFill="1" applyBorder="1" applyAlignment="1">
      <alignment horizontal="center"/>
    </xf>
    <xf numFmtId="0" fontId="36" fillId="17" borderId="12" xfId="0" applyFont="1" applyFill="1" applyBorder="1" applyAlignment="1">
      <alignment horizontal="center"/>
    </xf>
    <xf numFmtId="0" fontId="36" fillId="17" borderId="14" xfId="0" applyFont="1" applyFill="1" applyBorder="1" applyAlignment="1">
      <alignment horizontal="center"/>
    </xf>
    <xf numFmtId="0" fontId="36" fillId="17" borderId="78" xfId="0" applyFont="1" applyFill="1" applyBorder="1" applyAlignment="1">
      <alignment horizontal="center" vertical="center"/>
    </xf>
    <xf numFmtId="0" fontId="38" fillId="13" borderId="252" xfId="0" applyFont="1" applyFill="1" applyBorder="1" applyAlignment="1">
      <alignment horizontal="left" wrapText="1"/>
    </xf>
    <xf numFmtId="0" fontId="38" fillId="13" borderId="257" xfId="0" applyFont="1" applyFill="1" applyBorder="1" applyAlignment="1">
      <alignment horizontal="left" wrapText="1"/>
    </xf>
    <xf numFmtId="0" fontId="36" fillId="13" borderId="258" xfId="0" applyFont="1" applyFill="1" applyBorder="1" applyAlignment="1">
      <alignment horizontal="left" vertical="center"/>
    </xf>
    <xf numFmtId="0" fontId="36" fillId="13" borderId="226" xfId="0" applyFont="1" applyFill="1" applyBorder="1" applyAlignment="1">
      <alignment horizontal="left" vertical="center"/>
    </xf>
    <xf numFmtId="0" fontId="37" fillId="14" borderId="1" xfId="0" applyFont="1" applyFill="1" applyBorder="1" applyAlignment="1">
      <alignment horizontal="center" vertical="center"/>
    </xf>
    <xf numFmtId="0" fontId="37" fillId="14" borderId="9" xfId="0" applyFont="1" applyFill="1" applyBorder="1" applyAlignment="1">
      <alignment horizontal="center" vertical="center"/>
    </xf>
    <xf numFmtId="0" fontId="37" fillId="14" borderId="78" xfId="0" applyFont="1" applyFill="1" applyBorder="1" applyAlignment="1">
      <alignment horizontal="center" vertical="center"/>
    </xf>
    <xf numFmtId="0" fontId="37" fillId="14" borderId="94" xfId="0" applyFont="1" applyFill="1" applyBorder="1" applyAlignment="1">
      <alignment horizontal="center" vertical="center"/>
    </xf>
    <xf numFmtId="0" fontId="30" fillId="14" borderId="172" xfId="0" applyFont="1" applyFill="1" applyBorder="1" applyAlignment="1">
      <alignment horizontal="center" vertical="center"/>
    </xf>
    <xf numFmtId="0" fontId="30" fillId="14" borderId="176" xfId="0" applyFont="1" applyFill="1" applyBorder="1" applyAlignment="1">
      <alignment horizontal="center" vertical="center"/>
    </xf>
    <xf numFmtId="0" fontId="30" fillId="14" borderId="172" xfId="0" applyFont="1" applyFill="1" applyBorder="1" applyAlignment="1">
      <alignment horizontal="center" vertical="center" wrapText="1"/>
    </xf>
    <xf numFmtId="0" fontId="30" fillId="14" borderId="176" xfId="0" applyFont="1" applyFill="1" applyBorder="1" applyAlignment="1">
      <alignment horizontal="center" vertical="center" wrapText="1"/>
    </xf>
    <xf numFmtId="0" fontId="30" fillId="13" borderId="172" xfId="0" applyFont="1" applyFill="1" applyBorder="1" applyAlignment="1">
      <alignment horizontal="left" vertical="center" wrapText="1"/>
    </xf>
    <xf numFmtId="0" fontId="30" fillId="13" borderId="175" xfId="0" applyFont="1" applyFill="1" applyBorder="1" applyAlignment="1">
      <alignment horizontal="left" vertical="center" wrapText="1"/>
    </xf>
    <xf numFmtId="0" fontId="30" fillId="13" borderId="176" xfId="0" applyFont="1" applyFill="1" applyBorder="1" applyAlignment="1">
      <alignment horizontal="left" vertical="center" wrapText="1"/>
    </xf>
    <xf numFmtId="0" fontId="30" fillId="13" borderId="172" xfId="0" applyFont="1" applyFill="1" applyBorder="1" applyAlignment="1" applyProtection="1">
      <alignment horizontal="left" vertical="center" wrapText="1"/>
    </xf>
    <xf numFmtId="0" fontId="30" fillId="13" borderId="175" xfId="0" applyFont="1" applyFill="1" applyBorder="1" applyAlignment="1" applyProtection="1">
      <alignment horizontal="left" vertical="center" wrapText="1"/>
    </xf>
    <xf numFmtId="0" fontId="30" fillId="13" borderId="176" xfId="0" applyFont="1" applyFill="1" applyBorder="1" applyAlignment="1" applyProtection="1">
      <alignment horizontal="left" vertical="center" wrapText="1"/>
    </xf>
    <xf numFmtId="0" fontId="26" fillId="0" borderId="0" xfId="2" applyFont="1" applyFill="1" applyAlignment="1">
      <alignment horizontal="left" wrapText="1"/>
    </xf>
    <xf numFmtId="0" fontId="26" fillId="14" borderId="195" xfId="26" applyFont="1" applyFill="1" applyBorder="1" applyAlignment="1" applyProtection="1">
      <alignment horizontal="center"/>
    </xf>
    <xf numFmtId="0" fontId="26" fillId="14" borderId="197" xfId="26" applyFont="1" applyFill="1" applyBorder="1" applyAlignment="1" applyProtection="1">
      <alignment horizontal="center"/>
    </xf>
    <xf numFmtId="0" fontId="26" fillId="14" borderId="198" xfId="26" applyFont="1" applyFill="1" applyBorder="1" applyAlignment="1" applyProtection="1">
      <alignment horizontal="center"/>
    </xf>
    <xf numFmtId="0" fontId="26" fillId="14" borderId="196" xfId="26" applyFont="1" applyFill="1" applyBorder="1" applyAlignment="1" applyProtection="1">
      <alignment horizontal="center"/>
    </xf>
    <xf numFmtId="0" fontId="26" fillId="14" borderId="22" xfId="26" applyFont="1" applyFill="1" applyBorder="1" applyAlignment="1" applyProtection="1">
      <alignment horizontal="center"/>
    </xf>
    <xf numFmtId="0" fontId="26" fillId="14" borderId="179" xfId="26" applyFont="1" applyFill="1" applyBorder="1" applyAlignment="1" applyProtection="1">
      <alignment horizontal="center"/>
    </xf>
    <xf numFmtId="0" fontId="26" fillId="14" borderId="0" xfId="26" applyFont="1" applyFill="1" applyBorder="1" applyAlignment="1" applyProtection="1">
      <alignment horizontal="center"/>
    </xf>
    <xf numFmtId="0" fontId="26" fillId="14" borderId="30" xfId="26" applyFont="1" applyFill="1" applyBorder="1" applyAlignment="1" applyProtection="1">
      <alignment horizontal="center"/>
    </xf>
    <xf numFmtId="0" fontId="26" fillId="14" borderId="75" xfId="26" applyFont="1" applyFill="1" applyBorder="1" applyAlignment="1" applyProtection="1">
      <alignment horizontal="center" vertical="center"/>
    </xf>
    <xf numFmtId="0" fontId="26" fillId="14" borderId="176" xfId="26" applyFont="1" applyFill="1" applyBorder="1" applyAlignment="1" applyProtection="1">
      <alignment horizontal="center" vertical="center"/>
    </xf>
    <xf numFmtId="0" fontId="26" fillId="14" borderId="206" xfId="26" applyFont="1" applyFill="1" applyBorder="1" applyAlignment="1" applyProtection="1">
      <alignment horizontal="center" wrapText="1"/>
    </xf>
    <xf numFmtId="0" fontId="26" fillId="14" borderId="178" xfId="26" applyFont="1" applyFill="1" applyBorder="1" applyAlignment="1" applyProtection="1">
      <alignment horizontal="center" wrapText="1"/>
    </xf>
    <xf numFmtId="0" fontId="25" fillId="14" borderId="180" xfId="26" applyFont="1" applyFill="1" applyBorder="1" applyAlignment="1" applyProtection="1">
      <alignment horizontal="center"/>
    </xf>
    <xf numFmtId="0" fontId="25" fillId="14" borderId="181" xfId="26" applyFont="1" applyFill="1" applyBorder="1" applyAlignment="1" applyProtection="1">
      <alignment horizontal="center"/>
    </xf>
    <xf numFmtId="0" fontId="26" fillId="14" borderId="180" xfId="26" applyFont="1" applyFill="1" applyBorder="1" applyAlignment="1" applyProtection="1">
      <alignment horizontal="center" vertical="center"/>
    </xf>
    <xf numFmtId="0" fontId="26" fillId="14" borderId="181" xfId="26" applyFont="1" applyFill="1" applyBorder="1" applyAlignment="1" applyProtection="1">
      <alignment horizontal="center" vertical="center"/>
    </xf>
    <xf numFmtId="0" fontId="30" fillId="14" borderId="7" xfId="0" applyFont="1" applyFill="1" applyBorder="1" applyAlignment="1" applyProtection="1">
      <alignment horizontal="center" vertical="center"/>
    </xf>
    <xf numFmtId="0" fontId="30" fillId="14" borderId="144" xfId="0" applyFont="1" applyFill="1" applyBorder="1" applyAlignment="1" applyProtection="1">
      <alignment horizontal="center"/>
    </xf>
    <xf numFmtId="0" fontId="30" fillId="14" borderId="145" xfId="0" applyFont="1" applyFill="1" applyBorder="1" applyAlignment="1" applyProtection="1">
      <alignment horizontal="center"/>
    </xf>
    <xf numFmtId="0" fontId="30" fillId="14" borderId="60" xfId="0" applyFont="1" applyFill="1" applyBorder="1" applyAlignment="1" applyProtection="1">
      <alignment horizontal="center" vertical="center" wrapText="1"/>
    </xf>
    <xf numFmtId="0" fontId="30" fillId="14" borderId="32" xfId="0" applyFont="1" applyFill="1" applyBorder="1" applyAlignment="1" applyProtection="1">
      <alignment horizontal="center" vertical="center" wrapText="1"/>
    </xf>
    <xf numFmtId="0" fontId="30" fillId="14" borderId="3" xfId="0" applyFont="1" applyFill="1" applyBorder="1" applyAlignment="1" applyProtection="1">
      <alignment horizontal="center" vertical="center" wrapText="1"/>
    </xf>
    <xf numFmtId="0" fontId="30" fillId="14" borderId="30" xfId="0" applyFont="1" applyFill="1" applyBorder="1" applyAlignment="1" applyProtection="1">
      <alignment horizontal="center" vertical="center" wrapText="1"/>
    </xf>
    <xf numFmtId="0" fontId="30" fillId="14" borderId="5" xfId="0" applyFont="1" applyFill="1" applyBorder="1" applyAlignment="1" applyProtection="1">
      <alignment horizontal="center" vertical="center" wrapText="1"/>
    </xf>
    <xf numFmtId="0" fontId="30" fillId="14" borderId="68" xfId="0" applyFont="1" applyFill="1" applyBorder="1" applyAlignment="1" applyProtection="1">
      <alignment horizontal="center" vertical="center" wrapText="1"/>
    </xf>
    <xf numFmtId="0" fontId="30" fillId="14" borderId="60" xfId="0" applyFont="1" applyFill="1" applyBorder="1" applyAlignment="1" applyProtection="1">
      <alignment horizontal="center" wrapText="1"/>
    </xf>
    <xf numFmtId="0" fontId="30" fillId="14" borderId="97" xfId="0" applyFont="1" applyFill="1" applyBorder="1" applyAlignment="1" applyProtection="1">
      <alignment horizontal="center" wrapText="1"/>
    </xf>
    <xf numFmtId="0" fontId="30" fillId="14" borderId="3" xfId="0" applyFont="1" applyFill="1" applyBorder="1" applyAlignment="1" applyProtection="1">
      <alignment horizontal="center" wrapText="1"/>
    </xf>
    <xf numFmtId="0" fontId="30" fillId="14" borderId="10" xfId="0" applyFont="1" applyFill="1" applyBorder="1" applyAlignment="1" applyProtection="1">
      <alignment horizontal="center" wrapText="1"/>
    </xf>
    <xf numFmtId="0" fontId="30" fillId="14" borderId="5" xfId="0" applyFont="1" applyFill="1" applyBorder="1" applyAlignment="1" applyProtection="1">
      <alignment horizontal="center" wrapText="1"/>
    </xf>
    <xf numFmtId="0" fontId="30" fillId="14" borderId="19" xfId="0" applyFont="1" applyFill="1" applyBorder="1" applyAlignment="1" applyProtection="1">
      <alignment horizontal="center" wrapText="1"/>
    </xf>
    <xf numFmtId="0" fontId="30" fillId="14" borderId="89" xfId="0" applyFont="1" applyFill="1" applyBorder="1" applyAlignment="1" applyProtection="1">
      <alignment horizontal="center"/>
    </xf>
    <xf numFmtId="0" fontId="30" fillId="14" borderId="107" xfId="0" applyFont="1" applyFill="1" applyBorder="1" applyAlignment="1" applyProtection="1">
      <alignment horizontal="center"/>
    </xf>
    <xf numFmtId="0" fontId="30" fillId="14" borderId="58" xfId="0" applyFont="1" applyFill="1" applyBorder="1" applyAlignment="1" applyProtection="1">
      <alignment horizontal="center"/>
    </xf>
    <xf numFmtId="0" fontId="26" fillId="14" borderId="7" xfId="0" applyFont="1" applyFill="1" applyBorder="1" applyAlignment="1" applyProtection="1">
      <alignment horizontal="center"/>
    </xf>
    <xf numFmtId="0" fontId="26" fillId="14" borderId="14" xfId="0" applyFont="1" applyFill="1" applyBorder="1" applyAlignment="1" applyProtection="1">
      <alignment horizontal="center"/>
    </xf>
    <xf numFmtId="0" fontId="30" fillId="14" borderId="7" xfId="0" applyFont="1" applyFill="1" applyBorder="1" applyAlignment="1">
      <alignment horizontal="center"/>
    </xf>
    <xf numFmtId="0" fontId="25" fillId="14" borderId="107" xfId="0" applyFont="1" applyFill="1" applyBorder="1" applyAlignment="1" applyProtection="1">
      <alignment horizontal="center" vertical="center" wrapText="1"/>
    </xf>
    <xf numFmtId="0" fontId="25" fillId="14" borderId="58" xfId="0" applyFont="1" applyFill="1" applyBorder="1" applyAlignment="1" applyProtection="1">
      <alignment horizontal="center" vertical="center" wrapText="1"/>
    </xf>
    <xf numFmtId="0" fontId="26" fillId="14" borderId="20" xfId="0" applyFont="1" applyFill="1" applyBorder="1" applyAlignment="1" applyProtection="1">
      <alignment horizontal="left" vertical="center"/>
    </xf>
    <xf numFmtId="0" fontId="26" fillId="14" borderId="21" xfId="0" applyFont="1" applyFill="1" applyBorder="1" applyAlignment="1" applyProtection="1">
      <alignment horizontal="left" vertical="center"/>
    </xf>
    <xf numFmtId="0" fontId="26" fillId="14" borderId="97" xfId="0" applyFont="1" applyFill="1" applyBorder="1" applyAlignment="1" applyProtection="1">
      <alignment horizontal="left" vertical="center"/>
    </xf>
    <xf numFmtId="0" fontId="26" fillId="14" borderId="22" xfId="0" applyFont="1" applyFill="1" applyBorder="1" applyAlignment="1" applyProtection="1">
      <alignment horizontal="left" vertical="center"/>
    </xf>
    <xf numFmtId="0" fontId="26" fillId="14" borderId="11" xfId="0" applyFont="1" applyFill="1" applyBorder="1" applyAlignment="1" applyProtection="1">
      <alignment horizontal="left" vertical="center"/>
    </xf>
    <xf numFmtId="0" fontId="26" fillId="14" borderId="19" xfId="0" applyFont="1" applyFill="1" applyBorder="1" applyAlignment="1" applyProtection="1">
      <alignment horizontal="left" vertical="center"/>
    </xf>
    <xf numFmtId="0" fontId="25" fillId="14" borderId="80" xfId="0" applyFont="1" applyFill="1" applyBorder="1" applyAlignment="1" applyProtection="1">
      <alignment horizontal="center" vertical="center" wrapText="1"/>
    </xf>
    <xf numFmtId="0" fontId="25" fillId="14" borderId="66" xfId="0" applyFont="1" applyFill="1" applyBorder="1" applyAlignment="1" applyProtection="1">
      <alignment horizontal="center" vertical="center" wrapText="1"/>
    </xf>
    <xf numFmtId="0" fontId="26" fillId="13" borderId="18" xfId="0" applyFont="1" applyFill="1" applyBorder="1" applyAlignment="1" applyProtection="1">
      <alignment horizontal="left"/>
    </xf>
    <xf numFmtId="0" fontId="26" fillId="13" borderId="9" xfId="0" applyFont="1" applyFill="1" applyBorder="1" applyAlignment="1" applyProtection="1">
      <alignment horizontal="left"/>
    </xf>
    <xf numFmtId="0" fontId="26" fillId="13" borderId="22" xfId="0" applyFont="1" applyFill="1" applyBorder="1" applyAlignment="1" applyProtection="1">
      <alignment horizontal="left"/>
    </xf>
    <xf numFmtId="0" fontId="26" fillId="13" borderId="19" xfId="0" applyFont="1" applyFill="1" applyBorder="1" applyAlignment="1" applyProtection="1">
      <alignment horizontal="left"/>
    </xf>
    <xf numFmtId="0" fontId="25" fillId="14" borderId="88" xfId="0" applyFont="1" applyFill="1" applyBorder="1" applyAlignment="1" applyProtection="1">
      <alignment horizontal="center" vertical="center"/>
    </xf>
    <xf numFmtId="0" fontId="25" fillId="14" borderId="157" xfId="0" applyFont="1" applyFill="1" applyBorder="1" applyAlignment="1" applyProtection="1">
      <alignment horizontal="center" vertical="center"/>
    </xf>
    <xf numFmtId="0" fontId="25" fillId="14" borderId="149" xfId="0" applyFont="1" applyFill="1" applyBorder="1" applyAlignment="1" applyProtection="1">
      <alignment horizontal="center" vertical="center"/>
    </xf>
    <xf numFmtId="0" fontId="25" fillId="14" borderId="21" xfId="0" applyFont="1" applyFill="1" applyBorder="1" applyAlignment="1" applyProtection="1">
      <alignment horizontal="center" vertical="center"/>
    </xf>
    <xf numFmtId="0" fontId="25" fillId="14" borderId="32" xfId="0" applyFont="1" applyFill="1" applyBorder="1" applyAlignment="1" applyProtection="1">
      <alignment horizontal="center" vertical="center"/>
    </xf>
    <xf numFmtId="0" fontId="26" fillId="13" borderId="108" xfId="0" applyFont="1" applyFill="1" applyBorder="1" applyAlignment="1" applyProtection="1">
      <alignment horizontal="center" vertical="center"/>
    </xf>
    <xf numFmtId="0" fontId="26" fillId="13" borderId="29" xfId="0" applyFont="1" applyFill="1" applyBorder="1" applyAlignment="1" applyProtection="1">
      <alignment horizontal="center" vertical="center"/>
    </xf>
    <xf numFmtId="0" fontId="26" fillId="13" borderId="109" xfId="0" applyFont="1" applyFill="1" applyBorder="1" applyAlignment="1" applyProtection="1">
      <alignment horizontal="center" vertical="center"/>
    </xf>
    <xf numFmtId="0" fontId="26" fillId="13" borderId="34" xfId="0" applyFont="1" applyFill="1" applyBorder="1" applyAlignment="1" applyProtection="1">
      <alignment horizontal="center" vertical="center" wrapText="1"/>
    </xf>
    <xf numFmtId="0" fontId="26" fillId="13" borderId="35" xfId="0" applyFont="1" applyFill="1" applyBorder="1" applyAlignment="1" applyProtection="1">
      <alignment horizontal="center" vertical="center" wrapText="1"/>
    </xf>
    <xf numFmtId="0" fontId="26" fillId="13" borderId="34" xfId="0" applyFont="1" applyFill="1" applyBorder="1" applyAlignment="1" applyProtection="1">
      <alignment horizontal="center" vertical="center"/>
    </xf>
    <xf numFmtId="0" fontId="26" fillId="13" borderId="35" xfId="0" applyFont="1" applyFill="1" applyBorder="1" applyAlignment="1" applyProtection="1">
      <alignment horizontal="center" vertical="center"/>
    </xf>
    <xf numFmtId="0" fontId="26" fillId="13" borderId="47" xfId="0" applyFont="1" applyFill="1" applyBorder="1" applyAlignment="1" applyProtection="1">
      <alignment horizontal="center" vertical="center" wrapText="1"/>
    </xf>
    <xf numFmtId="0" fontId="26" fillId="13" borderId="36" xfId="0" applyFont="1" applyFill="1" applyBorder="1" applyAlignment="1" applyProtection="1">
      <alignment horizontal="center" vertical="center" wrapText="1"/>
    </xf>
    <xf numFmtId="0" fontId="26" fillId="13" borderId="18" xfId="0" applyFont="1" applyFill="1" applyBorder="1" applyAlignment="1" applyProtection="1">
      <alignment horizontal="left" vertical="center" wrapText="1"/>
    </xf>
    <xf numFmtId="0" fontId="26" fillId="13" borderId="16" xfId="0" applyFont="1" applyFill="1" applyBorder="1" applyAlignment="1" applyProtection="1">
      <alignment horizontal="left" vertical="center" wrapText="1"/>
    </xf>
    <xf numFmtId="0" fontId="26" fillId="13" borderId="31" xfId="0" applyFont="1" applyFill="1" applyBorder="1" applyAlignment="1" applyProtection="1">
      <alignment horizontal="left" vertical="center" wrapText="1"/>
    </xf>
    <xf numFmtId="0" fontId="26" fillId="13" borderId="39" xfId="0" applyFont="1" applyFill="1" applyBorder="1" applyAlignment="1" applyProtection="1">
      <alignment horizontal="left" vertical="center" wrapText="1"/>
    </xf>
    <xf numFmtId="0" fontId="26" fillId="13" borderId="31" xfId="0" applyFont="1" applyFill="1" applyBorder="1" applyAlignment="1" applyProtection="1">
      <alignment horizontal="left" wrapText="1"/>
    </xf>
    <xf numFmtId="0" fontId="26" fillId="13" borderId="26" xfId="0" applyFont="1" applyFill="1" applyBorder="1" applyAlignment="1" applyProtection="1">
      <alignment horizontal="left" wrapText="1"/>
    </xf>
    <xf numFmtId="3" fontId="26" fillId="13" borderId="48" xfId="0" applyNumberFormat="1" applyFont="1" applyFill="1" applyBorder="1" applyAlignment="1" applyProtection="1">
      <alignment horizontal="center" vertical="center" wrapText="1"/>
    </xf>
    <xf numFmtId="3" fontId="26" fillId="13" borderId="67" xfId="0" applyNumberFormat="1" applyFont="1" applyFill="1" applyBorder="1" applyAlignment="1" applyProtection="1">
      <alignment horizontal="center" vertical="center" wrapText="1"/>
    </xf>
    <xf numFmtId="3" fontId="26" fillId="13" borderId="29" xfId="0" applyNumberFormat="1" applyFont="1" applyFill="1" applyBorder="1" applyAlignment="1" applyProtection="1">
      <alignment horizontal="center" vertical="center"/>
    </xf>
    <xf numFmtId="3" fontId="26" fillId="13" borderId="109" xfId="0" applyNumberFormat="1" applyFont="1" applyFill="1" applyBorder="1" applyAlignment="1" applyProtection="1">
      <alignment horizontal="center" vertical="center"/>
    </xf>
    <xf numFmtId="3" fontId="26" fillId="0" borderId="34" xfId="0" applyNumberFormat="1" applyFont="1" applyFill="1" applyBorder="1" applyAlignment="1" applyProtection="1">
      <alignment horizontal="center"/>
    </xf>
    <xf numFmtId="3" fontId="26" fillId="0" borderId="142" xfId="0" applyNumberFormat="1" applyFont="1" applyFill="1" applyBorder="1" applyAlignment="1" applyProtection="1">
      <alignment horizontal="center"/>
    </xf>
    <xf numFmtId="3" fontId="26" fillId="0" borderId="35" xfId="0" applyNumberFormat="1" applyFont="1" applyFill="1" applyBorder="1" applyAlignment="1" applyProtection="1">
      <alignment horizontal="center"/>
    </xf>
    <xf numFmtId="3" fontId="26" fillId="0" borderId="34" xfId="0" applyNumberFormat="1" applyFont="1" applyBorder="1" applyAlignment="1" applyProtection="1">
      <alignment horizontal="center"/>
    </xf>
    <xf numFmtId="3" fontId="26" fillId="0" borderId="142" xfId="0" applyNumberFormat="1" applyFont="1" applyBorder="1" applyAlignment="1" applyProtection="1">
      <alignment horizontal="center"/>
    </xf>
    <xf numFmtId="3" fontId="26" fillId="0" borderId="35" xfId="0" applyNumberFormat="1" applyFont="1" applyBorder="1" applyAlignment="1" applyProtection="1">
      <alignment horizontal="center"/>
    </xf>
    <xf numFmtId="0" fontId="26" fillId="13" borderId="47" xfId="0" applyFont="1" applyFill="1" applyBorder="1" applyAlignment="1" applyProtection="1">
      <alignment horizontal="center" vertical="center"/>
    </xf>
    <xf numFmtId="0" fontId="26" fillId="13" borderId="36" xfId="0" applyFont="1" applyFill="1" applyBorder="1" applyAlignment="1" applyProtection="1">
      <alignment horizontal="center" vertical="center"/>
    </xf>
    <xf numFmtId="3" fontId="26" fillId="0" borderId="49" xfId="0" applyNumberFormat="1" applyFont="1" applyBorder="1" applyAlignment="1" applyProtection="1">
      <alignment horizontal="center"/>
    </xf>
    <xf numFmtId="3" fontId="26" fillId="0" borderId="132" xfId="0" applyNumberFormat="1" applyFont="1" applyBorder="1" applyAlignment="1" applyProtection="1">
      <alignment horizontal="center"/>
    </xf>
    <xf numFmtId="3" fontId="26" fillId="8" borderId="34" xfId="0" applyNumberFormat="1" applyFont="1" applyFill="1" applyBorder="1" applyAlignment="1" applyProtection="1">
      <alignment horizontal="center"/>
    </xf>
    <xf numFmtId="3" fontId="26" fillId="8" borderId="35" xfId="0" applyNumberFormat="1" applyFont="1" applyFill="1" applyBorder="1" applyAlignment="1" applyProtection="1">
      <alignment horizontal="center"/>
    </xf>
    <xf numFmtId="3" fontId="26" fillId="0" borderId="193" xfId="0" applyNumberFormat="1" applyFont="1" applyBorder="1" applyAlignment="1" applyProtection="1">
      <alignment horizontal="center"/>
    </xf>
    <xf numFmtId="3" fontId="26" fillId="0" borderId="194" xfId="0" applyNumberFormat="1" applyFont="1" applyBorder="1" applyAlignment="1" applyProtection="1">
      <alignment horizontal="center"/>
    </xf>
    <xf numFmtId="3" fontId="25" fillId="14" borderId="15" xfId="0" applyNumberFormat="1" applyFont="1" applyFill="1" applyBorder="1" applyAlignment="1" applyProtection="1">
      <alignment horizontal="center" vertical="center"/>
    </xf>
    <xf numFmtId="3" fontId="25" fillId="14" borderId="0" xfId="0" applyNumberFormat="1" applyFont="1" applyFill="1" applyBorder="1" applyAlignment="1" applyProtection="1">
      <alignment horizontal="center" vertical="center"/>
    </xf>
    <xf numFmtId="3" fontId="25" fillId="14" borderId="30" xfId="0" applyNumberFormat="1" applyFont="1" applyFill="1" applyBorder="1" applyAlignment="1" applyProtection="1">
      <alignment horizontal="center" vertical="center"/>
    </xf>
    <xf numFmtId="0" fontId="25" fillId="14" borderId="38" xfId="0" applyFont="1" applyFill="1" applyBorder="1" applyAlignment="1" applyProtection="1">
      <alignment horizontal="center" vertical="center"/>
    </xf>
    <xf numFmtId="0" fontId="25" fillId="13" borderId="38" xfId="0" applyFont="1" applyFill="1" applyBorder="1" applyAlignment="1" applyProtection="1">
      <alignment horizontal="center" vertical="center"/>
    </xf>
    <xf numFmtId="0" fontId="26" fillId="13" borderId="143" xfId="0" applyFont="1" applyFill="1" applyBorder="1" applyAlignment="1" applyProtection="1">
      <alignment horizontal="center" vertical="center"/>
    </xf>
    <xf numFmtId="0" fontId="26" fillId="13" borderId="23" xfId="0" applyFont="1" applyFill="1" applyBorder="1" applyAlignment="1" applyProtection="1">
      <alignment horizontal="center" vertical="center"/>
    </xf>
    <xf numFmtId="0" fontId="25" fillId="14" borderId="80" xfId="0" applyFont="1" applyFill="1" applyBorder="1" applyAlignment="1" applyProtection="1">
      <alignment horizontal="center" vertical="center"/>
    </xf>
    <xf numFmtId="0" fontId="25" fillId="14" borderId="65" xfId="0" applyFont="1" applyFill="1" applyBorder="1" applyAlignment="1" applyProtection="1">
      <alignment horizontal="center" vertical="center"/>
    </xf>
    <xf numFmtId="0" fontId="25" fillId="14" borderId="66" xfId="0" applyFont="1" applyFill="1" applyBorder="1" applyAlignment="1" applyProtection="1">
      <alignment horizontal="center" vertical="center"/>
    </xf>
    <xf numFmtId="0" fontId="25" fillId="14" borderId="7" xfId="0" applyFont="1" applyFill="1" applyBorder="1" applyAlignment="1" applyProtection="1">
      <alignment horizontal="center" vertical="center"/>
    </xf>
    <xf numFmtId="0" fontId="25" fillId="14" borderId="87" xfId="0" applyFont="1" applyFill="1" applyBorder="1" applyAlignment="1" applyProtection="1">
      <alignment horizontal="center" vertical="center"/>
    </xf>
    <xf numFmtId="0" fontId="26" fillId="14" borderId="89" xfId="0" applyFont="1" applyFill="1" applyBorder="1" applyAlignment="1" applyProtection="1">
      <alignment horizontal="center" vertical="center"/>
    </xf>
    <xf numFmtId="0" fontId="26" fillId="14" borderId="58" xfId="0" applyFont="1" applyFill="1" applyBorder="1" applyAlignment="1" applyProtection="1">
      <alignment horizontal="center" vertical="center"/>
    </xf>
    <xf numFmtId="0" fontId="26" fillId="14" borderId="62" xfId="0" applyFont="1" applyFill="1" applyBorder="1" applyAlignment="1" applyProtection="1">
      <alignment horizontal="center" vertical="center"/>
    </xf>
    <xf numFmtId="0" fontId="26" fillId="13" borderId="18" xfId="0" applyFont="1" applyFill="1" applyBorder="1" applyAlignment="1" applyProtection="1">
      <alignment horizontal="center" vertical="center"/>
    </xf>
    <xf numFmtId="0" fontId="26" fillId="13" borderId="9" xfId="0" applyFont="1" applyFill="1" applyBorder="1" applyAlignment="1" applyProtection="1">
      <alignment horizontal="center" vertical="center"/>
    </xf>
    <xf numFmtId="0" fontId="26" fillId="13" borderId="22" xfId="0" applyFont="1" applyFill="1" applyBorder="1" applyAlignment="1" applyProtection="1">
      <alignment horizontal="center" vertical="center"/>
    </xf>
    <xf numFmtId="0" fontId="26" fillId="13" borderId="19" xfId="0" applyFont="1" applyFill="1" applyBorder="1" applyAlignment="1" applyProtection="1">
      <alignment horizontal="center" vertical="center"/>
    </xf>
    <xf numFmtId="0" fontId="26" fillId="14" borderId="107" xfId="0" applyFont="1" applyFill="1" applyBorder="1" applyAlignment="1" applyProtection="1">
      <alignment horizontal="center" vertical="center"/>
    </xf>
    <xf numFmtId="0" fontId="25" fillId="14" borderId="5" xfId="0" applyFont="1" applyFill="1" applyBorder="1" applyAlignment="1" applyProtection="1">
      <alignment horizontal="center" vertical="center"/>
    </xf>
    <xf numFmtId="0" fontId="25" fillId="14" borderId="19" xfId="0" applyFont="1" applyFill="1" applyBorder="1" applyAlignment="1" applyProtection="1">
      <alignment horizontal="center" vertical="center"/>
    </xf>
    <xf numFmtId="0" fontId="26" fillId="14" borderId="2" xfId="0" applyFont="1" applyFill="1" applyBorder="1" applyAlignment="1" applyProtection="1">
      <alignment horizontal="center" vertical="top" wrapText="1"/>
    </xf>
    <xf numFmtId="0" fontId="26" fillId="14" borderId="4" xfId="0" applyFont="1" applyFill="1" applyBorder="1" applyAlignment="1">
      <alignment horizontal="center" vertical="top"/>
    </xf>
    <xf numFmtId="0" fontId="26" fillId="14" borderId="6" xfId="0" applyFont="1" applyFill="1" applyBorder="1" applyAlignment="1">
      <alignment horizontal="center" vertical="top"/>
    </xf>
    <xf numFmtId="0" fontId="25" fillId="14" borderId="8" xfId="0" applyFont="1" applyFill="1" applyBorder="1" applyAlignment="1" applyProtection="1">
      <alignment horizontal="center" vertical="center"/>
    </xf>
    <xf numFmtId="0" fontId="25" fillId="14" borderId="9" xfId="0" applyFont="1" applyFill="1" applyBorder="1" applyAlignment="1" applyProtection="1">
      <alignment horizontal="center" vertical="center"/>
    </xf>
    <xf numFmtId="0" fontId="26" fillId="14" borderId="33" xfId="0" applyFont="1" applyFill="1" applyBorder="1" applyAlignment="1" applyProtection="1">
      <alignment horizontal="left" vertical="center"/>
    </xf>
    <xf numFmtId="0" fontId="26" fillId="14" borderId="98" xfId="0" applyFont="1" applyFill="1" applyBorder="1" applyAlignment="1" applyProtection="1">
      <alignment horizontal="left" vertical="center"/>
    </xf>
    <xf numFmtId="0" fontId="26" fillId="14" borderId="9" xfId="0" applyFont="1" applyFill="1" applyBorder="1" applyAlignment="1" applyProtection="1">
      <alignment horizontal="center" vertical="center" wrapText="1"/>
    </xf>
    <xf numFmtId="0" fontId="26" fillId="14" borderId="19" xfId="0" applyFont="1" applyFill="1" applyBorder="1" applyAlignment="1" applyProtection="1">
      <alignment horizontal="center" vertical="center" wrapText="1"/>
    </xf>
    <xf numFmtId="0" fontId="26" fillId="14" borderId="146" xfId="0" applyFont="1" applyFill="1" applyBorder="1" applyAlignment="1" applyProtection="1">
      <alignment horizontal="center" vertical="center"/>
    </xf>
    <xf numFmtId="0" fontId="26" fillId="14" borderId="6" xfId="0" applyFont="1" applyFill="1" applyBorder="1" applyAlignment="1" applyProtection="1">
      <alignment horizontal="center" vertical="center"/>
    </xf>
    <xf numFmtId="0" fontId="26" fillId="14" borderId="28"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26" fillId="14" borderId="142" xfId="0" applyFont="1" applyFill="1" applyBorder="1" applyAlignment="1">
      <alignment horizontal="center" vertical="center" wrapText="1"/>
    </xf>
    <xf numFmtId="0" fontId="26" fillId="14" borderId="27" xfId="0" applyFont="1" applyFill="1" applyBorder="1" applyAlignment="1">
      <alignment horizontal="center" vertical="center" wrapText="1"/>
    </xf>
    <xf numFmtId="0" fontId="26" fillId="14" borderId="71" xfId="0" applyFont="1" applyFill="1" applyBorder="1" applyAlignment="1">
      <alignment horizontal="center" vertical="center" wrapText="1"/>
    </xf>
    <xf numFmtId="0" fontId="25" fillId="14" borderId="34" xfId="0" applyFont="1" applyFill="1" applyBorder="1" applyAlignment="1">
      <alignment horizontal="center" vertical="center" wrapText="1"/>
    </xf>
    <xf numFmtId="0" fontId="25" fillId="14" borderId="71" xfId="0" applyFont="1" applyFill="1" applyBorder="1" applyAlignment="1">
      <alignment horizontal="center" vertical="center" wrapText="1"/>
    </xf>
    <xf numFmtId="0" fontId="25" fillId="14" borderId="142" xfId="0" applyFont="1" applyFill="1" applyBorder="1" applyAlignment="1">
      <alignment horizontal="center" vertical="center" wrapText="1"/>
    </xf>
    <xf numFmtId="0" fontId="26" fillId="14" borderId="34" xfId="0" applyFont="1" applyFill="1" applyBorder="1" applyAlignment="1">
      <alignment horizontal="center" vertical="center" wrapText="1"/>
    </xf>
    <xf numFmtId="0" fontId="38" fillId="14" borderId="143" xfId="0" applyFont="1" applyFill="1" applyBorder="1" applyAlignment="1">
      <alignment horizontal="center" vertical="center"/>
    </xf>
    <xf numFmtId="0" fontId="38" fillId="14" borderId="23" xfId="0" applyFont="1" applyFill="1" applyBorder="1" applyAlignment="1">
      <alignment horizontal="center" vertical="center"/>
    </xf>
    <xf numFmtId="0" fontId="38" fillId="14" borderId="36" xfId="0" applyFont="1" applyFill="1" applyBorder="1" applyAlignment="1">
      <alignment horizontal="center" vertical="center"/>
    </xf>
    <xf numFmtId="0" fontId="43" fillId="14" borderId="149" xfId="0" applyFont="1" applyFill="1" applyBorder="1" applyAlignment="1">
      <alignment horizontal="center" vertical="center" wrapText="1"/>
    </xf>
    <xf numFmtId="0" fontId="43" fillId="14" borderId="32" xfId="0" applyFont="1" applyFill="1" applyBorder="1" applyAlignment="1">
      <alignment horizontal="center" vertical="center" wrapText="1"/>
    </xf>
    <xf numFmtId="0" fontId="43" fillId="14" borderId="31" xfId="0" applyFont="1" applyFill="1" applyBorder="1" applyAlignment="1">
      <alignment horizontal="center" vertical="center" wrapText="1"/>
    </xf>
    <xf numFmtId="0" fontId="43" fillId="14" borderId="39" xfId="0" applyFont="1" applyFill="1" applyBorder="1" applyAlignment="1">
      <alignment horizontal="center" vertical="center" wrapText="1"/>
    </xf>
    <xf numFmtId="0" fontId="27" fillId="14" borderId="26" xfId="0" quotePrefix="1" applyFont="1" applyFill="1" applyBorder="1" applyAlignment="1">
      <alignment horizontal="center" wrapText="1"/>
    </xf>
    <xf numFmtId="0" fontId="27" fillId="14" borderId="39" xfId="0" applyFont="1" applyFill="1" applyBorder="1" applyAlignment="1">
      <alignment horizontal="center" wrapText="1"/>
    </xf>
    <xf numFmtId="0" fontId="43" fillId="14" borderId="20" xfId="0" applyFont="1" applyFill="1" applyBorder="1" applyAlignment="1">
      <alignment horizontal="center"/>
    </xf>
    <xf numFmtId="0" fontId="43" fillId="14" borderId="21" xfId="0" applyFont="1" applyFill="1" applyBorder="1" applyAlignment="1">
      <alignment horizontal="center"/>
    </xf>
    <xf numFmtId="0" fontId="43" fillId="14" borderId="32" xfId="0" applyFont="1" applyFill="1" applyBorder="1" applyAlignment="1">
      <alignment horizontal="center"/>
    </xf>
    <xf numFmtId="0" fontId="43" fillId="14" borderId="38" xfId="0" applyFont="1" applyFill="1" applyBorder="1" applyAlignment="1">
      <alignment horizontal="center" vertical="center" wrapText="1"/>
    </xf>
    <xf numFmtId="0" fontId="43" fillId="14" borderId="100" xfId="0" applyFont="1" applyFill="1" applyBorder="1" applyAlignment="1">
      <alignment horizontal="center" vertical="center" wrapText="1"/>
    </xf>
    <xf numFmtId="0" fontId="27" fillId="14" borderId="133" xfId="0" applyFont="1" applyFill="1" applyBorder="1" applyAlignment="1">
      <alignment horizontal="left" vertical="center" wrapText="1"/>
    </xf>
    <xf numFmtId="0" fontId="27" fillId="14" borderId="0" xfId="0" applyFont="1" applyFill="1" applyBorder="1" applyAlignment="1">
      <alignment horizontal="left" vertical="center" wrapText="1"/>
    </xf>
    <xf numFmtId="0" fontId="27" fillId="14" borderId="30" xfId="0" applyFont="1" applyFill="1" applyBorder="1" applyAlignment="1">
      <alignment horizontal="left" vertical="center" wrapText="1"/>
    </xf>
    <xf numFmtId="0" fontId="43" fillId="14" borderId="142" xfId="0" applyFont="1" applyFill="1" applyBorder="1" applyAlignment="1">
      <alignment horizontal="center" vertical="center" wrapText="1"/>
    </xf>
    <xf numFmtId="0" fontId="43" fillId="14" borderId="35" xfId="0" applyFont="1" applyFill="1" applyBorder="1" applyAlignment="1">
      <alignment horizontal="center" vertical="center" wrapText="1"/>
    </xf>
    <xf numFmtId="0" fontId="43" fillId="14" borderId="31" xfId="0" applyFont="1" applyFill="1" applyBorder="1" applyAlignment="1">
      <alignment horizontal="center"/>
    </xf>
    <xf numFmtId="0" fontId="43" fillId="14" borderId="26" xfId="0" applyFont="1" applyFill="1" applyBorder="1" applyAlignment="1">
      <alignment horizontal="center"/>
    </xf>
    <xf numFmtId="0" fontId="43" fillId="14" borderId="39" xfId="0" applyFont="1" applyFill="1" applyBorder="1" applyAlignment="1">
      <alignment horizontal="center"/>
    </xf>
    <xf numFmtId="0" fontId="27" fillId="14" borderId="133" xfId="0" applyFont="1" applyFill="1" applyBorder="1" applyAlignment="1">
      <alignment vertical="center" wrapText="1"/>
    </xf>
    <xf numFmtId="0" fontId="27" fillId="14" borderId="0" xfId="0" applyFont="1" applyFill="1" applyBorder="1" applyAlignment="1">
      <alignment vertical="center" wrapText="1"/>
    </xf>
    <xf numFmtId="0" fontId="27" fillId="14" borderId="30" xfId="0" applyFont="1" applyFill="1" applyBorder="1" applyAlignment="1">
      <alignment vertical="center" wrapText="1"/>
    </xf>
    <xf numFmtId="0" fontId="51" fillId="13" borderId="190" xfId="0" applyFont="1" applyFill="1" applyBorder="1" applyAlignment="1">
      <alignment horizontal="center" vertical="center"/>
    </xf>
    <xf numFmtId="0" fontId="51" fillId="13" borderId="175" xfId="0" applyFont="1" applyFill="1" applyBorder="1" applyAlignment="1">
      <alignment horizontal="center" vertical="center"/>
    </xf>
    <xf numFmtId="0" fontId="51" fillId="13" borderId="176" xfId="0" applyFont="1" applyFill="1" applyBorder="1" applyAlignment="1">
      <alignment horizontal="center" vertical="center"/>
    </xf>
    <xf numFmtId="0" fontId="51" fillId="13" borderId="191" xfId="0" applyFont="1" applyFill="1" applyBorder="1" applyAlignment="1">
      <alignment horizontal="center" vertical="center"/>
    </xf>
    <xf numFmtId="0" fontId="51" fillId="13" borderId="222" xfId="0" applyFont="1" applyFill="1" applyBorder="1" applyAlignment="1">
      <alignment horizontal="center" vertical="center"/>
    </xf>
    <xf numFmtId="0" fontId="51" fillId="13" borderId="223" xfId="0" applyFont="1" applyFill="1" applyBorder="1" applyAlignment="1">
      <alignment horizontal="center" vertical="center"/>
    </xf>
    <xf numFmtId="0" fontId="51" fillId="13" borderId="38" xfId="0" applyFont="1" applyFill="1" applyBorder="1" applyAlignment="1">
      <alignment horizontal="center" vertical="center"/>
    </xf>
    <xf numFmtId="0" fontId="51" fillId="13" borderId="252" xfId="0" applyFont="1" applyFill="1" applyBorder="1" applyAlignment="1">
      <alignment horizontal="center" vertical="center"/>
    </xf>
    <xf numFmtId="0" fontId="51" fillId="13" borderId="259" xfId="0" applyFont="1" applyFill="1" applyBorder="1" applyAlignment="1">
      <alignment horizontal="center" vertical="center"/>
    </xf>
    <xf numFmtId="0" fontId="51" fillId="13" borderId="260" xfId="0" applyFont="1" applyFill="1" applyBorder="1" applyAlignment="1">
      <alignment horizontal="center" vertical="center"/>
    </xf>
    <xf numFmtId="0" fontId="51" fillId="13" borderId="257" xfId="0" applyFont="1" applyFill="1" applyBorder="1" applyAlignment="1">
      <alignment horizontal="center" vertical="center"/>
    </xf>
    <xf numFmtId="0" fontId="27" fillId="13" borderId="175" xfId="0" applyFont="1" applyFill="1" applyBorder="1" applyAlignment="1">
      <alignment horizontal="left" wrapText="1"/>
    </xf>
    <xf numFmtId="0" fontId="27" fillId="13" borderId="213" xfId="0" applyFont="1" applyFill="1" applyBorder="1" applyAlignment="1">
      <alignment horizontal="left" vertical="center"/>
    </xf>
    <xf numFmtId="0" fontId="27" fillId="13" borderId="237" xfId="0" applyFont="1" applyFill="1" applyBorder="1" applyAlignment="1">
      <alignment horizontal="left" vertical="center"/>
    </xf>
    <xf numFmtId="0" fontId="27" fillId="13" borderId="34" xfId="0" applyFont="1" applyFill="1" applyBorder="1" applyAlignment="1">
      <alignment horizontal="left" wrapText="1"/>
    </xf>
    <xf numFmtId="0" fontId="48" fillId="13" borderId="34" xfId="0" applyFont="1" applyFill="1" applyBorder="1" applyAlignment="1">
      <alignment horizontal="left" vertical="center" wrapText="1"/>
    </xf>
    <xf numFmtId="0" fontId="48" fillId="13" borderId="175" xfId="0" applyFont="1" applyFill="1" applyBorder="1" applyAlignment="1">
      <alignment horizontal="left" vertical="center" wrapText="1"/>
    </xf>
    <xf numFmtId="3" fontId="27" fillId="0" borderId="175" xfId="0" applyNumberFormat="1" applyFont="1" applyFill="1" applyBorder="1" applyAlignment="1">
      <alignment horizontal="right"/>
    </xf>
    <xf numFmtId="3" fontId="27" fillId="0" borderId="176" xfId="0" applyNumberFormat="1" applyFont="1" applyFill="1" applyBorder="1" applyAlignment="1">
      <alignment horizontal="right"/>
    </xf>
    <xf numFmtId="3" fontId="27" fillId="0" borderId="229" xfId="0" applyNumberFormat="1" applyFont="1" applyBorder="1" applyAlignment="1">
      <alignment horizontal="right"/>
    </xf>
    <xf numFmtId="3" fontId="27" fillId="0" borderId="236" xfId="0" applyNumberFormat="1" applyFont="1" applyBorder="1" applyAlignment="1">
      <alignment horizontal="right"/>
    </xf>
    <xf numFmtId="3" fontId="43" fillId="14" borderId="248" xfId="0" applyNumberFormat="1" applyFont="1" applyFill="1" applyBorder="1" applyAlignment="1">
      <alignment horizontal="right"/>
    </xf>
    <xf numFmtId="3" fontId="43" fillId="14" borderId="249" xfId="0" applyNumberFormat="1" applyFont="1" applyFill="1" applyBorder="1" applyAlignment="1">
      <alignment horizontal="right"/>
    </xf>
    <xf numFmtId="0" fontId="43" fillId="13" borderId="15" xfId="0" applyFont="1" applyFill="1" applyBorder="1" applyAlignment="1">
      <alignment horizontal="center"/>
    </xf>
    <xf numFmtId="0" fontId="43" fillId="13" borderId="0" xfId="0" applyFont="1" applyFill="1" applyBorder="1" applyAlignment="1">
      <alignment horizontal="center"/>
    </xf>
    <xf numFmtId="0" fontId="43" fillId="13" borderId="30" xfId="0" applyFont="1" applyFill="1" applyBorder="1" applyAlignment="1">
      <alignment horizontal="center"/>
    </xf>
    <xf numFmtId="0" fontId="43" fillId="13" borderId="219" xfId="0" applyFont="1" applyFill="1" applyBorder="1" applyAlignment="1">
      <alignment horizontal="center"/>
    </xf>
    <xf numFmtId="0" fontId="43" fillId="13" borderId="221" xfId="0" applyFont="1" applyFill="1" applyBorder="1" applyAlignment="1">
      <alignment horizontal="center"/>
    </xf>
    <xf numFmtId="0" fontId="43" fillId="13" borderId="220" xfId="0" applyFont="1" applyFill="1" applyBorder="1" applyAlignment="1">
      <alignment horizontal="center"/>
    </xf>
    <xf numFmtId="0" fontId="43" fillId="14" borderId="221" xfId="0" applyFont="1" applyFill="1" applyBorder="1" applyAlignment="1">
      <alignment horizontal="center"/>
    </xf>
    <xf numFmtId="0" fontId="43" fillId="14" borderId="220" xfId="0" applyFont="1" applyFill="1" applyBorder="1" applyAlignment="1">
      <alignment horizontal="center"/>
    </xf>
    <xf numFmtId="0" fontId="27" fillId="13" borderId="213" xfId="0" applyFont="1" applyFill="1" applyBorder="1" applyAlignment="1">
      <alignment vertical="center"/>
    </xf>
    <xf numFmtId="0" fontId="27" fillId="13" borderId="23" xfId="0" applyFont="1" applyFill="1" applyBorder="1" applyAlignment="1">
      <alignment vertical="center"/>
    </xf>
    <xf numFmtId="0" fontId="27" fillId="13" borderId="213" xfId="0" applyFont="1" applyFill="1" applyBorder="1" applyAlignment="1">
      <alignment horizontal="center" vertical="center"/>
    </xf>
    <xf numFmtId="0" fontId="27" fillId="13" borderId="237" xfId="0" applyFont="1" applyFill="1" applyBorder="1" applyAlignment="1">
      <alignment horizontal="center" vertical="center"/>
    </xf>
    <xf numFmtId="3" fontId="43" fillId="14" borderId="229" xfId="0" applyNumberFormat="1" applyFont="1" applyFill="1" applyBorder="1" applyAlignment="1">
      <alignment horizontal="right"/>
    </xf>
    <xf numFmtId="3" fontId="43" fillId="14" borderId="236" xfId="0" applyNumberFormat="1" applyFont="1" applyFill="1" applyBorder="1" applyAlignment="1">
      <alignment horizontal="right"/>
    </xf>
    <xf numFmtId="0" fontId="43" fillId="21" borderId="244" xfId="0" applyFont="1" applyFill="1" applyBorder="1" applyAlignment="1">
      <alignment horizontal="center" vertical="center" wrapText="1"/>
    </xf>
    <xf numFmtId="0" fontId="43" fillId="21" borderId="184" xfId="0" applyFont="1" applyFill="1" applyBorder="1" applyAlignment="1">
      <alignment horizontal="center" vertical="center" wrapText="1"/>
    </xf>
    <xf numFmtId="0" fontId="43" fillId="21" borderId="237" xfId="0" applyFont="1" applyFill="1" applyBorder="1" applyAlignment="1">
      <alignment horizontal="center" vertical="center" wrapText="1"/>
    </xf>
    <xf numFmtId="0" fontId="49" fillId="21" borderId="244" xfId="0" applyFont="1" applyFill="1" applyBorder="1" applyAlignment="1">
      <alignment horizontal="center" vertical="center" wrapText="1"/>
    </xf>
    <xf numFmtId="0" fontId="49" fillId="21" borderId="237" xfId="0" applyFont="1" applyFill="1" applyBorder="1" applyAlignment="1">
      <alignment horizontal="center" vertical="center" wrapText="1"/>
    </xf>
    <xf numFmtId="0" fontId="49" fillId="21" borderId="244" xfId="0" applyFont="1" applyFill="1" applyBorder="1" applyAlignment="1">
      <alignment horizontal="center" vertical="center"/>
    </xf>
    <xf numFmtId="0" fontId="49" fillId="21" borderId="184" xfId="0" applyFont="1" applyFill="1" applyBorder="1" applyAlignment="1">
      <alignment horizontal="center" vertical="center"/>
    </xf>
    <xf numFmtId="0" fontId="49" fillId="21" borderId="237" xfId="0" applyFont="1" applyFill="1" applyBorder="1" applyAlignment="1">
      <alignment horizontal="center" vertical="center"/>
    </xf>
    <xf numFmtId="0" fontId="57" fillId="21" borderId="247" xfId="0" applyFont="1" applyFill="1" applyBorder="1" applyAlignment="1">
      <alignment horizontal="center" vertical="center"/>
    </xf>
    <xf numFmtId="0" fontId="57" fillId="21" borderId="248" xfId="0" applyFont="1" applyFill="1" applyBorder="1" applyAlignment="1">
      <alignment horizontal="center" vertical="center"/>
    </xf>
    <xf numFmtId="0" fontId="57" fillId="21" borderId="249" xfId="0" applyFont="1" applyFill="1" applyBorder="1" applyAlignment="1">
      <alignment horizontal="center" vertical="center"/>
    </xf>
    <xf numFmtId="0" fontId="49" fillId="21" borderId="228" xfId="0" applyFont="1" applyFill="1" applyBorder="1" applyAlignment="1">
      <alignment horizontal="center" vertical="center"/>
    </xf>
    <xf numFmtId="0" fontId="49" fillId="21" borderId="236" xfId="0" applyFont="1" applyFill="1" applyBorder="1" applyAlignment="1">
      <alignment horizontal="center" vertical="center"/>
    </xf>
    <xf numFmtId="0" fontId="41" fillId="14" borderId="162" xfId="0" applyFont="1" applyFill="1" applyBorder="1" applyAlignment="1">
      <alignment horizontal="center" vertical="center"/>
    </xf>
    <xf numFmtId="0" fontId="41" fillId="13" borderId="190" xfId="0" applyFont="1" applyFill="1" applyBorder="1" applyAlignment="1">
      <alignment horizontal="center" vertical="center"/>
    </xf>
    <xf numFmtId="0" fontId="41" fillId="13" borderId="175" xfId="0" applyFont="1" applyFill="1" applyBorder="1" applyAlignment="1">
      <alignment horizontal="center" vertical="center"/>
    </xf>
    <xf numFmtId="0" fontId="41" fillId="13" borderId="176" xfId="0" applyFont="1" applyFill="1" applyBorder="1" applyAlignment="1">
      <alignment horizontal="center" vertical="center"/>
    </xf>
    <xf numFmtId="0" fontId="43" fillId="13" borderId="167" xfId="0" applyFont="1" applyFill="1" applyBorder="1" applyAlignment="1">
      <alignment horizontal="center" vertical="center"/>
    </xf>
    <xf numFmtId="0" fontId="43" fillId="13" borderId="168" xfId="0" applyFont="1" applyFill="1" applyBorder="1" applyAlignment="1">
      <alignment horizontal="center" vertical="center"/>
    </xf>
    <xf numFmtId="0" fontId="43" fillId="13" borderId="177" xfId="0" applyFont="1" applyFill="1" applyBorder="1" applyAlignment="1">
      <alignment horizontal="center" vertical="center"/>
    </xf>
    <xf numFmtId="0" fontId="41" fillId="14" borderId="163" xfId="0" applyFont="1" applyFill="1" applyBorder="1" applyAlignment="1">
      <alignment horizontal="center" vertical="center"/>
    </xf>
    <xf numFmtId="4" fontId="41" fillId="14" borderId="164" xfId="0" applyNumberFormat="1" applyFont="1" applyFill="1" applyBorder="1" applyAlignment="1">
      <alignment horizontal="center" vertical="center" wrapText="1"/>
    </xf>
    <xf numFmtId="4" fontId="41" fillId="14" borderId="163" xfId="0" applyNumberFormat="1" applyFont="1" applyFill="1" applyBorder="1" applyAlignment="1">
      <alignment horizontal="center" vertical="center" wrapText="1"/>
    </xf>
    <xf numFmtId="0" fontId="41" fillId="14" borderId="163" xfId="0" applyFont="1" applyFill="1" applyBorder="1" applyAlignment="1">
      <alignment horizontal="center" vertical="center" wrapText="1"/>
    </xf>
    <xf numFmtId="0" fontId="43" fillId="13" borderId="215" xfId="27" applyFont="1" applyFill="1" applyBorder="1" applyAlignment="1">
      <alignment horizontal="center" vertical="center"/>
    </xf>
    <xf numFmtId="0" fontId="43" fillId="13" borderId="216" xfId="27" applyFont="1" applyFill="1" applyBorder="1" applyAlignment="1">
      <alignment horizontal="center" vertical="center"/>
    </xf>
    <xf numFmtId="0" fontId="43" fillId="13" borderId="217" xfId="27" applyFont="1" applyFill="1" applyBorder="1" applyAlignment="1">
      <alignment horizontal="center" vertical="center"/>
    </xf>
    <xf numFmtId="0" fontId="43" fillId="13" borderId="190" xfId="0" applyFont="1" applyFill="1" applyBorder="1" applyAlignment="1">
      <alignment horizontal="center" vertical="center"/>
    </xf>
    <xf numFmtId="0" fontId="43" fillId="13" borderId="175" xfId="0" applyFont="1" applyFill="1" applyBorder="1" applyAlignment="1">
      <alignment horizontal="center" vertical="center"/>
    </xf>
    <xf numFmtId="0" fontId="43" fillId="13" borderId="176" xfId="0" applyFont="1" applyFill="1" applyBorder="1" applyAlignment="1">
      <alignment horizontal="center" vertical="center"/>
    </xf>
    <xf numFmtId="0" fontId="41" fillId="14" borderId="191" xfId="0" applyFont="1" applyFill="1" applyBorder="1" applyAlignment="1">
      <alignment horizontal="center" vertical="center"/>
    </xf>
    <xf numFmtId="0" fontId="41" fillId="14" borderId="212" xfId="0" applyFont="1" applyFill="1" applyBorder="1" applyAlignment="1">
      <alignment horizontal="center" vertical="center"/>
    </xf>
    <xf numFmtId="4" fontId="41" fillId="14" borderId="213" xfId="0" applyNumberFormat="1" applyFont="1" applyFill="1" applyBorder="1" applyAlignment="1">
      <alignment horizontal="center" vertical="center" wrapText="1"/>
    </xf>
    <xf numFmtId="4" fontId="41" fillId="14" borderId="212" xfId="0" applyNumberFormat="1" applyFont="1" applyFill="1" applyBorder="1" applyAlignment="1">
      <alignment horizontal="center" vertical="center" wrapText="1"/>
    </xf>
    <xf numFmtId="0" fontId="41" fillId="14" borderId="212" xfId="0" applyFont="1" applyFill="1" applyBorder="1" applyAlignment="1">
      <alignment horizontal="center" vertical="center" wrapText="1"/>
    </xf>
    <xf numFmtId="0" fontId="98" fillId="13" borderId="215" xfId="27" applyFont="1" applyFill="1" applyBorder="1" applyAlignment="1">
      <alignment horizontal="center" vertical="center"/>
    </xf>
    <xf numFmtId="0" fontId="98" fillId="13" borderId="216" xfId="27" applyFont="1" applyFill="1" applyBorder="1" applyAlignment="1">
      <alignment horizontal="center" vertical="center"/>
    </xf>
    <xf numFmtId="0" fontId="98" fillId="13" borderId="217" xfId="27" applyFont="1" applyFill="1" applyBorder="1" applyAlignment="1">
      <alignment horizontal="center" vertical="center"/>
    </xf>
    <xf numFmtId="0" fontId="41" fillId="14" borderId="214" xfId="0" applyFont="1" applyFill="1" applyBorder="1" applyAlignment="1">
      <alignment horizontal="center" vertical="center"/>
    </xf>
    <xf numFmtId="0" fontId="43" fillId="13" borderId="190" xfId="27" applyFont="1" applyFill="1" applyBorder="1" applyAlignment="1">
      <alignment horizontal="center" vertical="center"/>
    </xf>
    <xf numFmtId="0" fontId="43" fillId="13" borderId="211" xfId="27" applyFont="1" applyFill="1" applyBorder="1" applyAlignment="1">
      <alignment horizontal="center" vertical="center"/>
    </xf>
    <xf numFmtId="0" fontId="43" fillId="13" borderId="35" xfId="27" applyFont="1" applyFill="1" applyBorder="1" applyAlignment="1">
      <alignment horizontal="center" vertical="center"/>
    </xf>
    <xf numFmtId="0" fontId="41" fillId="14" borderId="38" xfId="0" applyFont="1" applyFill="1" applyBorder="1" applyAlignment="1">
      <alignment horizontal="center" vertical="center"/>
    </xf>
    <xf numFmtId="4" fontId="41" fillId="14" borderId="161" xfId="0" applyNumberFormat="1" applyFont="1" applyFill="1" applyBorder="1" applyAlignment="1">
      <alignment horizontal="center" vertical="center" wrapText="1"/>
    </xf>
    <xf numFmtId="0" fontId="43" fillId="13" borderId="215" xfId="0" applyFont="1" applyFill="1" applyBorder="1" applyAlignment="1">
      <alignment horizontal="center" vertical="center"/>
    </xf>
    <xf numFmtId="0" fontId="43" fillId="13" borderId="216" xfId="0" applyFont="1" applyFill="1" applyBorder="1" applyAlignment="1">
      <alignment horizontal="center" vertical="center"/>
    </xf>
    <xf numFmtId="0" fontId="43" fillId="13" borderId="217" xfId="0" applyFont="1" applyFill="1" applyBorder="1" applyAlignment="1">
      <alignment horizontal="center" vertical="center"/>
    </xf>
    <xf numFmtId="0" fontId="43" fillId="14" borderId="38" xfId="0" applyFont="1" applyFill="1" applyBorder="1" applyAlignment="1">
      <alignment horizontal="center" vertical="center"/>
    </xf>
    <xf numFmtId="0" fontId="43" fillId="14" borderId="163" xfId="0" applyFont="1" applyFill="1" applyBorder="1" applyAlignment="1">
      <alignment horizontal="center" vertical="center"/>
    </xf>
    <xf numFmtId="4" fontId="43" fillId="14" borderId="161" xfId="0" applyNumberFormat="1" applyFont="1" applyFill="1" applyBorder="1" applyAlignment="1">
      <alignment horizontal="center" vertical="center" wrapText="1"/>
    </xf>
    <xf numFmtId="4" fontId="43" fillId="14" borderId="163" xfId="0" applyNumberFormat="1" applyFont="1" applyFill="1" applyBorder="1" applyAlignment="1">
      <alignment horizontal="center" vertical="center" wrapText="1"/>
    </xf>
    <xf numFmtId="0" fontId="43" fillId="14" borderId="163" xfId="0" applyFont="1" applyFill="1" applyBorder="1" applyAlignment="1">
      <alignment horizontal="center" vertical="center" wrapText="1"/>
    </xf>
    <xf numFmtId="0" fontId="43" fillId="13" borderId="247" xfId="27" applyFont="1" applyFill="1" applyBorder="1" applyAlignment="1">
      <alignment horizontal="center" vertical="center"/>
    </xf>
    <xf numFmtId="0" fontId="43" fillId="13" borderId="248" xfId="27" applyFont="1" applyFill="1" applyBorder="1" applyAlignment="1">
      <alignment horizontal="center" vertical="center"/>
    </xf>
    <xf numFmtId="0" fontId="43" fillId="13" borderId="249" xfId="27" applyFont="1" applyFill="1" applyBorder="1" applyAlignment="1">
      <alignment horizontal="center" vertical="center"/>
    </xf>
    <xf numFmtId="0" fontId="43" fillId="14" borderId="246" xfId="0" applyFont="1" applyFill="1" applyBorder="1" applyAlignment="1">
      <alignment horizontal="center" vertical="center"/>
    </xf>
    <xf numFmtId="0" fontId="43" fillId="14" borderId="250" xfId="0" applyFont="1" applyFill="1" applyBorder="1" applyAlignment="1">
      <alignment horizontal="center" vertical="center"/>
    </xf>
    <xf numFmtId="4" fontId="43" fillId="14" borderId="244" xfId="0" applyNumberFormat="1" applyFont="1" applyFill="1" applyBorder="1" applyAlignment="1">
      <alignment horizontal="center" vertical="center" wrapText="1"/>
    </xf>
    <xf numFmtId="4" fontId="43" fillId="14" borderId="250" xfId="0" applyNumberFormat="1" applyFont="1" applyFill="1" applyBorder="1" applyAlignment="1">
      <alignment horizontal="center" vertical="center" wrapText="1"/>
    </xf>
    <xf numFmtId="0" fontId="43" fillId="14" borderId="250" xfId="0" applyFont="1" applyFill="1" applyBorder="1" applyAlignment="1">
      <alignment horizontal="center" vertical="center" wrapText="1"/>
    </xf>
    <xf numFmtId="0" fontId="25" fillId="13" borderId="24" xfId="5" applyFont="1" applyFill="1" applyBorder="1" applyAlignment="1">
      <alignment horizontal="center" vertical="center" wrapText="1"/>
    </xf>
    <xf numFmtId="0" fontId="25" fillId="13" borderId="25" xfId="5" applyFont="1" applyFill="1" applyBorder="1" applyAlignment="1">
      <alignment horizontal="center" vertical="center" wrapText="1"/>
    </xf>
    <xf numFmtId="0" fontId="25" fillId="13" borderId="159" xfId="5" applyFont="1" applyFill="1" applyBorder="1" applyAlignment="1">
      <alignment horizontal="center" vertical="center" wrapText="1"/>
    </xf>
    <xf numFmtId="0" fontId="43" fillId="13" borderId="215" xfId="5" applyFont="1" applyFill="1" applyBorder="1" applyAlignment="1">
      <alignment horizontal="center" vertical="center" wrapText="1"/>
    </xf>
    <xf numFmtId="0" fontId="43" fillId="13" borderId="216" xfId="5" applyFont="1" applyFill="1" applyBorder="1" applyAlignment="1">
      <alignment horizontal="center" vertical="center" wrapText="1"/>
    </xf>
    <xf numFmtId="0" fontId="43" fillId="13" borderId="217" xfId="5" applyFont="1" applyFill="1" applyBorder="1" applyAlignment="1">
      <alignment horizontal="center" vertical="center" wrapText="1"/>
    </xf>
    <xf numFmtId="0" fontId="43" fillId="14" borderId="214" xfId="0" applyFont="1" applyFill="1" applyBorder="1" applyAlignment="1">
      <alignment horizontal="center" vertical="center"/>
    </xf>
    <xf numFmtId="0" fontId="43" fillId="14" borderId="214" xfId="0" applyFont="1" applyFill="1" applyBorder="1" applyAlignment="1">
      <alignment horizontal="center" vertical="center" wrapText="1"/>
    </xf>
    <xf numFmtId="0" fontId="43" fillId="13" borderId="283" xfId="5" applyFont="1" applyFill="1" applyBorder="1" applyAlignment="1">
      <alignment horizontal="center" vertical="center" wrapText="1"/>
    </xf>
    <xf numFmtId="0" fontId="43" fillId="13" borderId="284" xfId="5" applyFont="1" applyFill="1" applyBorder="1" applyAlignment="1">
      <alignment horizontal="center" vertical="center" wrapText="1"/>
    </xf>
    <xf numFmtId="0" fontId="43" fillId="13" borderId="285" xfId="5" applyFont="1" applyFill="1" applyBorder="1" applyAlignment="1">
      <alignment horizontal="center" vertical="center" wrapText="1"/>
    </xf>
    <xf numFmtId="0" fontId="26" fillId="13" borderId="170" xfId="0" applyFont="1" applyFill="1" applyBorder="1" applyAlignment="1">
      <alignment horizontal="center" vertical="center"/>
    </xf>
    <xf numFmtId="0" fontId="26" fillId="13" borderId="23" xfId="0" applyFont="1" applyFill="1" applyBorder="1" applyAlignment="1">
      <alignment horizontal="center" vertical="center"/>
    </xf>
    <xf numFmtId="0" fontId="26" fillId="13" borderId="133" xfId="0" applyFont="1" applyFill="1" applyBorder="1" applyAlignment="1">
      <alignment horizontal="center" vertical="center"/>
    </xf>
    <xf numFmtId="0" fontId="26" fillId="13" borderId="36" xfId="0" applyFont="1" applyFill="1" applyBorder="1" applyAlignment="1">
      <alignment horizontal="center" vertical="center"/>
    </xf>
    <xf numFmtId="0" fontId="26" fillId="13" borderId="263" xfId="0" applyFont="1" applyFill="1" applyBorder="1" applyAlignment="1">
      <alignment horizontal="center" vertical="center"/>
    </xf>
    <xf numFmtId="0" fontId="26" fillId="13" borderId="248" xfId="0" applyFont="1" applyFill="1" applyBorder="1" applyAlignment="1">
      <alignment horizontal="center" vertical="center"/>
    </xf>
    <xf numFmtId="0" fontId="26" fillId="13" borderId="249" xfId="0" applyFont="1" applyFill="1" applyBorder="1" applyAlignment="1">
      <alignment horizontal="center" vertical="center"/>
    </xf>
    <xf numFmtId="0" fontId="26" fillId="13" borderId="164" xfId="0" applyFont="1" applyFill="1" applyBorder="1" applyAlignment="1">
      <alignment horizontal="center" vertical="center"/>
    </xf>
    <xf numFmtId="4" fontId="26" fillId="14" borderId="244" xfId="0" applyNumberFormat="1" applyFont="1" applyFill="1" applyBorder="1" applyAlignment="1">
      <alignment horizontal="center" vertical="center"/>
    </xf>
    <xf numFmtId="4" fontId="26" fillId="14" borderId="184" xfId="0" applyNumberFormat="1" applyFont="1" applyFill="1" applyBorder="1" applyAlignment="1">
      <alignment horizontal="center" vertical="center"/>
    </xf>
    <xf numFmtId="4" fontId="26" fillId="14" borderId="250" xfId="0" applyNumberFormat="1" applyFont="1" applyFill="1" applyBorder="1" applyAlignment="1">
      <alignment horizontal="center" vertical="center"/>
    </xf>
    <xf numFmtId="3" fontId="26" fillId="0" borderId="244" xfId="15" applyNumberFormat="1" applyFont="1" applyFill="1" applyBorder="1" applyAlignment="1">
      <alignment horizontal="center" vertical="center"/>
    </xf>
    <xf numFmtId="3" fontId="26" fillId="0" borderId="184" xfId="15" applyNumberFormat="1" applyFont="1" applyFill="1" applyBorder="1" applyAlignment="1">
      <alignment horizontal="center" vertical="center"/>
    </xf>
    <xf numFmtId="3" fontId="26" fillId="0" borderId="250" xfId="15" applyNumberFormat="1" applyFont="1" applyFill="1" applyBorder="1" applyAlignment="1">
      <alignment horizontal="center" vertical="center"/>
    </xf>
    <xf numFmtId="4" fontId="26" fillId="0" borderId="244" xfId="15" applyNumberFormat="1" applyFont="1" applyFill="1" applyBorder="1" applyAlignment="1">
      <alignment horizontal="center" vertical="center"/>
    </xf>
    <xf numFmtId="4" fontId="26" fillId="0" borderId="184" xfId="15" applyNumberFormat="1" applyFont="1" applyFill="1" applyBorder="1" applyAlignment="1">
      <alignment horizontal="center" vertical="center"/>
    </xf>
    <xf numFmtId="4" fontId="26" fillId="0" borderId="250" xfId="15" applyNumberFormat="1" applyFont="1" applyFill="1" applyBorder="1" applyAlignment="1">
      <alignment horizontal="center" vertical="center"/>
    </xf>
    <xf numFmtId="0" fontId="27" fillId="13" borderId="162" xfId="0" applyFont="1" applyFill="1" applyBorder="1" applyAlignment="1">
      <alignment horizontal="center" vertical="center"/>
    </xf>
    <xf numFmtId="0" fontId="27" fillId="13" borderId="162" xfId="0" applyFont="1" applyFill="1" applyBorder="1" applyAlignment="1">
      <alignment horizontal="center" vertical="center" wrapText="1"/>
    </xf>
    <xf numFmtId="3" fontId="27" fillId="0" borderId="172" xfId="0" applyNumberFormat="1" applyFont="1" applyFill="1" applyBorder="1" applyAlignment="1">
      <alignment horizontal="center"/>
    </xf>
    <xf numFmtId="3" fontId="27" fillId="0" borderId="176" xfId="0" applyNumberFormat="1" applyFont="1" applyFill="1" applyBorder="1" applyAlignment="1">
      <alignment horizontal="center"/>
    </xf>
    <xf numFmtId="3" fontId="43" fillId="14" borderId="263" xfId="0" applyNumberFormat="1" applyFont="1" applyFill="1" applyBorder="1" applyAlignment="1">
      <alignment horizontal="center"/>
    </xf>
    <xf numFmtId="3" fontId="43" fillId="14" borderId="249" xfId="0" applyNumberFormat="1" applyFont="1" applyFill="1" applyBorder="1" applyAlignment="1">
      <alignment horizontal="center"/>
    </xf>
    <xf numFmtId="0" fontId="27" fillId="13" borderId="244" xfId="0" applyFont="1" applyFill="1" applyBorder="1" applyAlignment="1">
      <alignment horizontal="center" vertical="center"/>
    </xf>
    <xf numFmtId="0" fontId="27" fillId="13" borderId="184" xfId="0" applyFont="1" applyFill="1" applyBorder="1" applyAlignment="1">
      <alignment horizontal="center" vertical="center"/>
    </xf>
    <xf numFmtId="0" fontId="27" fillId="13" borderId="247" xfId="0" applyFont="1" applyFill="1" applyBorder="1" applyAlignment="1">
      <alignment horizontal="center" vertical="center" wrapText="1"/>
    </xf>
    <xf numFmtId="0" fontId="27" fillId="13" borderId="249" xfId="0" applyFont="1" applyFill="1" applyBorder="1" applyAlignment="1">
      <alignment horizontal="center" vertical="center" wrapText="1"/>
    </xf>
    <xf numFmtId="0" fontId="26" fillId="13" borderId="172" xfId="0" applyFont="1" applyFill="1" applyBorder="1" applyAlignment="1">
      <alignment horizontal="center" vertical="center"/>
    </xf>
    <xf numFmtId="0" fontId="26" fillId="13" borderId="175" xfId="0" applyFont="1" applyFill="1" applyBorder="1" applyAlignment="1">
      <alignment horizontal="center" vertical="center"/>
    </xf>
    <xf numFmtId="0" fontId="26" fillId="13" borderId="176" xfId="0" applyFont="1" applyFill="1" applyBorder="1" applyAlignment="1">
      <alignment horizontal="center" vertical="center"/>
    </xf>
    <xf numFmtId="3" fontId="43" fillId="14" borderId="247" xfId="0" applyNumberFormat="1" applyFont="1" applyFill="1" applyBorder="1" applyAlignment="1">
      <alignment horizontal="center"/>
    </xf>
    <xf numFmtId="0" fontId="25" fillId="13" borderId="169" xfId="5" applyFont="1" applyFill="1" applyBorder="1" applyAlignment="1">
      <alignment horizontal="center" vertical="center" wrapText="1"/>
    </xf>
    <xf numFmtId="4" fontId="26" fillId="14" borderId="164" xfId="0" applyNumberFormat="1" applyFont="1" applyFill="1" applyBorder="1" applyAlignment="1">
      <alignment horizontal="center" vertical="center"/>
    </xf>
    <xf numFmtId="4" fontId="26" fillId="14" borderId="23" xfId="0" applyNumberFormat="1" applyFont="1" applyFill="1" applyBorder="1" applyAlignment="1">
      <alignment horizontal="center" vertical="center"/>
    </xf>
    <xf numFmtId="4" fontId="26" fillId="14" borderId="36" xfId="0" applyNumberFormat="1" applyFont="1" applyFill="1" applyBorder="1" applyAlignment="1">
      <alignment horizontal="center" vertical="center"/>
    </xf>
    <xf numFmtId="3" fontId="26" fillId="0" borderId="164" xfId="15" applyNumberFormat="1" applyFont="1" applyFill="1" applyBorder="1" applyAlignment="1">
      <alignment horizontal="center" vertical="center"/>
    </xf>
    <xf numFmtId="3" fontId="26" fillId="0" borderId="23" xfId="15" applyNumberFormat="1" applyFont="1" applyFill="1" applyBorder="1" applyAlignment="1">
      <alignment horizontal="center" vertical="center"/>
    </xf>
    <xf numFmtId="3" fontId="26" fillId="0" borderId="36" xfId="15" applyNumberFormat="1" applyFont="1" applyFill="1" applyBorder="1" applyAlignment="1">
      <alignment horizontal="center" vertical="center"/>
    </xf>
    <xf numFmtId="4" fontId="26" fillId="0" borderId="164" xfId="15" applyNumberFormat="1" applyFont="1" applyFill="1" applyBorder="1" applyAlignment="1">
      <alignment horizontal="center" vertical="center"/>
    </xf>
    <xf numFmtId="4" fontId="26" fillId="0" borderId="23" xfId="15" applyNumberFormat="1" applyFont="1" applyFill="1" applyBorder="1" applyAlignment="1">
      <alignment horizontal="center" vertical="center"/>
    </xf>
    <xf numFmtId="4" fontId="26" fillId="0" borderId="36" xfId="15" applyNumberFormat="1" applyFont="1" applyFill="1" applyBorder="1" applyAlignment="1">
      <alignment horizontal="center" vertical="center"/>
    </xf>
    <xf numFmtId="3" fontId="43" fillId="14" borderId="172" xfId="0" applyNumberFormat="1" applyFont="1" applyFill="1" applyBorder="1" applyAlignment="1">
      <alignment horizontal="center"/>
    </xf>
    <xf numFmtId="3" fontId="43" fillId="14" borderId="176" xfId="0" applyNumberFormat="1" applyFont="1" applyFill="1" applyBorder="1" applyAlignment="1">
      <alignment horizontal="center"/>
    </xf>
    <xf numFmtId="0" fontId="27" fillId="13" borderId="164" xfId="0" applyFont="1" applyFill="1" applyBorder="1" applyAlignment="1">
      <alignment horizontal="center" vertical="center"/>
    </xf>
    <xf numFmtId="0" fontId="27" fillId="13" borderId="23" xfId="0" applyFont="1" applyFill="1" applyBorder="1" applyAlignment="1">
      <alignment horizontal="center" vertical="center"/>
    </xf>
    <xf numFmtId="0" fontId="27" fillId="13" borderId="172" xfId="0" applyFont="1" applyFill="1" applyBorder="1" applyAlignment="1">
      <alignment horizontal="center" vertical="center" wrapText="1"/>
    </xf>
    <xf numFmtId="0" fontId="27" fillId="13" borderId="176" xfId="0" applyFont="1" applyFill="1" applyBorder="1" applyAlignment="1">
      <alignment horizontal="center" vertical="center" wrapText="1"/>
    </xf>
  </cellXfs>
  <cellStyles count="86">
    <cellStyle name="Accent" xfId="41" xr:uid="{00000000-0005-0000-0000-000013000000}"/>
    <cellStyle name="Accent 1" xfId="42" xr:uid="{00000000-0005-0000-0000-000014000000}"/>
    <cellStyle name="Accent 1 14" xfId="45" xr:uid="{00000000-0005-0000-0000-000017000000}"/>
    <cellStyle name="Accent 1 15" xfId="46" xr:uid="{00000000-0005-0000-0000-000018000000}"/>
    <cellStyle name="Accent 13" xfId="47" xr:uid="{00000000-0005-0000-0000-000019000000}"/>
    <cellStyle name="Accent 14" xfId="48" xr:uid="{00000000-0005-0000-0000-00001A000000}"/>
    <cellStyle name="Accent 2" xfId="43" xr:uid="{00000000-0005-0000-0000-000015000000}"/>
    <cellStyle name="Accent 2 15" xfId="49" xr:uid="{00000000-0005-0000-0000-00001B000000}"/>
    <cellStyle name="Accent 2 16" xfId="50" xr:uid="{00000000-0005-0000-0000-00001C000000}"/>
    <cellStyle name="Accent 3" xfId="44" xr:uid="{00000000-0005-0000-0000-000016000000}"/>
    <cellStyle name="Accent 3 16" xfId="51" xr:uid="{00000000-0005-0000-0000-00001D000000}"/>
    <cellStyle name="Accent 3 17" xfId="52" xr:uid="{00000000-0005-0000-0000-00001E000000}"/>
    <cellStyle name="Bad" xfId="38" xr:uid="{00000000-0005-0000-0000-000010000000}"/>
    <cellStyle name="Bad 10" xfId="53" xr:uid="{00000000-0005-0000-0000-00001F000000}"/>
    <cellStyle name="Bad 11" xfId="54" xr:uid="{00000000-0005-0000-0000-000020000000}"/>
    <cellStyle name="Dziesiętny" xfId="22" builtinId="3"/>
    <cellStyle name="Dziesiętny 2" xfId="1" xr:uid="{00000000-0005-0000-0000-000001000000}"/>
    <cellStyle name="Dziesiętny 3" xfId="80" xr:uid="{00000000-0005-0000-0000-000055000000}"/>
    <cellStyle name="Dziesiętny 4" xfId="83" xr:uid="{00000000-0005-0000-0000-00007D000000}"/>
    <cellStyle name="Error" xfId="40" xr:uid="{00000000-0005-0000-0000-000012000000}"/>
    <cellStyle name="Error 12" xfId="55" xr:uid="{00000000-0005-0000-0000-000021000000}"/>
    <cellStyle name="Error 13" xfId="56" xr:uid="{00000000-0005-0000-0000-000022000000}"/>
    <cellStyle name="Excel Built-in Excel Built-in Excel Built-in Excel Built-in Excel Built-in Excel Built-in Excel Built-in Excel Built-in Excel Built-in Excel Built-in Excel Built-in Excel Built-in Normalny_PRB299" xfId="21" xr:uid="{00000000-0005-0000-0000-000002000000}"/>
    <cellStyle name="Excel Built-in Explanatory Text" xfId="20" xr:uid="{00000000-0005-0000-0000-000003000000}"/>
    <cellStyle name="Excel Built-in Normal" xfId="9" xr:uid="{00000000-0005-0000-0000-000004000000}"/>
    <cellStyle name="Excel Built-in Normal 1" xfId="16" xr:uid="{00000000-0005-0000-0000-000005000000}"/>
    <cellStyle name="Excel Built-in Normal 2" xfId="13" xr:uid="{00000000-0005-0000-0000-000006000000}"/>
    <cellStyle name="Excel Built-in Normal 3" xfId="24" xr:uid="{00000000-0005-0000-0000-000007000000}"/>
    <cellStyle name="Excel Built-in Normal 4" xfId="25" xr:uid="{00000000-0005-0000-0000-000008000000}"/>
    <cellStyle name="Excel Built-in Normal 5" xfId="79" xr:uid="{00000000-0005-0000-0000-00003F000000}"/>
    <cellStyle name="Excel Built-in Normal 6" xfId="82" xr:uid="{00000000-0005-0000-0000-000000000000}"/>
    <cellStyle name="Footnote" xfId="33" xr:uid="{00000000-0005-0000-0000-00000B000000}"/>
    <cellStyle name="Footnote 5" xfId="57" xr:uid="{00000000-0005-0000-0000-000023000000}"/>
    <cellStyle name="Footnote 6" xfId="58" xr:uid="{00000000-0005-0000-0000-000024000000}"/>
    <cellStyle name="Good" xfId="36" xr:uid="{00000000-0005-0000-0000-00000E000000}"/>
    <cellStyle name="Good 8" xfId="59" xr:uid="{00000000-0005-0000-0000-000025000000}"/>
    <cellStyle name="Good 9" xfId="60" xr:uid="{00000000-0005-0000-0000-000026000000}"/>
    <cellStyle name="Heading" xfId="28" xr:uid="{00000000-0005-0000-0000-000006000000}"/>
    <cellStyle name="Heading 1" xfId="29" xr:uid="{00000000-0005-0000-0000-000007000000}"/>
    <cellStyle name="Heading 1 1" xfId="61" xr:uid="{00000000-0005-0000-0000-000027000000}"/>
    <cellStyle name="Heading 1 2" xfId="62" xr:uid="{00000000-0005-0000-0000-000028000000}"/>
    <cellStyle name="Heading 2" xfId="30" xr:uid="{00000000-0005-0000-0000-000008000000}"/>
    <cellStyle name="Heading 2 2" xfId="63" xr:uid="{00000000-0005-0000-0000-000029000000}"/>
    <cellStyle name="Heading 2 3" xfId="64" xr:uid="{00000000-0005-0000-0000-00002A000000}"/>
    <cellStyle name="Hyperlink" xfId="34" xr:uid="{00000000-0005-0000-0000-00000C000000}"/>
    <cellStyle name="Hyperlink 6" xfId="65" xr:uid="{00000000-0005-0000-0000-00002B000000}"/>
    <cellStyle name="Hyperlink 7" xfId="66" xr:uid="{00000000-0005-0000-0000-00002C000000}"/>
    <cellStyle name="Neutral" xfId="37" xr:uid="{00000000-0005-0000-0000-00000F000000}"/>
    <cellStyle name="Neutral 10" xfId="67" xr:uid="{00000000-0005-0000-0000-00002D000000}"/>
    <cellStyle name="Neutral 9" xfId="68" xr:uid="{00000000-0005-0000-0000-00002E000000}"/>
    <cellStyle name="Normalny" xfId="0" builtinId="0"/>
    <cellStyle name="Normalny 10" xfId="81" xr:uid="{00000000-0005-0000-0000-00007C000000}"/>
    <cellStyle name="Normalny 2" xfId="2" xr:uid="{00000000-0005-0000-0000-00000A000000}"/>
    <cellStyle name="Normalny 2 2" xfId="3" xr:uid="{00000000-0005-0000-0000-00000B000000}"/>
    <cellStyle name="Normalny 2 2 2" xfId="69" xr:uid="{00000000-0005-0000-0000-00002F000000}"/>
    <cellStyle name="Normalny 2 3" xfId="84" xr:uid="{E1C72946-20C7-4190-B910-C6F28E990996}"/>
    <cellStyle name="Normalny 2 3 2" xfId="10" xr:uid="{00000000-0005-0000-0000-00000C000000}"/>
    <cellStyle name="Normalny 2 4" xfId="12" xr:uid="{00000000-0005-0000-0000-00000D000000}"/>
    <cellStyle name="Normalny 3" xfId="11" xr:uid="{00000000-0005-0000-0000-00000E000000}"/>
    <cellStyle name="Normalny 4" xfId="4" xr:uid="{00000000-0005-0000-0000-00000F000000}"/>
    <cellStyle name="Normalny 5" xfId="15" xr:uid="{00000000-0005-0000-0000-000010000000}"/>
    <cellStyle name="Normalny 6" xfId="18" xr:uid="{00000000-0005-0000-0000-000011000000}"/>
    <cellStyle name="Normalny 7" xfId="19" xr:uid="{00000000-0005-0000-0000-000012000000}"/>
    <cellStyle name="Normalny 8" xfId="26" xr:uid="{00000000-0005-0000-0000-000045000000}"/>
    <cellStyle name="Normalny 8 2" xfId="85" xr:uid="{00000000-0005-0000-0000-000045000000}"/>
    <cellStyle name="Normalny 9" xfId="27" xr:uid="{00000000-0005-0000-0000-00006D000000}"/>
    <cellStyle name="Normalny_PRB299" xfId="5" xr:uid="{00000000-0005-0000-0000-000013000000}"/>
    <cellStyle name="Normalny_Zeszyt1" xfId="6" xr:uid="{00000000-0005-0000-0000-000014000000}"/>
    <cellStyle name="Note" xfId="32" xr:uid="{00000000-0005-0000-0000-00000A000000}"/>
    <cellStyle name="Note 4" xfId="70" xr:uid="{00000000-0005-0000-0000-000036000000}"/>
    <cellStyle name="Note 5" xfId="71" xr:uid="{00000000-0005-0000-0000-000037000000}"/>
    <cellStyle name="Procentowy" xfId="7" builtinId="5"/>
    <cellStyle name="Procentowy 2" xfId="14" xr:uid="{00000000-0005-0000-0000-000016000000}"/>
    <cellStyle name="Status" xfId="35" xr:uid="{00000000-0005-0000-0000-00000D000000}"/>
    <cellStyle name="Status 7" xfId="72" xr:uid="{00000000-0005-0000-0000-000038000000}"/>
    <cellStyle name="Status 8" xfId="73" xr:uid="{00000000-0005-0000-0000-000039000000}"/>
    <cellStyle name="TableStyleLight1" xfId="17" xr:uid="{00000000-0005-0000-0000-000017000000}"/>
    <cellStyle name="TableStyleLight1 2" xfId="74" xr:uid="{00000000-0005-0000-0000-00003A000000}"/>
    <cellStyle name="Text" xfId="31" xr:uid="{00000000-0005-0000-0000-000009000000}"/>
    <cellStyle name="Text 3" xfId="75" xr:uid="{00000000-0005-0000-0000-00003B000000}"/>
    <cellStyle name="Text 4" xfId="76" xr:uid="{00000000-0005-0000-0000-00003C000000}"/>
    <cellStyle name="Walutowy" xfId="8" builtinId="4"/>
    <cellStyle name="Walutowy 2" xfId="23" xr:uid="{00000000-0005-0000-0000-000019000000}"/>
    <cellStyle name="Warning" xfId="39" xr:uid="{00000000-0005-0000-0000-000011000000}"/>
    <cellStyle name="Warning 11" xfId="77" xr:uid="{00000000-0005-0000-0000-00003D000000}"/>
    <cellStyle name="Warning 12" xfId="78" xr:uid="{00000000-0005-0000-0000-00003E000000}"/>
  </cellStyles>
  <dxfs count="1">
    <dxf>
      <fill>
        <patternFill>
          <bgColor rgb="FF92D050"/>
        </patternFill>
      </fill>
    </dxf>
  </dxfs>
  <tableStyles count="0" defaultTableStyle="TableStyleMedium9" defaultPivotStyle="PivotStyleLight16"/>
  <colors>
    <mruColors>
      <color rgb="FFCCC0DA"/>
      <color rgb="FFE5E0EC"/>
      <color rgb="FFFFFFCC"/>
      <color rgb="FFFFFF99"/>
      <color rgb="FF004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6.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5.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31131271031693"/>
          <c:y val="4.7275641025641024E-2"/>
          <c:w val="0.8610677548032325"/>
          <c:h val="0.80608974358974361"/>
        </c:manualLayout>
      </c:layout>
      <c:barChart>
        <c:barDir val="col"/>
        <c:grouping val="clustered"/>
        <c:varyColors val="0"/>
        <c:ser>
          <c:idx val="0"/>
          <c:order val="0"/>
          <c:spPr>
            <a:solidFill>
              <a:srgbClr val="C00000"/>
            </a:solidFill>
            <a:ln w="12700">
              <a:solidFill>
                <a:srgbClr val="000000"/>
              </a:solidFill>
              <a:prstDash val="solid"/>
            </a:ln>
            <a:scene3d>
              <a:camera prst="orthographicFront"/>
              <a:lightRig rig="threePt" dir="t"/>
            </a:scene3d>
            <a:sp3d prstMaterial="metal">
              <a:bevelT w="165100" prst="coolSlant"/>
              <a:bevelB w="165100" prst="coolSlant"/>
            </a:sp3d>
          </c:spPr>
          <c:invertIfNegative val="0"/>
          <c:dLbls>
            <c:delete val="1"/>
          </c:dLbls>
          <c:val>
            <c:numRef>
              <c:f>(strona1!$G$7,strona1!$G$10,strona1!$G$13,strona1!$G$16,strona1!$G$19,strona1!$G$22,strona1!$G$25,strona1!$G$28,strona1!$G$31,strona1!$G$34,strona1!$G$37,strona1!$G$40)</c:f>
              <c:numCache>
                <c:formatCode>0.0%</c:formatCode>
                <c:ptCount val="12"/>
                <c:pt idx="0">
                  <c:v>0.88400000000000001</c:v>
                </c:pt>
                <c:pt idx="1">
                  <c:v>0.91400000000000003</c:v>
                </c:pt>
                <c:pt idx="2">
                  <c:v>0.93200000000000005</c:v>
                </c:pt>
                <c:pt idx="3">
                  <c:v>0.92900000000000005</c:v>
                </c:pt>
                <c:pt idx="4">
                  <c:v>0.92900000000000005</c:v>
                </c:pt>
                <c:pt idx="5">
                  <c:v>0.92800000000000005</c:v>
                </c:pt>
                <c:pt idx="6">
                  <c:v>0.92</c:v>
                </c:pt>
                <c:pt idx="7">
                  <c:v>0.91500000000000004</c:v>
                </c:pt>
                <c:pt idx="8">
                  <c:v>0.90800000000000003</c:v>
                </c:pt>
                <c:pt idx="9">
                  <c:v>0.89600000000000002</c:v>
                </c:pt>
                <c:pt idx="10">
                  <c:v>0.89500000000000002</c:v>
                </c:pt>
                <c:pt idx="11">
                  <c:v>0.878</c:v>
                </c:pt>
              </c:numCache>
            </c:numRef>
          </c:val>
          <c:extLst>
            <c:ext xmlns:c16="http://schemas.microsoft.com/office/drawing/2014/chart" uri="{C3380CC4-5D6E-409C-BE32-E72D297353CC}">
              <c16:uniqueId val="{00000000-8FC6-475A-B6AD-A19E1B49D9AE}"/>
            </c:ext>
          </c:extLst>
        </c:ser>
        <c:dLbls>
          <c:showLegendKey val="0"/>
          <c:showVal val="1"/>
          <c:showCatName val="0"/>
          <c:showSerName val="0"/>
          <c:showPercent val="0"/>
          <c:showBubbleSize val="0"/>
        </c:dLbls>
        <c:gapWidth val="150"/>
        <c:axId val="87940096"/>
        <c:axId val="51930624"/>
      </c:barChart>
      <c:catAx>
        <c:axId val="879400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miesiąc</a:t>
                </a:r>
              </a:p>
            </c:rich>
          </c:tx>
          <c:layout>
            <c:manualLayout>
              <c:xMode val="edge"/>
              <c:yMode val="edge"/>
              <c:x val="0.45958828838951743"/>
              <c:y val="0.927884615384615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51930624"/>
        <c:crossesAt val="0.5"/>
        <c:auto val="1"/>
        <c:lblAlgn val="ctr"/>
        <c:lblOffset val="100"/>
        <c:tickLblSkip val="1"/>
        <c:tickMarkSkip val="1"/>
        <c:noMultiLvlLbl val="0"/>
      </c:catAx>
      <c:valAx>
        <c:axId val="51930624"/>
        <c:scaling>
          <c:orientation val="minMax"/>
          <c:min val="0.5"/>
        </c:scaling>
        <c:delete val="0"/>
        <c:axPos val="l"/>
        <c:title>
          <c:tx>
            <c:rich>
              <a:bodyPr/>
              <a:lstStyle/>
              <a:p>
                <a:pPr>
                  <a:defRPr sz="1000" b="1" i="0" u="none" strike="noStrike" baseline="0">
                    <a:solidFill>
                      <a:srgbClr val="000000"/>
                    </a:solidFill>
                    <a:latin typeface="Arial"/>
                    <a:ea typeface="Arial"/>
                    <a:cs typeface="Arial"/>
                  </a:defRPr>
                </a:pPr>
                <a:r>
                  <a:rPr lang="pl-PL"/>
                  <a:t>procent</a:t>
                </a:r>
              </a:p>
            </c:rich>
          </c:tx>
          <c:layout>
            <c:manualLayout>
              <c:xMode val="edge"/>
              <c:yMode val="edge"/>
              <c:x val="6.3391442155309114E-3"/>
              <c:y val="0.44230769230771338"/>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pl-PL"/>
          </a:p>
        </c:txPr>
        <c:crossAx val="87940096"/>
        <c:crosses val="autoZero"/>
        <c:crossBetween val="between"/>
        <c:majorUnit val="0.1"/>
      </c:valAx>
      <c:spPr>
        <a:noFill/>
        <a:ln w="12700">
          <a:noFill/>
          <a:prstDash val="solid"/>
        </a:ln>
      </c:spPr>
    </c:plotArea>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3175">
      <a:solidFill>
        <a:srgbClr val="000000"/>
      </a:solidFill>
      <a:prstDash val="solid"/>
    </a:ln>
    <a:scene3d>
      <a:camera prst="orthographicFront"/>
      <a:lightRig rig="threePt" dir="t"/>
    </a:scene3d>
    <a:sp3d prstMaterial="metal">
      <a:bevelT w="165100" prst="coolSlant"/>
      <a:bevelB w="165100" prst="coolSlant"/>
    </a:sp3d>
  </c:spPr>
  <c:txPr>
    <a:bodyPr/>
    <a:lstStyle/>
    <a:p>
      <a:pPr>
        <a:defRPr sz="120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5307669873998"/>
          <c:y val="8.5813200179245888E-2"/>
          <c:w val="0.86772620089155561"/>
          <c:h val="0.71032737980922656"/>
        </c:manualLayout>
      </c:layout>
      <c:lineChart>
        <c:grouping val="standard"/>
        <c:varyColors val="0"/>
        <c:ser>
          <c:idx val="0"/>
          <c:order val="0"/>
          <c:tx>
            <c:strRef>
              <c:f>strona1!$B$5</c:f>
              <c:strCache>
                <c:ptCount val="1"/>
                <c:pt idx="0">
                  <c:v>pojemność</c:v>
                </c:pt>
              </c:strCache>
            </c:strRef>
          </c:tx>
          <c:spPr>
            <a:ln w="19050">
              <a:solidFill>
                <a:srgbClr val="000080"/>
              </a:solidFill>
              <a:prstDash val="solid"/>
            </a:ln>
          </c:spPr>
          <c:marker>
            <c:symbol val="square"/>
            <c:size val="8"/>
            <c:spPr>
              <a:solidFill>
                <a:srgbClr val="000080"/>
              </a:solidFill>
              <a:ln w="12700">
                <a:solidFill>
                  <a:srgbClr val="FF0000"/>
                </a:solidFill>
                <a:prstDash val="solid"/>
              </a:ln>
              <a:scene3d>
                <a:camera prst="orthographicFront"/>
                <a:lightRig rig="threePt" dir="t"/>
              </a:scene3d>
              <a:sp3d>
                <a:bevelT w="165100" prst="coolSlant"/>
              </a:sp3d>
            </c:spPr>
          </c:marker>
          <c:val>
            <c:numRef>
              <c:f>(strona1!$G$5,strona1!$G$8,strona1!$G$11,strona1!$G$14,strona1!$G$17,strona1!$G$20,strona1!$G$23,strona1!$G$26,strona1!$G$29,strona1!$G$32,strona1!$G$35,strona1!$G$38)</c:f>
              <c:numCache>
                <c:formatCode>#,##0</c:formatCode>
                <c:ptCount val="12"/>
                <c:pt idx="0">
                  <c:v>80775</c:v>
                </c:pt>
                <c:pt idx="1">
                  <c:v>80927</c:v>
                </c:pt>
                <c:pt idx="2">
                  <c:v>81721</c:v>
                </c:pt>
                <c:pt idx="3">
                  <c:v>81872</c:v>
                </c:pt>
                <c:pt idx="4">
                  <c:v>81977</c:v>
                </c:pt>
                <c:pt idx="5">
                  <c:v>81942</c:v>
                </c:pt>
                <c:pt idx="6">
                  <c:v>81921</c:v>
                </c:pt>
                <c:pt idx="7">
                  <c:v>81874</c:v>
                </c:pt>
                <c:pt idx="8">
                  <c:v>81826</c:v>
                </c:pt>
                <c:pt idx="9">
                  <c:v>81799</c:v>
                </c:pt>
                <c:pt idx="10">
                  <c:v>81786</c:v>
                </c:pt>
                <c:pt idx="11">
                  <c:v>82053</c:v>
                </c:pt>
              </c:numCache>
            </c:numRef>
          </c:val>
          <c:smooth val="1"/>
          <c:extLst>
            <c:ext xmlns:c16="http://schemas.microsoft.com/office/drawing/2014/chart" uri="{C3380CC4-5D6E-409C-BE32-E72D297353CC}">
              <c16:uniqueId val="{00000000-1D1D-4AED-A517-0D192D2560F2}"/>
            </c:ext>
          </c:extLst>
        </c:ser>
        <c:ser>
          <c:idx val="1"/>
          <c:order val="1"/>
          <c:tx>
            <c:strRef>
              <c:f>strona1!$B$6</c:f>
              <c:strCache>
                <c:ptCount val="1"/>
                <c:pt idx="0">
                  <c:v>stan</c:v>
                </c:pt>
              </c:strCache>
            </c:strRef>
          </c:tx>
          <c:spPr>
            <a:ln>
              <a:solidFill>
                <a:srgbClr val="C00000"/>
              </a:solidFill>
            </a:ln>
          </c:spPr>
          <c:marker>
            <c:symbol val="circle"/>
            <c:size val="8"/>
            <c:spPr>
              <a:solidFill>
                <a:srgbClr val="C00000"/>
              </a:solidFill>
              <a:ln w="6350">
                <a:solidFill>
                  <a:srgbClr val="002060"/>
                </a:solidFill>
              </a:ln>
              <a:scene3d>
                <a:camera prst="orthographicFront"/>
                <a:lightRig rig="threePt" dir="t"/>
              </a:scene3d>
              <a:sp3d>
                <a:bevelT w="165100" prst="coolSlant"/>
              </a:sp3d>
            </c:spPr>
          </c:marker>
          <c:val>
            <c:numRef>
              <c:f>(strona1!$G$6,strona1!$G$9,strona1!$G$12,strona1!$G$15,strona1!$G$18,strona1!$G$21,strona1!$G$24,strona1!$G$27,strona1!$G$30,strona1!$G$33,strona1!$G$36,strona1!$G$39)</c:f>
              <c:numCache>
                <c:formatCode>#,##0</c:formatCode>
                <c:ptCount val="12"/>
                <c:pt idx="0">
                  <c:v>71366</c:v>
                </c:pt>
                <c:pt idx="1">
                  <c:v>73994</c:v>
                </c:pt>
                <c:pt idx="2">
                  <c:v>76142</c:v>
                </c:pt>
                <c:pt idx="3">
                  <c:v>76084</c:v>
                </c:pt>
                <c:pt idx="4">
                  <c:v>76179</c:v>
                </c:pt>
                <c:pt idx="5">
                  <c:v>76071</c:v>
                </c:pt>
                <c:pt idx="6">
                  <c:v>75370</c:v>
                </c:pt>
                <c:pt idx="7">
                  <c:v>74954</c:v>
                </c:pt>
                <c:pt idx="8">
                  <c:v>74334</c:v>
                </c:pt>
                <c:pt idx="9">
                  <c:v>73309</c:v>
                </c:pt>
                <c:pt idx="10">
                  <c:v>73173</c:v>
                </c:pt>
                <c:pt idx="11">
                  <c:v>72069</c:v>
                </c:pt>
              </c:numCache>
            </c:numRef>
          </c:val>
          <c:smooth val="1"/>
          <c:extLst>
            <c:ext xmlns:c16="http://schemas.microsoft.com/office/drawing/2014/chart" uri="{C3380CC4-5D6E-409C-BE32-E72D297353CC}">
              <c16:uniqueId val="{00000001-1D1D-4AED-A517-0D192D2560F2}"/>
            </c:ext>
          </c:extLst>
        </c:ser>
        <c:dLbls>
          <c:showLegendKey val="0"/>
          <c:showVal val="0"/>
          <c:showCatName val="0"/>
          <c:showSerName val="0"/>
          <c:showPercent val="0"/>
          <c:showBubbleSize val="0"/>
        </c:dLbls>
        <c:marker val="1"/>
        <c:smooth val="0"/>
        <c:axId val="51967488"/>
        <c:axId val="51400704"/>
      </c:lineChart>
      <c:catAx>
        <c:axId val="519674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miesiąc</a:t>
                </a:r>
              </a:p>
            </c:rich>
          </c:tx>
          <c:layout>
            <c:manualLayout>
              <c:xMode val="edge"/>
              <c:yMode val="edge"/>
              <c:x val="0.49523892846727491"/>
              <c:y val="0.861396069393764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51400704"/>
        <c:crossesAt val="65000"/>
        <c:auto val="1"/>
        <c:lblAlgn val="ctr"/>
        <c:lblOffset val="100"/>
        <c:tickLblSkip val="1"/>
        <c:tickMarkSkip val="1"/>
        <c:noMultiLvlLbl val="0"/>
      </c:catAx>
      <c:valAx>
        <c:axId val="51400704"/>
        <c:scaling>
          <c:orientation val="minMax"/>
          <c:max val="87000"/>
          <c:min val="65000"/>
        </c:scaling>
        <c:delete val="0"/>
        <c:axPos val="l"/>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2.1164021164021165E-3"/>
              <c:y val="0.4156484219960309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51967488"/>
        <c:crosses val="autoZero"/>
        <c:crossBetween val="between"/>
        <c:majorUnit val="2000"/>
      </c:valAx>
      <c:spPr>
        <a:noFill/>
        <a:ln w="12700">
          <a:noFill/>
          <a:prstDash val="solid"/>
        </a:ln>
      </c:spPr>
    </c:plotArea>
    <c:legend>
      <c:legendPos val="b"/>
      <c:layout>
        <c:manualLayout>
          <c:xMode val="edge"/>
          <c:yMode val="edge"/>
          <c:x val="0.3920641586468358"/>
          <c:y val="0.92420640573960156"/>
          <c:w val="0.27903512060992375"/>
          <c:h val="5.260866781896201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pl-PL"/>
        </a:p>
      </c:txPr>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3175">
      <a:solidFill>
        <a:srgbClr val="000000"/>
      </a:solidFill>
      <a:prstDash val="solid"/>
    </a:ln>
    <a:scene3d>
      <a:camera prst="orthographicFront"/>
      <a:lightRig rig="threePt" dir="t"/>
    </a:scene3d>
    <a:sp3d prstMaterial="metal">
      <a:bevelT w="165100" prst="coolSlant"/>
      <a:bevelB w="165100" prst="coolSlant"/>
    </a:sp3d>
  </c:spPr>
  <c:txPr>
    <a:bodyPr/>
    <a:lstStyle/>
    <a:p>
      <a:pPr>
        <a:defRPr sz="120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spPr>
        <a:solidFill>
          <a:srgbClr val="FFC000"/>
        </a:solidFill>
        <a:scene3d>
          <a:camera prst="orthographicFront"/>
          <a:lightRig rig="threePt" dir="t"/>
        </a:scene3d>
        <a:sp3d>
          <a:contourClr>
            <a:srgbClr val="000000"/>
          </a:contourClr>
        </a:sp3d>
      </c:spPr>
    </c:floor>
    <c:sideWall>
      <c:thickness val="0"/>
      <c:spPr>
        <a:noFill/>
        <a:ln w="25400">
          <a:noFill/>
        </a:ln>
        <a:scene3d>
          <a:camera prst="orthographicFront"/>
          <a:lightRig rig="threePt" dir="t"/>
        </a:scene3d>
        <a:sp3d>
          <a:bevelB w="165100" prst="coolSlant"/>
        </a:sp3d>
      </c:spPr>
    </c:sideWall>
    <c:backWall>
      <c:thickness val="0"/>
      <c:spPr>
        <a:noFill/>
        <a:ln w="25400">
          <a:noFill/>
        </a:ln>
        <a:scene3d>
          <a:camera prst="orthographicFront"/>
          <a:lightRig rig="threePt" dir="t"/>
        </a:scene3d>
        <a:sp3d>
          <a:bevelB w="165100" prst="coolSlant"/>
        </a:sp3d>
      </c:spPr>
    </c:backWall>
    <c:plotArea>
      <c:layout>
        <c:manualLayout>
          <c:layoutTarget val="inner"/>
          <c:xMode val="edge"/>
          <c:yMode val="edge"/>
          <c:x val="8.4239186321216297E-2"/>
          <c:y val="8.9233562785784745E-2"/>
          <c:w val="0.89673972535489765"/>
          <c:h val="0.67982039980856857"/>
        </c:manualLayout>
      </c:layout>
      <c:bar3DChart>
        <c:barDir val="col"/>
        <c:grouping val="clustered"/>
        <c:varyColors val="0"/>
        <c:ser>
          <c:idx val="0"/>
          <c:order val="0"/>
          <c:spPr>
            <a:solidFill>
              <a:srgbClr val="C00000"/>
            </a:solidFill>
            <a:ln w="12700">
              <a:solidFill>
                <a:srgbClr val="000000"/>
              </a:solidFill>
              <a:prstDash val="solid"/>
            </a:ln>
            <a:scene3d>
              <a:camera prst="orthographicFront"/>
              <a:lightRig rig="threePt" dir="t"/>
            </a:scene3d>
            <a:sp3d prstMaterial="metal">
              <a:bevelT w="165100" prst="coolSlant"/>
              <a:contourClr>
                <a:srgbClr val="000000"/>
              </a:contourClr>
            </a:sp3d>
          </c:spPr>
          <c:invertIfNegative val="0"/>
          <c:cat>
            <c:strRef>
              <c:f>strona3!$A$6:$A$21</c:f>
              <c:strCache>
                <c:ptCount val="16"/>
                <c:pt idx="0">
                  <c:v>do 49</c:v>
                </c:pt>
                <c:pt idx="1">
                  <c:v>50 - 99</c:v>
                </c:pt>
                <c:pt idx="2">
                  <c:v>100 - 199</c:v>
                </c:pt>
                <c:pt idx="3">
                  <c:v>200 - 299</c:v>
                </c:pt>
                <c:pt idx="4">
                  <c:v>300 - 399</c:v>
                </c:pt>
                <c:pt idx="5">
                  <c:v>400 - 499</c:v>
                </c:pt>
                <c:pt idx="6">
                  <c:v>500 - 599</c:v>
                </c:pt>
                <c:pt idx="7">
                  <c:v>600 - 699</c:v>
                </c:pt>
                <c:pt idx="8">
                  <c:v>700 - 799</c:v>
                </c:pt>
                <c:pt idx="9">
                  <c:v>800 - 899</c:v>
                </c:pt>
                <c:pt idx="10">
                  <c:v>900 - 999</c:v>
                </c:pt>
                <c:pt idx="11">
                  <c:v>1000 - 1099</c:v>
                </c:pt>
                <c:pt idx="12">
                  <c:v>1100 - 1199</c:v>
                </c:pt>
                <c:pt idx="13">
                  <c:v>1200 - 1299</c:v>
                </c:pt>
                <c:pt idx="14">
                  <c:v>1300 - 1499</c:v>
                </c:pt>
                <c:pt idx="15">
                  <c:v>1500 - 1800</c:v>
                </c:pt>
              </c:strCache>
            </c:strRef>
          </c:cat>
          <c:val>
            <c:numRef>
              <c:f>strona3!$B$6:$B$21</c:f>
              <c:numCache>
                <c:formatCode>General</c:formatCode>
                <c:ptCount val="16"/>
                <c:pt idx="0">
                  <c:v>3</c:v>
                </c:pt>
                <c:pt idx="1">
                  <c:v>12</c:v>
                </c:pt>
                <c:pt idx="2">
                  <c:v>27</c:v>
                </c:pt>
                <c:pt idx="3">
                  <c:v>28</c:v>
                </c:pt>
                <c:pt idx="4">
                  <c:v>21</c:v>
                </c:pt>
                <c:pt idx="5">
                  <c:v>16</c:v>
                </c:pt>
                <c:pt idx="6">
                  <c:v>7</c:v>
                </c:pt>
                <c:pt idx="7">
                  <c:v>18</c:v>
                </c:pt>
                <c:pt idx="8">
                  <c:v>9</c:v>
                </c:pt>
                <c:pt idx="9">
                  <c:v>9</c:v>
                </c:pt>
                <c:pt idx="10">
                  <c:v>2</c:v>
                </c:pt>
                <c:pt idx="11">
                  <c:v>12</c:v>
                </c:pt>
                <c:pt idx="12">
                  <c:v>0</c:v>
                </c:pt>
                <c:pt idx="13">
                  <c:v>4</c:v>
                </c:pt>
                <c:pt idx="14">
                  <c:v>5</c:v>
                </c:pt>
                <c:pt idx="15">
                  <c:v>2</c:v>
                </c:pt>
              </c:numCache>
            </c:numRef>
          </c:val>
          <c:extLst>
            <c:ext xmlns:c16="http://schemas.microsoft.com/office/drawing/2014/chart" uri="{C3380CC4-5D6E-409C-BE32-E72D297353CC}">
              <c16:uniqueId val="{00000000-D21B-43F1-928D-1039D63B045D}"/>
            </c:ext>
          </c:extLst>
        </c:ser>
        <c:dLbls>
          <c:showLegendKey val="0"/>
          <c:showVal val="0"/>
          <c:showCatName val="0"/>
          <c:showSerName val="0"/>
          <c:showPercent val="0"/>
          <c:showBubbleSize val="0"/>
        </c:dLbls>
        <c:gapWidth val="150"/>
        <c:shape val="cylinder"/>
        <c:axId val="51412352"/>
        <c:axId val="52409856"/>
        <c:axId val="0"/>
      </c:bar3DChart>
      <c:catAx>
        <c:axId val="51412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pl-PL" b="1"/>
                  <a:t>Pojemność</a:t>
                </a:r>
              </a:p>
            </c:rich>
          </c:tx>
          <c:layout>
            <c:manualLayout>
              <c:xMode val="edge"/>
              <c:yMode val="edge"/>
              <c:x val="0.45289883601506331"/>
              <c:y val="0.94457371812360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pl-PL"/>
          </a:p>
        </c:txPr>
        <c:crossAx val="52409856"/>
        <c:crosses val="autoZero"/>
        <c:auto val="1"/>
        <c:lblAlgn val="ctr"/>
        <c:lblOffset val="100"/>
        <c:tickLblSkip val="1"/>
        <c:tickMarkSkip val="1"/>
        <c:noMultiLvlLbl val="0"/>
      </c:catAx>
      <c:valAx>
        <c:axId val="52409856"/>
        <c:scaling>
          <c:orientation val="minMax"/>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pl-PL" sz="900" b="1"/>
                  <a:t>Liczba jednostek</a:t>
                </a:r>
              </a:p>
            </c:rich>
          </c:tx>
          <c:layout>
            <c:manualLayout>
              <c:xMode val="edge"/>
              <c:yMode val="edge"/>
              <c:x val="1.2681159420289861E-2"/>
              <c:y val="0.38106284058603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51412352"/>
        <c:crosses val="autoZero"/>
        <c:crossBetween val="between"/>
      </c:valAx>
    </c:plotArea>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3175">
      <a:solidFill>
        <a:srgbClr val="000000"/>
      </a:solidFill>
      <a:prstDash val="solid"/>
    </a:ln>
    <a:scene3d>
      <a:camera prst="orthographicFront"/>
      <a:lightRig rig="threePt" dir="t"/>
    </a:scene3d>
    <a:sp3d prstMaterial="metal">
      <a:bevelT w="165100" prst="coolSlant"/>
    </a:sp3d>
  </c:spPr>
  <c:txPr>
    <a:bodyPr/>
    <a:lstStyle/>
    <a:p>
      <a:pPr>
        <a:defRPr sz="800" b="0" i="0" u="none" strike="noStrike" baseline="0">
          <a:solidFill>
            <a:srgbClr val="000000"/>
          </a:solidFill>
          <a:latin typeface="Arial"/>
          <a:ea typeface="Arial"/>
          <a:cs typeface="Arial"/>
        </a:defRPr>
      </a:pPr>
      <a:endParaRPr lang="pl-PL"/>
    </a:p>
  </c:txPr>
  <c:printSettings>
    <c:headerFooter alignWithMargins="0"/>
    <c:pageMargins b="1" l="0.75000000000001465" r="0.7500000000000146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2468443199589"/>
          <c:y val="8.4746652431157948E-2"/>
          <c:w val="0.85553997194950915"/>
          <c:h val="0.8173272832421371"/>
        </c:manualLayout>
      </c:layout>
      <c:lineChart>
        <c:grouping val="stacked"/>
        <c:varyColors val="0"/>
        <c:ser>
          <c:idx val="0"/>
          <c:order val="0"/>
          <c:spPr>
            <a:ln w="25400">
              <a:solidFill>
                <a:srgbClr val="FF0000"/>
              </a:solidFill>
              <a:prstDash val="solid"/>
            </a:ln>
          </c:spPr>
          <c:marker>
            <c:symbol val="circle"/>
            <c:size val="8"/>
            <c:spPr>
              <a:solidFill>
                <a:srgbClr val="FF0000"/>
              </a:solidFill>
              <a:ln>
                <a:solidFill>
                  <a:srgbClr val="000000"/>
                </a:solidFill>
                <a:prstDash val="solid"/>
              </a:ln>
              <a:scene3d>
                <a:camera prst="orthographicFront"/>
                <a:lightRig rig="threePt" dir="t"/>
              </a:scene3d>
              <a:sp3d>
                <a:bevelT w="165100" prst="coolSlant"/>
              </a:sp3d>
            </c:spPr>
          </c:marker>
          <c:val>
            <c:numRef>
              <c:f>strona4!$C$6:$C$17</c:f>
              <c:numCache>
                <c:formatCode>#,##0</c:formatCode>
                <c:ptCount val="12"/>
                <c:pt idx="0">
                  <c:v>73174</c:v>
                </c:pt>
                <c:pt idx="1">
                  <c:v>75912</c:v>
                </c:pt>
                <c:pt idx="2">
                  <c:v>78113</c:v>
                </c:pt>
                <c:pt idx="3">
                  <c:v>78013</c:v>
                </c:pt>
                <c:pt idx="4">
                  <c:v>78102</c:v>
                </c:pt>
                <c:pt idx="5">
                  <c:v>77934</c:v>
                </c:pt>
                <c:pt idx="6">
                  <c:v>77241</c:v>
                </c:pt>
                <c:pt idx="7">
                  <c:v>76798</c:v>
                </c:pt>
                <c:pt idx="8">
                  <c:v>76204</c:v>
                </c:pt>
                <c:pt idx="9">
                  <c:v>75126</c:v>
                </c:pt>
                <c:pt idx="10">
                  <c:v>74967</c:v>
                </c:pt>
                <c:pt idx="11">
                  <c:v>73822</c:v>
                </c:pt>
              </c:numCache>
            </c:numRef>
          </c:val>
          <c:smooth val="1"/>
          <c:extLst>
            <c:ext xmlns:c16="http://schemas.microsoft.com/office/drawing/2014/chart" uri="{C3380CC4-5D6E-409C-BE32-E72D297353CC}">
              <c16:uniqueId val="{00000000-FFF6-4B80-900A-FA6E3F17A5C7}"/>
            </c:ext>
          </c:extLst>
        </c:ser>
        <c:dLbls>
          <c:showLegendKey val="0"/>
          <c:showVal val="0"/>
          <c:showCatName val="0"/>
          <c:showSerName val="0"/>
          <c:showPercent val="0"/>
          <c:showBubbleSize val="0"/>
        </c:dLbls>
        <c:marker val="1"/>
        <c:smooth val="0"/>
        <c:axId val="52454144"/>
        <c:axId val="52456064"/>
      </c:lineChart>
      <c:catAx>
        <c:axId val="5245414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456064"/>
        <c:crossesAt val="67000"/>
        <c:auto val="1"/>
        <c:lblAlgn val="ctr"/>
        <c:lblOffset val="100"/>
        <c:tickLblSkip val="1"/>
        <c:tickMarkSkip val="1"/>
        <c:noMultiLvlLbl val="0"/>
      </c:catAx>
      <c:valAx>
        <c:axId val="52456064"/>
        <c:scaling>
          <c:orientation val="minMax"/>
          <c:max val="80000"/>
          <c:min val="70000"/>
        </c:scaling>
        <c:delete val="0"/>
        <c:axPos val="l"/>
        <c:title>
          <c:tx>
            <c:rich>
              <a:bodyPr/>
              <a:lstStyle/>
              <a:p>
                <a:pPr>
                  <a:defRPr sz="1000" b="1" i="0" u="none" strike="noStrike" baseline="0">
                    <a:solidFill>
                      <a:srgbClr val="000000"/>
                    </a:solidFill>
                    <a:latin typeface="Arial" pitchFamily="34" charset="0"/>
                    <a:ea typeface="Arial CE"/>
                    <a:cs typeface="Arial" pitchFamily="34" charset="0"/>
                  </a:defRPr>
                </a:pPr>
                <a:r>
                  <a:rPr lang="pl-PL" b="1">
                    <a:latin typeface="Arial" pitchFamily="34" charset="0"/>
                    <a:cs typeface="Arial" pitchFamily="34" charset="0"/>
                  </a:rPr>
                  <a:t>Liczba osób</a:t>
                </a:r>
              </a:p>
            </c:rich>
          </c:tx>
          <c:layout>
            <c:manualLayout>
              <c:xMode val="edge"/>
              <c:yMode val="edge"/>
              <c:x val="5.6100981767180915E-3"/>
              <c:y val="0.42467161943741188"/>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454144"/>
        <c:crosses val="autoZero"/>
        <c:crossBetween val="between"/>
        <c:majorUnit val="1000"/>
        <c:minorUnit val="1000"/>
      </c:valAx>
      <c:spPr>
        <a:noFill/>
        <a:ln w="12700">
          <a:noFill/>
          <a:prstDash val="solid"/>
        </a:ln>
        <a:scene3d>
          <a:camera prst="orthographicFront"/>
          <a:lightRig rig="threePt" dir="t"/>
        </a:scene3d>
        <a:sp3d>
          <a:bevelB w="165100" prst="coolSlant"/>
        </a:sp3d>
      </c:spPr>
    </c:plotArea>
    <c:plotVisOnly val="0"/>
    <c:dispBlanksAs val="zero"/>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horizontalDpi="360" verticalDpi="36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4609545432785"/>
          <c:y val="9.4311786608069312E-2"/>
          <c:w val="0.86554740232660365"/>
          <c:h val="0.81119208936092257"/>
        </c:manualLayout>
      </c:layout>
      <c:lineChart>
        <c:grouping val="stacked"/>
        <c:varyColors val="0"/>
        <c:ser>
          <c:idx val="0"/>
          <c:order val="0"/>
          <c:spPr>
            <a:ln w="25400">
              <a:solidFill>
                <a:srgbClr val="FF0000"/>
              </a:solidFill>
              <a:prstDash val="solid"/>
            </a:ln>
          </c:spPr>
          <c:marker>
            <c:symbol val="circle"/>
            <c:size val="8"/>
            <c:spPr>
              <a:solidFill>
                <a:srgbClr val="FF0000"/>
              </a:solidFill>
              <a:ln>
                <a:solidFill>
                  <a:srgbClr val="000000"/>
                </a:solidFill>
                <a:prstDash val="solid"/>
              </a:ln>
              <a:scene3d>
                <a:camera prst="orthographicFront"/>
                <a:lightRig rig="threePt" dir="t"/>
              </a:scene3d>
              <a:sp3d>
                <a:bevelT w="165100" prst="coolSlant"/>
              </a:sp3d>
            </c:spPr>
          </c:marker>
          <c:val>
            <c:numRef>
              <c:f>strona4!$H$6:$H$17</c:f>
              <c:numCache>
                <c:formatCode>#,##0</c:formatCode>
                <c:ptCount val="12"/>
                <c:pt idx="0">
                  <c:v>3536</c:v>
                </c:pt>
                <c:pt idx="1">
                  <c:v>3735</c:v>
                </c:pt>
                <c:pt idx="2">
                  <c:v>3874</c:v>
                </c:pt>
                <c:pt idx="3">
                  <c:v>3847</c:v>
                </c:pt>
                <c:pt idx="4">
                  <c:v>3894</c:v>
                </c:pt>
                <c:pt idx="5">
                  <c:v>3961</c:v>
                </c:pt>
                <c:pt idx="6">
                  <c:v>3879</c:v>
                </c:pt>
                <c:pt idx="7">
                  <c:v>3868</c:v>
                </c:pt>
                <c:pt idx="8">
                  <c:v>3866</c:v>
                </c:pt>
                <c:pt idx="9">
                  <c:v>3795</c:v>
                </c:pt>
                <c:pt idx="10">
                  <c:v>3811</c:v>
                </c:pt>
                <c:pt idx="11">
                  <c:v>3683</c:v>
                </c:pt>
              </c:numCache>
            </c:numRef>
          </c:val>
          <c:smooth val="1"/>
          <c:extLst>
            <c:ext xmlns:c16="http://schemas.microsoft.com/office/drawing/2014/chart" uri="{C3380CC4-5D6E-409C-BE32-E72D297353CC}">
              <c16:uniqueId val="{00000000-4525-4D25-B6C2-ECCCAFD5A662}"/>
            </c:ext>
          </c:extLst>
        </c:ser>
        <c:dLbls>
          <c:showLegendKey val="0"/>
          <c:showVal val="0"/>
          <c:showCatName val="0"/>
          <c:showSerName val="0"/>
          <c:showPercent val="0"/>
          <c:showBubbleSize val="0"/>
        </c:dLbls>
        <c:marker val="1"/>
        <c:smooth val="0"/>
        <c:axId val="52479488"/>
        <c:axId val="52481408"/>
      </c:lineChart>
      <c:catAx>
        <c:axId val="52479488"/>
        <c:scaling>
          <c:orientation val="minMax"/>
        </c:scaling>
        <c:delete val="0"/>
        <c:axPos val="b"/>
        <c:numFmt formatCode="General" sourceLinked="1"/>
        <c:majorTickMark val="out"/>
        <c:minorTickMark val="in"/>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481408"/>
        <c:crossesAt val="2500"/>
        <c:auto val="1"/>
        <c:lblAlgn val="ctr"/>
        <c:lblOffset val="100"/>
        <c:tickLblSkip val="1"/>
        <c:tickMarkSkip val="1"/>
        <c:noMultiLvlLbl val="0"/>
      </c:catAx>
      <c:valAx>
        <c:axId val="52481408"/>
        <c:scaling>
          <c:orientation val="minMax"/>
          <c:max val="4200"/>
          <c:min val="3400"/>
        </c:scaling>
        <c:delete val="0"/>
        <c:axPos val="l"/>
        <c:title>
          <c:tx>
            <c:rich>
              <a:bodyPr/>
              <a:lstStyle/>
              <a:p>
                <a:pPr>
                  <a:defRPr sz="1000" b="1" i="0" u="none" strike="noStrike" baseline="0">
                    <a:solidFill>
                      <a:srgbClr val="000000"/>
                    </a:solidFill>
                    <a:latin typeface="Arial" pitchFamily="34" charset="0"/>
                    <a:ea typeface="Arial CE"/>
                    <a:cs typeface="Arial" pitchFamily="34" charset="0"/>
                  </a:defRPr>
                </a:pPr>
                <a:r>
                  <a:rPr lang="pl-PL" b="1">
                    <a:latin typeface="Arial" pitchFamily="34" charset="0"/>
                    <a:cs typeface="Arial" pitchFamily="34" charset="0"/>
                  </a:rPr>
                  <a:t>Liczba osób</a:t>
                </a:r>
              </a:p>
            </c:rich>
          </c:tx>
          <c:layout>
            <c:manualLayout>
              <c:xMode val="edge"/>
              <c:yMode val="edge"/>
              <c:x val="9.3370681605975479E-3"/>
              <c:y val="0.38967195297773038"/>
            </c:manualLayout>
          </c:layout>
          <c:overlay val="0"/>
          <c:spPr>
            <a:noFill/>
            <a:ln w="25400">
              <a:noFill/>
            </a:ln>
          </c:spPr>
        </c:title>
        <c:numFmt formatCode="#,##0"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479488"/>
        <c:crosses val="autoZero"/>
        <c:crossBetween val="between"/>
      </c:valAx>
      <c:spPr>
        <a:noFill/>
        <a:ln w="12700">
          <a:noFill/>
          <a:prstDash val="solid"/>
        </a:ln>
      </c:spPr>
    </c:plotArea>
    <c:plotVisOnly val="0"/>
    <c:dispBlanksAs val="zero"/>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80"/>
    </c:view3D>
    <c:floor>
      <c:thickness val="0"/>
      <c:spPr>
        <a:solidFill>
          <a:srgbClr val="FFC000"/>
        </a:solidFill>
        <a:scene3d>
          <a:camera prst="orthographicFront"/>
          <a:lightRig rig="threePt" dir="t"/>
        </a:scene3d>
        <a:sp3d>
          <a:contourClr>
            <a:srgbClr val="000000"/>
          </a:contourClr>
        </a:sp3d>
      </c:spPr>
    </c:floor>
    <c:sideWall>
      <c:thickness val="0"/>
      <c:spPr>
        <a:noFill/>
        <a:ln w="12700">
          <a:noFill/>
          <a:prstDash val="solid"/>
        </a:ln>
      </c:spPr>
    </c:sideWall>
    <c:backWall>
      <c:thickness val="0"/>
      <c:spPr>
        <a:noFill/>
        <a:ln w="12700">
          <a:noFill/>
          <a:prstDash val="solid"/>
        </a:ln>
      </c:spPr>
    </c:backWall>
    <c:plotArea>
      <c:layout>
        <c:manualLayout>
          <c:layoutTarget val="inner"/>
          <c:xMode val="edge"/>
          <c:yMode val="edge"/>
          <c:x val="0.12108859625929561"/>
          <c:y val="6.8403863310189689E-2"/>
          <c:w val="0.85117452198819465"/>
          <c:h val="0.75167733343684706"/>
        </c:manualLayout>
      </c:layout>
      <c:bar3DChart>
        <c:barDir val="col"/>
        <c:grouping val="clustered"/>
        <c:varyColors val="0"/>
        <c:ser>
          <c:idx val="0"/>
          <c:order val="0"/>
          <c:tx>
            <c:v>TA</c:v>
          </c:tx>
          <c:spPr>
            <a:solidFill>
              <a:srgbClr val="C00000"/>
            </a:solidFill>
            <a:ln w="12700">
              <a:noFill/>
              <a:prstDash val="solid"/>
            </a:ln>
            <a:scene3d>
              <a:camera prst="orthographicFront"/>
              <a:lightRig rig="threePt" dir="t"/>
            </a:scene3d>
            <a:sp3d>
              <a:bevelT w="165100" prst="coolSlant"/>
              <a:contourClr>
                <a:srgbClr val="000000"/>
              </a:contourClr>
            </a:sp3d>
          </c:spPr>
          <c:invertIfNegative val="0"/>
          <c:val>
            <c:numRef>
              <c:f>strona4!$D$6:$D$17</c:f>
              <c:numCache>
                <c:formatCode>#,##0</c:formatCode>
                <c:ptCount val="12"/>
                <c:pt idx="0">
                  <c:v>8222</c:v>
                </c:pt>
                <c:pt idx="1">
                  <c:v>8298</c:v>
                </c:pt>
                <c:pt idx="2">
                  <c:v>8371</c:v>
                </c:pt>
                <c:pt idx="3">
                  <c:v>8372</c:v>
                </c:pt>
                <c:pt idx="4">
                  <c:v>8495</c:v>
                </c:pt>
                <c:pt idx="5">
                  <c:v>8405</c:v>
                </c:pt>
                <c:pt idx="6">
                  <c:v>8351</c:v>
                </c:pt>
                <c:pt idx="7">
                  <c:v>8557</c:v>
                </c:pt>
                <c:pt idx="8">
                  <c:v>8671</c:v>
                </c:pt>
                <c:pt idx="9">
                  <c:v>8865</c:v>
                </c:pt>
                <c:pt idx="10">
                  <c:v>8773</c:v>
                </c:pt>
                <c:pt idx="11">
                  <c:v>8430</c:v>
                </c:pt>
              </c:numCache>
            </c:numRef>
          </c:val>
          <c:extLst>
            <c:ext xmlns:c16="http://schemas.microsoft.com/office/drawing/2014/chart" uri="{C3380CC4-5D6E-409C-BE32-E72D297353CC}">
              <c16:uniqueId val="{00000000-7198-4B4E-B562-82A70A7AF9EF}"/>
            </c:ext>
          </c:extLst>
        </c:ser>
        <c:ser>
          <c:idx val="1"/>
          <c:order val="1"/>
          <c:tx>
            <c:v>Skazani</c:v>
          </c:tx>
          <c:spPr>
            <a:solidFill>
              <a:srgbClr val="7030A0"/>
            </a:solidFill>
            <a:ln w="12700">
              <a:noFill/>
              <a:prstDash val="solid"/>
            </a:ln>
            <a:scene3d>
              <a:camera prst="orthographicFront"/>
              <a:lightRig rig="threePt" dir="t"/>
            </a:scene3d>
            <a:sp3d prstMaterial="metal">
              <a:bevelT w="165100" prst="coolSlant"/>
              <a:bevelB w="165100" prst="coolSlant"/>
              <a:contourClr>
                <a:srgbClr val="000000"/>
              </a:contourClr>
            </a:sp3d>
          </c:spPr>
          <c:invertIfNegative val="0"/>
          <c:val>
            <c:numRef>
              <c:f>strona4!$E$6:$E$17</c:f>
              <c:numCache>
                <c:formatCode>#,##0</c:formatCode>
                <c:ptCount val="12"/>
                <c:pt idx="0">
                  <c:v>63985</c:v>
                </c:pt>
                <c:pt idx="1">
                  <c:v>66608</c:v>
                </c:pt>
                <c:pt idx="2">
                  <c:v>68697</c:v>
                </c:pt>
                <c:pt idx="3">
                  <c:v>68828</c:v>
                </c:pt>
                <c:pt idx="4">
                  <c:v>68690</c:v>
                </c:pt>
                <c:pt idx="5">
                  <c:v>68565</c:v>
                </c:pt>
                <c:pt idx="6">
                  <c:v>68011</c:v>
                </c:pt>
                <c:pt idx="7">
                  <c:v>67406</c:v>
                </c:pt>
                <c:pt idx="8">
                  <c:v>66686</c:v>
                </c:pt>
                <c:pt idx="9">
                  <c:v>65182</c:v>
                </c:pt>
                <c:pt idx="10">
                  <c:v>65027</c:v>
                </c:pt>
                <c:pt idx="11">
                  <c:v>64336</c:v>
                </c:pt>
              </c:numCache>
            </c:numRef>
          </c:val>
          <c:extLst>
            <c:ext xmlns:c16="http://schemas.microsoft.com/office/drawing/2014/chart" uri="{C3380CC4-5D6E-409C-BE32-E72D297353CC}">
              <c16:uniqueId val="{00000001-7198-4B4E-B562-82A70A7AF9EF}"/>
            </c:ext>
          </c:extLst>
        </c:ser>
        <c:ser>
          <c:idx val="2"/>
          <c:order val="2"/>
          <c:tx>
            <c:v>Ukarani</c:v>
          </c:tx>
          <c:spPr>
            <a:solidFill>
              <a:srgbClr val="00B050"/>
            </a:solidFill>
            <a:ln w="12700">
              <a:noFill/>
              <a:prstDash val="solid"/>
            </a:ln>
            <a:scene3d>
              <a:camera prst="orthographicFront"/>
              <a:lightRig rig="threePt" dir="t"/>
            </a:scene3d>
            <a:sp3d prstMaterial="metal">
              <a:bevelT w="165100" prst="coolSlant"/>
              <a:contourClr>
                <a:srgbClr val="000000"/>
              </a:contourClr>
            </a:sp3d>
          </c:spPr>
          <c:invertIfNegative val="0"/>
          <c:val>
            <c:numRef>
              <c:f>strona4!$F$6:$F$17</c:f>
              <c:numCache>
                <c:formatCode>#,##0</c:formatCode>
                <c:ptCount val="12"/>
                <c:pt idx="0">
                  <c:v>967</c:v>
                </c:pt>
                <c:pt idx="1">
                  <c:v>1006</c:v>
                </c:pt>
                <c:pt idx="2">
                  <c:v>1045</c:v>
                </c:pt>
                <c:pt idx="3">
                  <c:v>813</c:v>
                </c:pt>
                <c:pt idx="4">
                  <c:v>917</c:v>
                </c:pt>
                <c:pt idx="5">
                  <c:v>964</c:v>
                </c:pt>
                <c:pt idx="6">
                  <c:v>879</c:v>
                </c:pt>
                <c:pt idx="7">
                  <c:v>835</c:v>
                </c:pt>
                <c:pt idx="8">
                  <c:v>847</c:v>
                </c:pt>
                <c:pt idx="9">
                  <c:v>1079</c:v>
                </c:pt>
                <c:pt idx="10">
                  <c:v>1167</c:v>
                </c:pt>
                <c:pt idx="11">
                  <c:v>1056</c:v>
                </c:pt>
              </c:numCache>
            </c:numRef>
          </c:val>
          <c:extLst>
            <c:ext xmlns:c16="http://schemas.microsoft.com/office/drawing/2014/chart" uri="{C3380CC4-5D6E-409C-BE32-E72D297353CC}">
              <c16:uniqueId val="{00000002-7198-4B4E-B562-82A70A7AF9EF}"/>
            </c:ext>
          </c:extLst>
        </c:ser>
        <c:dLbls>
          <c:showLegendKey val="0"/>
          <c:showVal val="0"/>
          <c:showCatName val="0"/>
          <c:showSerName val="0"/>
          <c:showPercent val="0"/>
          <c:showBubbleSize val="0"/>
        </c:dLbls>
        <c:gapWidth val="150"/>
        <c:shape val="cylinder"/>
        <c:axId val="52728576"/>
        <c:axId val="52730496"/>
        <c:axId val="0"/>
      </c:bar3DChart>
      <c:catAx>
        <c:axId val="52728576"/>
        <c:scaling>
          <c:orientation val="minMax"/>
        </c:scaling>
        <c:delete val="0"/>
        <c:axPos val="b"/>
        <c:title>
          <c:tx>
            <c:rich>
              <a:bodyPr/>
              <a:lstStyle/>
              <a:p>
                <a:pPr>
                  <a:defRPr sz="1000" b="1" i="0" u="none" strike="noStrike" baseline="0">
                    <a:solidFill>
                      <a:srgbClr val="000000"/>
                    </a:solidFill>
                    <a:latin typeface="Arial CE"/>
                    <a:ea typeface="Arial CE"/>
                    <a:cs typeface="Arial CE"/>
                  </a:defRPr>
                </a:pPr>
                <a:r>
                  <a:rPr lang="pl-PL" b="1"/>
                  <a:t>miesiąc</a:t>
                </a:r>
              </a:p>
            </c:rich>
          </c:tx>
          <c:layout>
            <c:manualLayout>
              <c:xMode val="edge"/>
              <c:yMode val="edge"/>
              <c:x val="0.45989172293634234"/>
              <c:y val="0.86988052999399168"/>
            </c:manualLayout>
          </c:layout>
          <c:overlay val="0"/>
          <c:spPr>
            <a:noFill/>
            <a:ln w="25400">
              <a:noFill/>
            </a:ln>
          </c:spPr>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730496"/>
        <c:crosses val="autoZero"/>
        <c:auto val="1"/>
        <c:lblAlgn val="ctr"/>
        <c:lblOffset val="100"/>
        <c:tickLblSkip val="1"/>
        <c:tickMarkSkip val="1"/>
        <c:noMultiLvlLbl val="0"/>
      </c:catAx>
      <c:valAx>
        <c:axId val="52730496"/>
        <c:scaling>
          <c:orientation val="minMax"/>
          <c:max val="80000"/>
        </c:scaling>
        <c:delete val="0"/>
        <c:axPos val="l"/>
        <c:title>
          <c:tx>
            <c:rich>
              <a:bodyPr/>
              <a:lstStyle/>
              <a:p>
                <a:pPr>
                  <a:defRPr sz="1000" b="1" i="0" u="none" strike="noStrike" baseline="0">
                    <a:solidFill>
                      <a:srgbClr val="000000"/>
                    </a:solidFill>
                    <a:latin typeface="Arial" pitchFamily="34" charset="0"/>
                    <a:ea typeface="Arial CE"/>
                    <a:cs typeface="Arial" pitchFamily="34" charset="0"/>
                  </a:defRPr>
                </a:pPr>
                <a:r>
                  <a:rPr lang="pl-PL" b="1">
                    <a:latin typeface="Arial" pitchFamily="34" charset="0"/>
                    <a:cs typeface="Arial" pitchFamily="34" charset="0"/>
                  </a:rPr>
                  <a:t>Liczba osób</a:t>
                </a:r>
              </a:p>
            </c:rich>
          </c:tx>
          <c:layout>
            <c:manualLayout>
              <c:xMode val="edge"/>
              <c:yMode val="edge"/>
              <c:x val="5.4421768707482955E-3"/>
              <c:y val="0.42088404009739788"/>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728576"/>
        <c:crosses val="autoZero"/>
        <c:crossBetween val="between"/>
      </c:valAx>
    </c:plotArea>
    <c:legend>
      <c:legendPos val="b"/>
      <c:overlay val="0"/>
      <c:spPr>
        <a:solidFill>
          <a:srgbClr val="FFFFFF"/>
        </a:solidFill>
        <a:ln w="12700">
          <a:solidFill>
            <a:srgbClr val="000000"/>
          </a:solidFill>
          <a:prstDash val="solid"/>
        </a:ln>
        <a:effectLst>
          <a:outerShdw dist="35921" dir="2700000" algn="br">
            <a:srgbClr val="000000"/>
          </a:outerShdw>
        </a:effectLst>
      </c:spPr>
      <c:txPr>
        <a:bodyPr/>
        <a:lstStyle/>
        <a:p>
          <a:pPr>
            <a:defRPr sz="920" b="0" i="0" u="none" strike="noStrike" baseline="0">
              <a:solidFill>
                <a:srgbClr val="000000"/>
              </a:solidFill>
              <a:latin typeface="Arial MT"/>
              <a:ea typeface="Arial MT"/>
              <a:cs typeface="Arial MT"/>
            </a:defRPr>
          </a:pPr>
          <a:endParaRPr lang="pl-PL"/>
        </a:p>
      </c:txPr>
    </c:legend>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100"/>
      <c:rAngAx val="0"/>
      <c:perspective val="80"/>
    </c:view3D>
    <c:floor>
      <c:thickness val="0"/>
      <c:spPr>
        <a:solidFill>
          <a:srgbClr val="FFC000"/>
        </a:solidFill>
        <a:scene3d>
          <a:camera prst="orthographicFront"/>
          <a:lightRig rig="threePt" dir="t"/>
        </a:scene3d>
        <a:sp3d>
          <a:contourClr>
            <a:srgbClr val="000000"/>
          </a:contourClr>
        </a:sp3d>
      </c:spPr>
    </c:floor>
    <c:sideWall>
      <c:thickness val="0"/>
      <c:spPr>
        <a:noFill/>
        <a:ln w="12700">
          <a:noFill/>
          <a:prstDash val="solid"/>
        </a:ln>
      </c:spPr>
    </c:sideWall>
    <c:backWall>
      <c:thickness val="0"/>
      <c:spPr>
        <a:noFill/>
        <a:ln w="12700">
          <a:noFill/>
          <a:prstDash val="solid"/>
        </a:ln>
      </c:spPr>
    </c:backWall>
    <c:plotArea>
      <c:layout>
        <c:manualLayout>
          <c:layoutTarget val="inner"/>
          <c:xMode val="edge"/>
          <c:yMode val="edge"/>
          <c:x val="0.10234525684289464"/>
          <c:y val="8.2181227346581481E-2"/>
          <c:w val="0.8701102362205535"/>
          <c:h val="0.73655918010248722"/>
        </c:manualLayout>
      </c:layout>
      <c:bar3DChart>
        <c:barDir val="col"/>
        <c:grouping val="clustered"/>
        <c:varyColors val="0"/>
        <c:ser>
          <c:idx val="0"/>
          <c:order val="0"/>
          <c:tx>
            <c:v>TA</c:v>
          </c:tx>
          <c:spPr>
            <a:solidFill>
              <a:srgbClr val="C00000"/>
            </a:solidFill>
            <a:ln w="12700">
              <a:noFill/>
              <a:prstDash val="solid"/>
            </a:ln>
            <a:scene3d>
              <a:camera prst="orthographicFront"/>
              <a:lightRig rig="threePt" dir="t"/>
            </a:scene3d>
            <a:sp3d prstMaterial="metal">
              <a:bevelT w="165100" prst="coolSlant"/>
              <a:contourClr>
                <a:srgbClr val="000000"/>
              </a:contourClr>
            </a:sp3d>
          </c:spPr>
          <c:invertIfNegative val="0"/>
          <c:val>
            <c:numRef>
              <c:f>strona4!$I$6:$I$17</c:f>
              <c:numCache>
                <c:formatCode>#,##0</c:formatCode>
                <c:ptCount val="12"/>
                <c:pt idx="0">
                  <c:v>473</c:v>
                </c:pt>
                <c:pt idx="1">
                  <c:v>464</c:v>
                </c:pt>
                <c:pt idx="2">
                  <c:v>470</c:v>
                </c:pt>
                <c:pt idx="3">
                  <c:v>461</c:v>
                </c:pt>
                <c:pt idx="4">
                  <c:v>480</c:v>
                </c:pt>
                <c:pt idx="5">
                  <c:v>483</c:v>
                </c:pt>
                <c:pt idx="6">
                  <c:v>479</c:v>
                </c:pt>
                <c:pt idx="7">
                  <c:v>480</c:v>
                </c:pt>
                <c:pt idx="8">
                  <c:v>506</c:v>
                </c:pt>
                <c:pt idx="9">
                  <c:v>544</c:v>
                </c:pt>
                <c:pt idx="10">
                  <c:v>548</c:v>
                </c:pt>
                <c:pt idx="11">
                  <c:v>524</c:v>
                </c:pt>
              </c:numCache>
            </c:numRef>
          </c:val>
          <c:extLst>
            <c:ext xmlns:c16="http://schemas.microsoft.com/office/drawing/2014/chart" uri="{C3380CC4-5D6E-409C-BE32-E72D297353CC}">
              <c16:uniqueId val="{00000000-E4C8-4AD7-B080-C79FF773F69A}"/>
            </c:ext>
          </c:extLst>
        </c:ser>
        <c:ser>
          <c:idx val="1"/>
          <c:order val="1"/>
          <c:tx>
            <c:v>Skazane</c:v>
          </c:tx>
          <c:spPr>
            <a:solidFill>
              <a:srgbClr val="7030A0"/>
            </a:solidFill>
            <a:ln w="12700">
              <a:noFill/>
              <a:prstDash val="solid"/>
            </a:ln>
            <a:scene3d>
              <a:camera prst="orthographicFront"/>
              <a:lightRig rig="threePt" dir="t"/>
            </a:scene3d>
            <a:sp3d prstMaterial="metal">
              <a:bevelT w="165100" prst="coolSlant"/>
              <a:contourClr>
                <a:srgbClr val="000000"/>
              </a:contourClr>
            </a:sp3d>
          </c:spPr>
          <c:invertIfNegative val="0"/>
          <c:val>
            <c:numRef>
              <c:f>strona4!$J$6:$J$17</c:f>
              <c:numCache>
                <c:formatCode>#,##0</c:formatCode>
                <c:ptCount val="12"/>
                <c:pt idx="0">
                  <c:v>2984</c:v>
                </c:pt>
                <c:pt idx="1">
                  <c:v>3169</c:v>
                </c:pt>
                <c:pt idx="2">
                  <c:v>3316</c:v>
                </c:pt>
                <c:pt idx="3">
                  <c:v>3314</c:v>
                </c:pt>
                <c:pt idx="4">
                  <c:v>3326</c:v>
                </c:pt>
                <c:pt idx="5">
                  <c:v>3377</c:v>
                </c:pt>
                <c:pt idx="6">
                  <c:v>3336</c:v>
                </c:pt>
                <c:pt idx="7">
                  <c:v>3307</c:v>
                </c:pt>
                <c:pt idx="8">
                  <c:v>3282</c:v>
                </c:pt>
                <c:pt idx="9">
                  <c:v>3161</c:v>
                </c:pt>
                <c:pt idx="10">
                  <c:v>3159</c:v>
                </c:pt>
                <c:pt idx="11">
                  <c:v>3070</c:v>
                </c:pt>
              </c:numCache>
            </c:numRef>
          </c:val>
          <c:extLst>
            <c:ext xmlns:c16="http://schemas.microsoft.com/office/drawing/2014/chart" uri="{C3380CC4-5D6E-409C-BE32-E72D297353CC}">
              <c16:uniqueId val="{00000001-E4C8-4AD7-B080-C79FF773F69A}"/>
            </c:ext>
          </c:extLst>
        </c:ser>
        <c:ser>
          <c:idx val="2"/>
          <c:order val="2"/>
          <c:tx>
            <c:v>Ukarane</c:v>
          </c:tx>
          <c:spPr>
            <a:solidFill>
              <a:srgbClr val="00B050"/>
            </a:solidFill>
            <a:ln w="12700">
              <a:noFill/>
              <a:prstDash val="solid"/>
            </a:ln>
            <a:scene3d>
              <a:camera prst="orthographicFront"/>
              <a:lightRig rig="threePt" dir="t"/>
            </a:scene3d>
            <a:sp3d prstMaterial="metal">
              <a:bevelT w="165100" prst="coolSlant"/>
              <a:contourClr>
                <a:srgbClr val="000000"/>
              </a:contourClr>
            </a:sp3d>
          </c:spPr>
          <c:invertIfNegative val="0"/>
          <c:val>
            <c:numRef>
              <c:f>strona4!$K$6:$K$17</c:f>
              <c:numCache>
                <c:formatCode>#,##0</c:formatCode>
                <c:ptCount val="12"/>
                <c:pt idx="0">
                  <c:v>79</c:v>
                </c:pt>
                <c:pt idx="1">
                  <c:v>102</c:v>
                </c:pt>
                <c:pt idx="2">
                  <c:v>88</c:v>
                </c:pt>
                <c:pt idx="3">
                  <c:v>72</c:v>
                </c:pt>
                <c:pt idx="4">
                  <c:v>88</c:v>
                </c:pt>
                <c:pt idx="5">
                  <c:v>101</c:v>
                </c:pt>
                <c:pt idx="6">
                  <c:v>64</c:v>
                </c:pt>
                <c:pt idx="7">
                  <c:v>81</c:v>
                </c:pt>
                <c:pt idx="8">
                  <c:v>78</c:v>
                </c:pt>
                <c:pt idx="9">
                  <c:v>90</c:v>
                </c:pt>
                <c:pt idx="10">
                  <c:v>104</c:v>
                </c:pt>
                <c:pt idx="11">
                  <c:v>89</c:v>
                </c:pt>
              </c:numCache>
            </c:numRef>
          </c:val>
          <c:extLst>
            <c:ext xmlns:c16="http://schemas.microsoft.com/office/drawing/2014/chart" uri="{C3380CC4-5D6E-409C-BE32-E72D297353CC}">
              <c16:uniqueId val="{00000002-E4C8-4AD7-B080-C79FF773F69A}"/>
            </c:ext>
          </c:extLst>
        </c:ser>
        <c:dLbls>
          <c:showLegendKey val="0"/>
          <c:showVal val="0"/>
          <c:showCatName val="0"/>
          <c:showSerName val="0"/>
          <c:showPercent val="0"/>
          <c:showBubbleSize val="0"/>
        </c:dLbls>
        <c:gapWidth val="150"/>
        <c:shape val="cylinder"/>
        <c:axId val="52912512"/>
        <c:axId val="52914432"/>
        <c:axId val="0"/>
      </c:bar3DChart>
      <c:catAx>
        <c:axId val="52912512"/>
        <c:scaling>
          <c:orientation val="minMax"/>
        </c:scaling>
        <c:delete val="0"/>
        <c:axPos val="b"/>
        <c:title>
          <c:tx>
            <c:rich>
              <a:bodyPr/>
              <a:lstStyle/>
              <a:p>
                <a:pPr>
                  <a:defRPr/>
                </a:pPr>
                <a:r>
                  <a:rPr lang="en-US" b="1"/>
                  <a:t>miesiąc</a:t>
                </a:r>
              </a:p>
            </c:rich>
          </c:tx>
          <c:layout>
            <c:manualLayout>
              <c:xMode val="edge"/>
              <c:yMode val="edge"/>
              <c:x val="0.46733603299588738"/>
              <c:y val="0.86899718180388763"/>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914432"/>
        <c:crosses val="autoZero"/>
        <c:auto val="1"/>
        <c:lblAlgn val="ctr"/>
        <c:lblOffset val="100"/>
        <c:tickLblSkip val="1"/>
        <c:tickMarkSkip val="1"/>
        <c:noMultiLvlLbl val="0"/>
      </c:catAx>
      <c:valAx>
        <c:axId val="52914432"/>
        <c:scaling>
          <c:orientation val="minMax"/>
        </c:scaling>
        <c:delete val="0"/>
        <c:axPos val="l"/>
        <c:title>
          <c:tx>
            <c:rich>
              <a:bodyPr/>
              <a:lstStyle/>
              <a:p>
                <a:pPr>
                  <a:defRPr sz="1000" b="1" i="0" u="none" strike="noStrike" baseline="0">
                    <a:solidFill>
                      <a:srgbClr val="000000"/>
                    </a:solidFill>
                    <a:latin typeface="Arial" pitchFamily="34" charset="0"/>
                    <a:ea typeface="Arial MT"/>
                    <a:cs typeface="Arial" pitchFamily="34" charset="0"/>
                  </a:defRPr>
                </a:pPr>
                <a:r>
                  <a:rPr lang="pl-PL" b="1">
                    <a:latin typeface="Arial" pitchFamily="34" charset="0"/>
                    <a:cs typeface="Arial" pitchFamily="34" charset="0"/>
                  </a:rPr>
                  <a:t>Liczba osób</a:t>
                </a:r>
              </a:p>
            </c:rich>
          </c:tx>
          <c:layout>
            <c:manualLayout>
              <c:xMode val="edge"/>
              <c:yMode val="edge"/>
              <c:x val="5.4570259208732014E-3"/>
              <c:y val="0.44700460829493088"/>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912512"/>
        <c:crosses val="autoZero"/>
        <c:crossBetween val="between"/>
      </c:valAx>
      <c:spPr>
        <a:ln>
          <a:noFill/>
        </a:ln>
        <a:scene3d>
          <a:camera prst="orthographicFront"/>
          <a:lightRig rig="threePt" dir="t"/>
        </a:scene3d>
        <a:sp3d>
          <a:bevelB w="165100" prst="coolSlant"/>
        </a:sp3d>
      </c:spPr>
    </c:plotArea>
    <c:legend>
      <c:legendPos val="b"/>
      <c:layout>
        <c:manualLayout>
          <c:xMode val="edge"/>
          <c:yMode val="edge"/>
          <c:x val="0.35705601799778741"/>
          <c:y val="0.93186738754429888"/>
          <c:w val="0.3525546306711661"/>
          <c:h val="4.9699432732198824E-2"/>
        </c:manualLayout>
      </c:layout>
      <c:overlay val="0"/>
      <c:spPr>
        <a:solidFill>
          <a:srgbClr val="FFFFFF"/>
        </a:solidFill>
        <a:ln w="12700">
          <a:solidFill>
            <a:srgbClr val="000000"/>
          </a:solidFill>
          <a:prstDash val="solid"/>
        </a:ln>
        <a:effectLst>
          <a:outerShdw dist="35921" dir="2700000" algn="br">
            <a:srgbClr val="000000"/>
          </a:outerShdw>
        </a:effectLst>
      </c:spPr>
      <c:txPr>
        <a:bodyPr/>
        <a:lstStyle/>
        <a:p>
          <a:pPr>
            <a:defRPr sz="920" b="0" i="0" u="none" strike="noStrike" baseline="0">
              <a:solidFill>
                <a:srgbClr val="000000"/>
              </a:solidFill>
              <a:latin typeface="Arial MT"/>
              <a:ea typeface="Arial MT"/>
              <a:cs typeface="Arial MT"/>
            </a:defRPr>
          </a:pPr>
          <a:endParaRPr lang="pl-PL"/>
        </a:p>
      </c:txPr>
    </c:legend>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60"/>
    </c:view3D>
    <c:floor>
      <c:thickness val="0"/>
      <c:spPr>
        <a:solidFill>
          <a:srgbClr val="FFC000"/>
        </a:solidFill>
        <a:scene3d>
          <a:camera prst="orthographicFront"/>
          <a:lightRig rig="threePt" dir="t"/>
        </a:scene3d>
        <a:sp3d>
          <a:contourClr>
            <a:srgbClr val="000000"/>
          </a:contourClr>
        </a:sp3d>
      </c:spPr>
    </c:floor>
    <c:sideWall>
      <c:thickness val="0"/>
      <c:spPr>
        <a:noFill/>
        <a:ln w="25400">
          <a:noFill/>
        </a:ln>
      </c:spPr>
    </c:sideWall>
    <c:backWall>
      <c:thickness val="0"/>
      <c:spPr>
        <a:ln w="25400">
          <a:noFill/>
        </a:ln>
      </c:spPr>
    </c:backWall>
    <c:plotArea>
      <c:layout>
        <c:manualLayout>
          <c:layoutTarget val="inner"/>
          <c:xMode val="edge"/>
          <c:yMode val="edge"/>
          <c:x val="0.11819404438762868"/>
          <c:y val="7.7246276205398784E-2"/>
          <c:w val="0.86149811151654865"/>
          <c:h val="0.73131901333493265"/>
        </c:manualLayout>
      </c:layout>
      <c:bar3DChart>
        <c:barDir val="col"/>
        <c:grouping val="clustered"/>
        <c:varyColors val="0"/>
        <c:ser>
          <c:idx val="0"/>
          <c:order val="0"/>
          <c:tx>
            <c:v>Młodociani</c:v>
          </c:tx>
          <c:spPr>
            <a:solidFill>
              <a:srgbClr val="C00000"/>
            </a:solidFill>
            <a:ln w="12700">
              <a:noFill/>
              <a:prstDash val="solid"/>
            </a:ln>
            <a:scene3d>
              <a:camera prst="orthographicFront"/>
              <a:lightRig rig="threePt" dir="t"/>
            </a:scene3d>
            <a:sp3d prstMaterial="metal">
              <a:bevelT w="165100" prst="coolSlant"/>
              <a:contourClr>
                <a:srgbClr val="000000"/>
              </a:contourClr>
            </a:sp3d>
          </c:spPr>
          <c:invertIfNegative val="0"/>
          <c:cat>
            <c:strRef>
              <c:f>strona6!$A$31:$A$34</c:f>
              <c:strCache>
                <c:ptCount val="4"/>
                <c:pt idx="0">
                  <c:v>31.03</c:v>
                </c:pt>
                <c:pt idx="1">
                  <c:v>30.06</c:v>
                </c:pt>
                <c:pt idx="2">
                  <c:v>30.09</c:v>
                </c:pt>
                <c:pt idx="3">
                  <c:v>31.12</c:v>
                </c:pt>
              </c:strCache>
            </c:strRef>
          </c:cat>
          <c:val>
            <c:numRef>
              <c:f>strona5!$P$52:$P$55</c:f>
              <c:numCache>
                <c:formatCode>#,##0</c:formatCode>
                <c:ptCount val="4"/>
                <c:pt idx="0">
                  <c:v>1097</c:v>
                </c:pt>
                <c:pt idx="1">
                  <c:v>1067</c:v>
                </c:pt>
                <c:pt idx="2">
                  <c:v>1059</c:v>
                </c:pt>
                <c:pt idx="3">
                  <c:v>1031</c:v>
                </c:pt>
              </c:numCache>
            </c:numRef>
          </c:val>
          <c:extLst>
            <c:ext xmlns:c16="http://schemas.microsoft.com/office/drawing/2014/chart" uri="{C3380CC4-5D6E-409C-BE32-E72D297353CC}">
              <c16:uniqueId val="{00000000-5FE6-4894-9AAC-A8E4CFFE39A1}"/>
            </c:ext>
          </c:extLst>
        </c:ser>
        <c:ser>
          <c:idx val="1"/>
          <c:order val="1"/>
          <c:tx>
            <c:v>Dorośli</c:v>
          </c:tx>
          <c:spPr>
            <a:solidFill>
              <a:srgbClr val="7030A0"/>
            </a:solidFill>
            <a:ln w="12700">
              <a:noFill/>
              <a:prstDash val="solid"/>
            </a:ln>
            <a:scene3d>
              <a:camera prst="orthographicFront"/>
              <a:lightRig rig="threePt" dir="t"/>
            </a:scene3d>
            <a:sp3d prstMaterial="metal">
              <a:bevelT w="165100" prst="coolSlant"/>
              <a:contourClr>
                <a:srgbClr val="000000"/>
              </a:contourClr>
            </a:sp3d>
          </c:spPr>
          <c:invertIfNegative val="0"/>
          <c:cat>
            <c:strRef>
              <c:f>strona6!$A$31:$A$34</c:f>
              <c:strCache>
                <c:ptCount val="4"/>
                <c:pt idx="0">
                  <c:v>31.03</c:v>
                </c:pt>
                <c:pt idx="1">
                  <c:v>30.06</c:v>
                </c:pt>
                <c:pt idx="2">
                  <c:v>30.09</c:v>
                </c:pt>
                <c:pt idx="3">
                  <c:v>31.12</c:v>
                </c:pt>
              </c:strCache>
            </c:strRef>
          </c:cat>
          <c:val>
            <c:numRef>
              <c:f>strona5!$Q$52:$Q$55</c:f>
              <c:numCache>
                <c:formatCode>#,##0</c:formatCode>
                <c:ptCount val="4"/>
                <c:pt idx="0">
                  <c:v>77016</c:v>
                </c:pt>
                <c:pt idx="1">
                  <c:v>76867</c:v>
                </c:pt>
                <c:pt idx="2">
                  <c:v>75145</c:v>
                </c:pt>
                <c:pt idx="3">
                  <c:v>72791</c:v>
                </c:pt>
              </c:numCache>
            </c:numRef>
          </c:val>
          <c:extLst>
            <c:ext xmlns:c16="http://schemas.microsoft.com/office/drawing/2014/chart" uri="{C3380CC4-5D6E-409C-BE32-E72D297353CC}">
              <c16:uniqueId val="{00000001-5FE6-4894-9AAC-A8E4CFFE39A1}"/>
            </c:ext>
          </c:extLst>
        </c:ser>
        <c:dLbls>
          <c:showLegendKey val="0"/>
          <c:showVal val="0"/>
          <c:showCatName val="0"/>
          <c:showSerName val="0"/>
          <c:showPercent val="0"/>
          <c:showBubbleSize val="0"/>
        </c:dLbls>
        <c:gapWidth val="150"/>
        <c:shape val="cylinder"/>
        <c:axId val="52944256"/>
        <c:axId val="52982912"/>
        <c:axId val="0"/>
      </c:bar3DChart>
      <c:catAx>
        <c:axId val="52944256"/>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982912"/>
        <c:crosses val="autoZero"/>
        <c:auto val="1"/>
        <c:lblAlgn val="ctr"/>
        <c:lblOffset val="100"/>
        <c:tickLblSkip val="1"/>
        <c:tickMarkSkip val="1"/>
        <c:noMultiLvlLbl val="0"/>
      </c:catAx>
      <c:valAx>
        <c:axId val="52982912"/>
        <c:scaling>
          <c:orientation val="minMax"/>
          <c:max val="90000"/>
          <c:min val="0"/>
        </c:scaling>
        <c:delete val="0"/>
        <c:axPos val="l"/>
        <c:title>
          <c:tx>
            <c:rich>
              <a:bodyPr/>
              <a:lstStyle/>
              <a:p>
                <a:pPr>
                  <a:defRPr sz="1000" b="1" i="0" u="none" strike="noStrike" baseline="0">
                    <a:solidFill>
                      <a:srgbClr val="000000"/>
                    </a:solidFill>
                    <a:latin typeface="Arial" pitchFamily="34" charset="0"/>
                    <a:ea typeface="Arial CE"/>
                    <a:cs typeface="Arial" pitchFamily="34" charset="0"/>
                  </a:defRPr>
                </a:pPr>
                <a:r>
                  <a:rPr lang="pl-PL" b="1">
                    <a:latin typeface="Arial" pitchFamily="34" charset="0"/>
                    <a:cs typeface="Arial" pitchFamily="34" charset="0"/>
                  </a:rPr>
                  <a:t>Liczba osób</a:t>
                </a:r>
              </a:p>
            </c:rich>
          </c:tx>
          <c:layout>
            <c:manualLayout>
              <c:xMode val="edge"/>
              <c:yMode val="edge"/>
              <c:x val="7.0827799911472094E-3"/>
              <c:y val="0.41057987398935508"/>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2944256"/>
        <c:crosses val="autoZero"/>
        <c:crossBetween val="between"/>
        <c:majorUnit val="10000"/>
      </c:valAx>
      <c:spPr>
        <a:noFill/>
        <a:ln>
          <a:noFill/>
        </a:ln>
      </c:spPr>
    </c:plotArea>
    <c:legend>
      <c:legendPos val="b"/>
      <c:layout>
        <c:manualLayout>
          <c:xMode val="edge"/>
          <c:yMode val="edge"/>
          <c:x val="0.38509698482811638"/>
          <c:y val="0.89193227420879695"/>
          <c:w val="0.24606619294541396"/>
          <c:h val="7.7841025539313879E-2"/>
        </c:manualLayout>
      </c:layout>
      <c:overlay val="0"/>
      <c:spPr>
        <a:solidFill>
          <a:srgbClr val="FFFFFF"/>
        </a:solidFill>
        <a:ln w="12700">
          <a:solidFill>
            <a:srgbClr val="000000"/>
          </a:solidFill>
          <a:prstDash val="solid"/>
        </a:ln>
        <a:effectLst>
          <a:outerShdw dist="35921" dir="2700000" algn="br">
            <a:srgbClr val="000000"/>
          </a:outerShdw>
        </a:effectLst>
      </c:spPr>
      <c:txPr>
        <a:bodyPr/>
        <a:lstStyle/>
        <a:p>
          <a:pPr>
            <a:defRPr sz="920" b="0" i="0" u="none" strike="noStrike" baseline="0">
              <a:solidFill>
                <a:srgbClr val="000000"/>
              </a:solidFill>
              <a:latin typeface="Arial CE"/>
              <a:ea typeface="Arial CE"/>
              <a:cs typeface="Arial CE"/>
            </a:defRPr>
          </a:pPr>
          <a:endParaRPr lang="pl-PL"/>
        </a:p>
      </c:txPr>
    </c:legend>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perspective val="60"/>
    </c:view3D>
    <c:floor>
      <c:thickness val="0"/>
      <c:spPr>
        <a:solidFill>
          <a:srgbClr val="FFC000"/>
        </a:solidFill>
        <a:scene3d>
          <a:camera prst="orthographicFront"/>
          <a:lightRig rig="threePt" dir="t"/>
        </a:scene3d>
        <a:sp3d>
          <a:contourClr>
            <a:srgbClr val="000000"/>
          </a:contourClr>
        </a:sp3d>
      </c:spPr>
    </c:floor>
    <c:sideWall>
      <c:thickness val="0"/>
      <c:spPr>
        <a:noFill/>
        <a:ln w="25400">
          <a:noFill/>
        </a:ln>
      </c:spPr>
    </c:sideWall>
    <c:backWall>
      <c:thickness val="0"/>
      <c:spPr>
        <a:noFill/>
        <a:ln w="25400">
          <a:noFill/>
        </a:ln>
      </c:spPr>
    </c:backWall>
    <c:plotArea>
      <c:layout>
        <c:manualLayout>
          <c:layoutTarget val="inner"/>
          <c:xMode val="edge"/>
          <c:yMode val="edge"/>
          <c:x val="0.10491381468113832"/>
          <c:y val="9.4853330558350268E-2"/>
          <c:w val="0.8519753666113361"/>
          <c:h val="0.73663463873183765"/>
        </c:manualLayout>
      </c:layout>
      <c:bar3DChart>
        <c:barDir val="col"/>
        <c:grouping val="clustered"/>
        <c:varyColors val="0"/>
        <c:ser>
          <c:idx val="0"/>
          <c:order val="0"/>
          <c:tx>
            <c:v>Młodociane</c:v>
          </c:tx>
          <c:spPr>
            <a:solidFill>
              <a:srgbClr val="C00000"/>
            </a:solidFill>
            <a:ln w="12700">
              <a:noFill/>
              <a:prstDash val="solid"/>
            </a:ln>
            <a:scene3d>
              <a:camera prst="orthographicFront"/>
              <a:lightRig rig="threePt" dir="t"/>
            </a:scene3d>
            <a:sp3d prstMaterial="metal">
              <a:bevelT w="165100" prst="coolSlant"/>
              <a:contourClr>
                <a:srgbClr val="000000"/>
              </a:contourClr>
            </a:sp3d>
          </c:spPr>
          <c:invertIfNegative val="0"/>
          <c:cat>
            <c:strRef>
              <c:f>strona6!$A$31:$A$34</c:f>
              <c:strCache>
                <c:ptCount val="4"/>
                <c:pt idx="0">
                  <c:v>31.03</c:v>
                </c:pt>
                <c:pt idx="1">
                  <c:v>30.06</c:v>
                </c:pt>
                <c:pt idx="2">
                  <c:v>30.09</c:v>
                </c:pt>
                <c:pt idx="3">
                  <c:v>31.12</c:v>
                </c:pt>
              </c:strCache>
            </c:strRef>
          </c:cat>
          <c:val>
            <c:numRef>
              <c:f>strona6!$P$31:$P$34</c:f>
              <c:numCache>
                <c:formatCode>#,##0</c:formatCode>
                <c:ptCount val="4"/>
                <c:pt idx="0">
                  <c:v>43</c:v>
                </c:pt>
                <c:pt idx="1">
                  <c:v>50</c:v>
                </c:pt>
                <c:pt idx="2">
                  <c:v>49</c:v>
                </c:pt>
                <c:pt idx="3">
                  <c:v>55</c:v>
                </c:pt>
              </c:numCache>
            </c:numRef>
          </c:val>
          <c:extLst>
            <c:ext xmlns:c16="http://schemas.microsoft.com/office/drawing/2014/chart" uri="{C3380CC4-5D6E-409C-BE32-E72D297353CC}">
              <c16:uniqueId val="{00000000-14C7-45D6-81C0-8A48BC4269A0}"/>
            </c:ext>
          </c:extLst>
        </c:ser>
        <c:ser>
          <c:idx val="1"/>
          <c:order val="1"/>
          <c:tx>
            <c:v>Dorosłe</c:v>
          </c:tx>
          <c:spPr>
            <a:solidFill>
              <a:srgbClr val="7030A0"/>
            </a:solidFill>
            <a:ln w="12700">
              <a:noFill/>
              <a:prstDash val="solid"/>
            </a:ln>
            <a:scene3d>
              <a:camera prst="orthographicFront"/>
              <a:lightRig rig="threePt" dir="t"/>
            </a:scene3d>
            <a:sp3d prstMaterial="metal">
              <a:bevelT w="165100" prst="coolSlant"/>
              <a:contourClr>
                <a:srgbClr val="000000"/>
              </a:contourClr>
            </a:sp3d>
          </c:spPr>
          <c:invertIfNegative val="0"/>
          <c:cat>
            <c:strRef>
              <c:f>strona6!$A$31:$A$34</c:f>
              <c:strCache>
                <c:ptCount val="4"/>
                <c:pt idx="0">
                  <c:v>31.03</c:v>
                </c:pt>
                <c:pt idx="1">
                  <c:v>30.06</c:v>
                </c:pt>
                <c:pt idx="2">
                  <c:v>30.09</c:v>
                </c:pt>
                <c:pt idx="3">
                  <c:v>31.12</c:v>
                </c:pt>
              </c:strCache>
            </c:strRef>
          </c:cat>
          <c:val>
            <c:numRef>
              <c:f>strona6!$Q$31:$Q$34</c:f>
              <c:numCache>
                <c:formatCode>#,##0</c:formatCode>
                <c:ptCount val="4"/>
                <c:pt idx="0">
                  <c:v>3831</c:v>
                </c:pt>
                <c:pt idx="1">
                  <c:v>3911</c:v>
                </c:pt>
                <c:pt idx="2">
                  <c:v>3817</c:v>
                </c:pt>
                <c:pt idx="3">
                  <c:v>3628</c:v>
                </c:pt>
              </c:numCache>
            </c:numRef>
          </c:val>
          <c:extLst>
            <c:ext xmlns:c16="http://schemas.microsoft.com/office/drawing/2014/chart" uri="{C3380CC4-5D6E-409C-BE32-E72D297353CC}">
              <c16:uniqueId val="{00000001-14C7-45D6-81C0-8A48BC4269A0}"/>
            </c:ext>
          </c:extLst>
        </c:ser>
        <c:dLbls>
          <c:showLegendKey val="0"/>
          <c:showVal val="0"/>
          <c:showCatName val="0"/>
          <c:showSerName val="0"/>
          <c:showPercent val="0"/>
          <c:showBubbleSize val="0"/>
        </c:dLbls>
        <c:gapWidth val="150"/>
        <c:shape val="cylinder"/>
        <c:axId val="51251072"/>
        <c:axId val="51252608"/>
        <c:axId val="0"/>
      </c:bar3DChart>
      <c:catAx>
        <c:axId val="51251072"/>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1252608"/>
        <c:crosses val="autoZero"/>
        <c:auto val="1"/>
        <c:lblAlgn val="ctr"/>
        <c:lblOffset val="100"/>
        <c:tickLblSkip val="1"/>
        <c:tickMarkSkip val="1"/>
        <c:noMultiLvlLbl val="0"/>
      </c:catAx>
      <c:valAx>
        <c:axId val="51252608"/>
        <c:scaling>
          <c:orientation val="minMax"/>
        </c:scaling>
        <c:delete val="0"/>
        <c:axPos val="l"/>
        <c:title>
          <c:tx>
            <c:rich>
              <a:bodyPr/>
              <a:lstStyle/>
              <a:p>
                <a:pPr>
                  <a:defRPr sz="1000" b="1" i="0" u="none" strike="noStrike" baseline="0">
                    <a:solidFill>
                      <a:srgbClr val="000000"/>
                    </a:solidFill>
                    <a:latin typeface="Arial CE"/>
                    <a:ea typeface="Arial CE"/>
                    <a:cs typeface="Arial CE"/>
                  </a:defRPr>
                </a:pPr>
                <a:r>
                  <a:rPr lang="pl-PL" b="1"/>
                  <a:t>Liczba osób</a:t>
                </a:r>
              </a:p>
            </c:rich>
          </c:tx>
          <c:layout>
            <c:manualLayout>
              <c:xMode val="edge"/>
              <c:yMode val="edge"/>
              <c:x val="7.0827799911472094E-3"/>
              <c:y val="0.42684813719553188"/>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1251072"/>
        <c:crosses val="autoZero"/>
        <c:crossBetween val="between"/>
      </c:valAx>
      <c:spPr>
        <a:noFill/>
        <a:ln>
          <a:noFill/>
        </a:ln>
      </c:spPr>
    </c:plotArea>
    <c:legend>
      <c:legendPos val="b"/>
      <c:layout>
        <c:manualLayout>
          <c:xMode val="edge"/>
          <c:yMode val="edge"/>
          <c:x val="0.36032206409984457"/>
          <c:y val="0.90178975472893452"/>
          <c:w val="0.29005923571482822"/>
          <c:h val="6.947461308715723E-2"/>
        </c:manualLayout>
      </c:layout>
      <c:overlay val="0"/>
      <c:spPr>
        <a:solidFill>
          <a:srgbClr val="FFFFFF"/>
        </a:solidFill>
        <a:ln w="12700">
          <a:solidFill>
            <a:srgbClr val="000000"/>
          </a:solidFill>
          <a:prstDash val="solid"/>
        </a:ln>
        <a:effectLst>
          <a:outerShdw dist="35921" dir="2700000" algn="br">
            <a:srgbClr val="000000"/>
          </a:outerShdw>
        </a:effectLst>
      </c:spPr>
      <c:txPr>
        <a:bodyPr/>
        <a:lstStyle/>
        <a:p>
          <a:pPr>
            <a:defRPr sz="920" b="0" i="0" u="none" strike="noStrike" baseline="0">
              <a:solidFill>
                <a:srgbClr val="000000"/>
              </a:solidFill>
              <a:latin typeface="Arial CE"/>
              <a:ea typeface="Arial CE"/>
              <a:cs typeface="Arial CE"/>
            </a:defRPr>
          </a:pPr>
          <a:endParaRPr lang="pl-PL"/>
        </a:p>
      </c:txPr>
    </c:legend>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chemeClr val="tx1"/>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5338607724062"/>
          <c:y val="0.17836303356818742"/>
          <c:w val="0.86309227156889889"/>
          <c:h val="0.67836395450568765"/>
        </c:manualLayout>
      </c:layout>
      <c:lineChart>
        <c:grouping val="standard"/>
        <c:varyColors val="0"/>
        <c:ser>
          <c:idx val="1"/>
          <c:order val="0"/>
          <c:tx>
            <c:v>Przybyli</c:v>
          </c:tx>
          <c:spPr>
            <a:ln w="28575">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dPt>
            <c:idx val="3"/>
            <c:marker>
              <c:spPr>
                <a:solidFill>
                  <a:srgbClr val="FF0000"/>
                </a:solidFill>
                <a:ln w="12700">
                  <a:solidFill>
                    <a:srgbClr val="002060"/>
                  </a:solidFill>
                  <a:prstDash val="solid"/>
                </a:ln>
                <a:scene3d>
                  <a:camera prst="orthographicFront"/>
                  <a:lightRig rig="threePt" dir="t"/>
                </a:scene3d>
                <a:sp3d>
                  <a:bevelT w="165100" prst="coolSlant"/>
                </a:sp3d>
              </c:spPr>
            </c:marker>
            <c:bubble3D val="0"/>
            <c:extLst>
              <c:ext xmlns:c16="http://schemas.microsoft.com/office/drawing/2014/chart" uri="{C3380CC4-5D6E-409C-BE32-E72D297353CC}">
                <c16:uniqueId val="{00000000-B270-46AF-AB24-AECD1AD9980E}"/>
              </c:ext>
            </c:extLst>
          </c:dPt>
          <c:val>
            <c:numRef>
              <c:f>strona15!$C$6:$C$17</c:f>
              <c:numCache>
                <c:formatCode>#,##0</c:formatCode>
                <c:ptCount val="12"/>
                <c:pt idx="0">
                  <c:v>8958</c:v>
                </c:pt>
                <c:pt idx="1">
                  <c:v>9624</c:v>
                </c:pt>
                <c:pt idx="2">
                  <c:v>10581</c:v>
                </c:pt>
                <c:pt idx="3">
                  <c:v>8090</c:v>
                </c:pt>
                <c:pt idx="4">
                  <c:v>8255</c:v>
                </c:pt>
                <c:pt idx="5">
                  <c:v>8106</c:v>
                </c:pt>
                <c:pt idx="6">
                  <c:v>7348</c:v>
                </c:pt>
                <c:pt idx="7">
                  <c:v>7124</c:v>
                </c:pt>
                <c:pt idx="8">
                  <c:v>6966</c:v>
                </c:pt>
                <c:pt idx="9">
                  <c:v>7488</c:v>
                </c:pt>
                <c:pt idx="10">
                  <c:v>7601</c:v>
                </c:pt>
                <c:pt idx="11">
                  <c:v>6684</c:v>
                </c:pt>
              </c:numCache>
            </c:numRef>
          </c:val>
          <c:smooth val="1"/>
          <c:extLst>
            <c:ext xmlns:c16="http://schemas.microsoft.com/office/drawing/2014/chart" uri="{C3380CC4-5D6E-409C-BE32-E72D297353CC}">
              <c16:uniqueId val="{00000001-B270-46AF-AB24-AECD1AD9980E}"/>
            </c:ext>
          </c:extLst>
        </c:ser>
        <c:ser>
          <c:idx val="0"/>
          <c:order val="1"/>
          <c:tx>
            <c:v>Ubyli</c:v>
          </c:tx>
          <c:spPr>
            <a:ln w="28575">
              <a:solidFill>
                <a:srgbClr val="000080"/>
              </a:solidFill>
              <a:prstDash val="solid"/>
            </a:ln>
          </c:spPr>
          <c:marker>
            <c:symbol val="square"/>
            <c:size val="8"/>
            <c:spPr>
              <a:solidFill>
                <a:srgbClr val="0049DA"/>
              </a:solidFill>
              <a:ln>
                <a:solidFill>
                  <a:srgbClr val="FF0000"/>
                </a:solidFill>
                <a:prstDash val="solid"/>
              </a:ln>
              <a:scene3d>
                <a:camera prst="orthographicFront"/>
                <a:lightRig rig="threePt" dir="t"/>
              </a:scene3d>
              <a:sp3d>
                <a:bevelT w="165100" prst="coolSlant"/>
              </a:sp3d>
            </c:spPr>
          </c:marker>
          <c:val>
            <c:numRef>
              <c:f>strona15!$H$6:$H$17</c:f>
              <c:numCache>
                <c:formatCode>#,##0</c:formatCode>
                <c:ptCount val="12"/>
                <c:pt idx="0">
                  <c:v>7002</c:v>
                </c:pt>
                <c:pt idx="1">
                  <c:v>6879</c:v>
                </c:pt>
                <c:pt idx="2">
                  <c:v>8378</c:v>
                </c:pt>
                <c:pt idx="3">
                  <c:v>8179</c:v>
                </c:pt>
                <c:pt idx="4">
                  <c:v>8158</c:v>
                </c:pt>
                <c:pt idx="5">
                  <c:v>8252</c:v>
                </c:pt>
                <c:pt idx="6">
                  <c:v>8043</c:v>
                </c:pt>
                <c:pt idx="7">
                  <c:v>7555</c:v>
                </c:pt>
                <c:pt idx="8">
                  <c:v>7546</c:v>
                </c:pt>
                <c:pt idx="9">
                  <c:v>8546</c:v>
                </c:pt>
                <c:pt idx="10">
                  <c:v>7751</c:v>
                </c:pt>
                <c:pt idx="11">
                  <c:v>7819</c:v>
                </c:pt>
              </c:numCache>
            </c:numRef>
          </c:val>
          <c:smooth val="1"/>
          <c:extLst>
            <c:ext xmlns:c16="http://schemas.microsoft.com/office/drawing/2014/chart" uri="{C3380CC4-5D6E-409C-BE32-E72D297353CC}">
              <c16:uniqueId val="{00000002-B270-46AF-AB24-AECD1AD9980E}"/>
            </c:ext>
          </c:extLst>
        </c:ser>
        <c:dLbls>
          <c:showLegendKey val="0"/>
          <c:showVal val="0"/>
          <c:showCatName val="0"/>
          <c:showSerName val="0"/>
          <c:showPercent val="0"/>
          <c:showBubbleSize val="0"/>
        </c:dLbls>
        <c:marker val="1"/>
        <c:smooth val="0"/>
        <c:axId val="53559680"/>
        <c:axId val="53561600"/>
      </c:lineChart>
      <c:catAx>
        <c:axId val="5355968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561600"/>
        <c:crosses val="autoZero"/>
        <c:auto val="1"/>
        <c:lblAlgn val="ctr"/>
        <c:lblOffset val="100"/>
        <c:tickLblSkip val="1"/>
        <c:tickMarkSkip val="1"/>
        <c:noMultiLvlLbl val="0"/>
      </c:catAx>
      <c:valAx>
        <c:axId val="53561600"/>
        <c:scaling>
          <c:orientation val="minMax"/>
          <c:max val="12000"/>
          <c:min val="3000"/>
        </c:scaling>
        <c:delete val="0"/>
        <c:axPos val="l"/>
        <c:title>
          <c:tx>
            <c:rich>
              <a:bodyPr/>
              <a:lstStyle/>
              <a:p>
                <a:pPr>
                  <a:defRPr sz="1000" b="1" i="0" u="none" strike="noStrike" baseline="0">
                    <a:solidFill>
                      <a:srgbClr val="000000"/>
                    </a:solidFill>
                    <a:latin typeface="Arial" pitchFamily="34" charset="0"/>
                    <a:ea typeface="Arial CE"/>
                    <a:cs typeface="Arial" pitchFamily="34" charset="0"/>
                  </a:defRPr>
                </a:pPr>
                <a:r>
                  <a:rPr lang="pl-PL" b="1">
                    <a:latin typeface="Arial" pitchFamily="34" charset="0"/>
                    <a:cs typeface="Arial" pitchFamily="34" charset="0"/>
                  </a:rPr>
                  <a:t>Liczba</a:t>
                </a:r>
              </a:p>
            </c:rich>
          </c:tx>
          <c:layout>
            <c:manualLayout>
              <c:xMode val="edge"/>
              <c:yMode val="edge"/>
              <c:x val="7.1666338150419024E-3"/>
              <c:y val="0.49196021549941038"/>
            </c:manualLayout>
          </c:layout>
          <c:overlay val="0"/>
          <c:spPr>
            <a:noFill/>
            <a:ln w="25400">
              <a:noFill/>
            </a:ln>
          </c:spPr>
        </c:title>
        <c:numFmt formatCode="#,##0" sourceLinked="1"/>
        <c:majorTickMark val="in"/>
        <c:minorTickMark val="none"/>
        <c:tickLblPos val="nextTo"/>
        <c:txPr>
          <a:bodyPr rot="0" vert="horz"/>
          <a:lstStyle/>
          <a:p>
            <a:pPr>
              <a:defRPr sz="900" b="0" i="0" u="none" strike="noStrike" baseline="0">
                <a:solidFill>
                  <a:srgbClr val="000000"/>
                </a:solidFill>
                <a:latin typeface="Arial MT"/>
                <a:ea typeface="Arial MT"/>
                <a:cs typeface="Arial MT"/>
              </a:defRPr>
            </a:pPr>
            <a:endParaRPr lang="pl-PL"/>
          </a:p>
        </c:txPr>
        <c:crossAx val="53559680"/>
        <c:crosses val="autoZero"/>
        <c:crossBetween val="between"/>
      </c:valAx>
      <c:spPr>
        <a:noFill/>
        <a:ln w="12700">
          <a:no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CE"/>
              <a:ea typeface="Arial CE"/>
              <a:cs typeface="Arial CE"/>
            </a:defRPr>
          </a:pPr>
          <a:endParaRPr lang="pl-PL"/>
        </a:p>
      </c:txPr>
    </c:legend>
    <c:plotVisOnly val="0"/>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a:solidFill>
        <a:srgbClr val="000000"/>
      </a:solidFill>
      <a:prstDash val="solid"/>
    </a:ln>
    <a:scene3d>
      <a:camera prst="orthographicFront"/>
      <a:lightRig rig="threePt" dir="t"/>
    </a:scene3d>
    <a:sp3d>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spPr>
        <a:solidFill>
          <a:srgbClr val="FFC000"/>
        </a:solidFill>
      </c:spPr>
    </c:floor>
    <c:sideWall>
      <c:thickness val="0"/>
    </c:sideWall>
    <c:backWall>
      <c:thickness val="0"/>
    </c:backWall>
    <c:plotArea>
      <c:layout/>
      <c:bar3DChart>
        <c:barDir val="col"/>
        <c:grouping val="clustered"/>
        <c:varyColors val="0"/>
        <c:ser>
          <c:idx val="0"/>
          <c:order val="0"/>
          <c:tx>
            <c:strRef>
              <c:f>strona15!$B$5</c:f>
              <c:strCache>
                <c:ptCount val="1"/>
                <c:pt idx="0">
                  <c:v>2022</c:v>
                </c:pt>
              </c:strCache>
            </c:strRef>
          </c:tx>
          <c:spPr>
            <a:solidFill>
              <a:srgbClr val="7030A0"/>
            </a:solidFill>
            <a:scene3d>
              <a:camera prst="orthographicFront"/>
              <a:lightRig rig="threePt" dir="t"/>
            </a:scene3d>
            <a:sp3d prstMaterial="metal">
              <a:bevelT w="165100" prst="coolSlant"/>
            </a:sp3d>
          </c:spPr>
          <c:invertIfNegative val="0"/>
          <c:cat>
            <c:strRef>
              <c:f>strona15!$A$6:$A$17</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strona15!$B$6:$B$17</c:f>
              <c:numCache>
                <c:formatCode>General</c:formatCode>
                <c:ptCount val="12"/>
                <c:pt idx="0">
                  <c:v>7149</c:v>
                </c:pt>
                <c:pt idx="1">
                  <c:v>7135</c:v>
                </c:pt>
                <c:pt idx="2">
                  <c:v>7812</c:v>
                </c:pt>
                <c:pt idx="3">
                  <c:v>7187</c:v>
                </c:pt>
                <c:pt idx="4">
                  <c:v>7299</c:v>
                </c:pt>
                <c:pt idx="5">
                  <c:v>6927</c:v>
                </c:pt>
                <c:pt idx="6">
                  <c:v>6748</c:v>
                </c:pt>
                <c:pt idx="7">
                  <c:v>6847</c:v>
                </c:pt>
                <c:pt idx="8">
                  <c:v>6781</c:v>
                </c:pt>
                <c:pt idx="9">
                  <c:v>7185</c:v>
                </c:pt>
                <c:pt idx="10">
                  <c:v>6593</c:v>
                </c:pt>
                <c:pt idx="11">
                  <c:v>6669</c:v>
                </c:pt>
              </c:numCache>
            </c:numRef>
          </c:val>
          <c:extLst>
            <c:ext xmlns:c16="http://schemas.microsoft.com/office/drawing/2014/chart" uri="{C3380CC4-5D6E-409C-BE32-E72D297353CC}">
              <c16:uniqueId val="{00000000-884F-4FB5-BA1A-B62B3F14761D}"/>
            </c:ext>
          </c:extLst>
        </c:ser>
        <c:ser>
          <c:idx val="1"/>
          <c:order val="1"/>
          <c:tx>
            <c:strRef>
              <c:f>strona15!$C$5</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cat>
            <c:strRef>
              <c:f>strona15!$A$6:$A$17</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strona15!$C$6:$C$17</c:f>
              <c:numCache>
                <c:formatCode>#,##0</c:formatCode>
                <c:ptCount val="12"/>
                <c:pt idx="0">
                  <c:v>8958</c:v>
                </c:pt>
                <c:pt idx="1">
                  <c:v>9624</c:v>
                </c:pt>
                <c:pt idx="2">
                  <c:v>10581</c:v>
                </c:pt>
                <c:pt idx="3">
                  <c:v>8090</c:v>
                </c:pt>
                <c:pt idx="4">
                  <c:v>8255</c:v>
                </c:pt>
                <c:pt idx="5">
                  <c:v>8106</c:v>
                </c:pt>
                <c:pt idx="6">
                  <c:v>7348</c:v>
                </c:pt>
                <c:pt idx="7">
                  <c:v>7124</c:v>
                </c:pt>
                <c:pt idx="8">
                  <c:v>6966</c:v>
                </c:pt>
                <c:pt idx="9">
                  <c:v>7488</c:v>
                </c:pt>
                <c:pt idx="10">
                  <c:v>7601</c:v>
                </c:pt>
                <c:pt idx="11">
                  <c:v>6684</c:v>
                </c:pt>
              </c:numCache>
            </c:numRef>
          </c:val>
          <c:extLst>
            <c:ext xmlns:c16="http://schemas.microsoft.com/office/drawing/2014/chart" uri="{C3380CC4-5D6E-409C-BE32-E72D297353CC}">
              <c16:uniqueId val="{00000001-884F-4FB5-BA1A-B62B3F14761D}"/>
            </c:ext>
          </c:extLst>
        </c:ser>
        <c:dLbls>
          <c:showLegendKey val="0"/>
          <c:showVal val="0"/>
          <c:showCatName val="0"/>
          <c:showSerName val="0"/>
          <c:showPercent val="0"/>
          <c:showBubbleSize val="0"/>
        </c:dLbls>
        <c:gapWidth val="150"/>
        <c:shape val="cylinder"/>
        <c:axId val="53589888"/>
        <c:axId val="53591424"/>
        <c:axId val="0"/>
      </c:bar3DChart>
      <c:catAx>
        <c:axId val="53589888"/>
        <c:scaling>
          <c:orientation val="minMax"/>
        </c:scaling>
        <c:delete val="0"/>
        <c:axPos val="b"/>
        <c:numFmt formatCode="General" sourceLinked="0"/>
        <c:majorTickMark val="out"/>
        <c:minorTickMark val="none"/>
        <c:tickLblPos val="nextTo"/>
        <c:crossAx val="53591424"/>
        <c:crosses val="autoZero"/>
        <c:auto val="1"/>
        <c:lblAlgn val="ctr"/>
        <c:lblOffset val="100"/>
        <c:noMultiLvlLbl val="0"/>
      </c:catAx>
      <c:valAx>
        <c:axId val="53591424"/>
        <c:scaling>
          <c:orientation val="minMax"/>
          <c:max val="12000"/>
          <c:min val="3000"/>
        </c:scaling>
        <c:delete val="0"/>
        <c:axPos val="l"/>
        <c:numFmt formatCode="General" sourceLinked="1"/>
        <c:majorTickMark val="out"/>
        <c:minorTickMark val="none"/>
        <c:tickLblPos val="nextTo"/>
        <c:crossAx val="53589888"/>
        <c:crosses val="autoZero"/>
        <c:crossBetween val="between"/>
      </c:valAx>
    </c:plotArea>
    <c:legend>
      <c:legendPos val="b"/>
      <c:overlay val="0"/>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spPr>
        <a:solidFill>
          <a:srgbClr val="FFC000"/>
        </a:solidFill>
      </c:spPr>
    </c:floor>
    <c:sideWall>
      <c:thickness val="0"/>
    </c:sideWall>
    <c:backWall>
      <c:thickness val="0"/>
    </c:backWall>
    <c:plotArea>
      <c:layout>
        <c:manualLayout>
          <c:layoutTarget val="inner"/>
          <c:xMode val="edge"/>
          <c:yMode val="edge"/>
          <c:x val="5.4233300455277481E-2"/>
          <c:y val="4.4916372901087034E-2"/>
          <c:w val="0.92999141647028505"/>
          <c:h val="0.82887895630644348"/>
        </c:manualLayout>
      </c:layout>
      <c:bar3DChart>
        <c:barDir val="col"/>
        <c:grouping val="clustered"/>
        <c:varyColors val="0"/>
        <c:ser>
          <c:idx val="0"/>
          <c:order val="0"/>
          <c:tx>
            <c:strRef>
              <c:f>strona15!$G$5</c:f>
              <c:strCache>
                <c:ptCount val="1"/>
                <c:pt idx="0">
                  <c:v>2022</c:v>
                </c:pt>
              </c:strCache>
            </c:strRef>
          </c:tx>
          <c:spPr>
            <a:solidFill>
              <a:srgbClr val="7030A0"/>
            </a:solidFill>
            <a:scene3d>
              <a:camera prst="orthographicFront"/>
              <a:lightRig rig="threePt" dir="t"/>
            </a:scene3d>
            <a:sp3d prstMaterial="metal">
              <a:bevelT w="165100" prst="coolSlant"/>
            </a:sp3d>
          </c:spPr>
          <c:invertIfNegative val="0"/>
          <c:cat>
            <c:strRef>
              <c:f>strona15!$A$6:$A$17</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strona15!$G$6:$G$17</c:f>
              <c:numCache>
                <c:formatCode>#,##0</c:formatCode>
                <c:ptCount val="12"/>
                <c:pt idx="0">
                  <c:v>6682</c:v>
                </c:pt>
                <c:pt idx="1">
                  <c:v>6616</c:v>
                </c:pt>
                <c:pt idx="2">
                  <c:v>7521</c:v>
                </c:pt>
                <c:pt idx="3">
                  <c:v>7071</c:v>
                </c:pt>
                <c:pt idx="4">
                  <c:v>7153</c:v>
                </c:pt>
                <c:pt idx="5">
                  <c:v>7411</c:v>
                </c:pt>
                <c:pt idx="6">
                  <c:v>7106</c:v>
                </c:pt>
                <c:pt idx="7">
                  <c:v>7078</c:v>
                </c:pt>
                <c:pt idx="8">
                  <c:v>6879</c:v>
                </c:pt>
                <c:pt idx="9">
                  <c:v>7220</c:v>
                </c:pt>
                <c:pt idx="10">
                  <c:v>6892</c:v>
                </c:pt>
                <c:pt idx="11">
                  <c:v>7299</c:v>
                </c:pt>
              </c:numCache>
            </c:numRef>
          </c:val>
          <c:extLst>
            <c:ext xmlns:c16="http://schemas.microsoft.com/office/drawing/2014/chart" uri="{C3380CC4-5D6E-409C-BE32-E72D297353CC}">
              <c16:uniqueId val="{00000000-602E-477E-BA40-F661D211B238}"/>
            </c:ext>
          </c:extLst>
        </c:ser>
        <c:ser>
          <c:idx val="1"/>
          <c:order val="1"/>
          <c:tx>
            <c:strRef>
              <c:f>strona15!$H$5</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cat>
            <c:strRef>
              <c:f>strona15!$A$6:$A$17</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strona15!$H$6:$H$17</c:f>
              <c:numCache>
                <c:formatCode>#,##0</c:formatCode>
                <c:ptCount val="12"/>
                <c:pt idx="0">
                  <c:v>7002</c:v>
                </c:pt>
                <c:pt idx="1">
                  <c:v>6879</c:v>
                </c:pt>
                <c:pt idx="2">
                  <c:v>8378</c:v>
                </c:pt>
                <c:pt idx="3">
                  <c:v>8179</c:v>
                </c:pt>
                <c:pt idx="4">
                  <c:v>8158</c:v>
                </c:pt>
                <c:pt idx="5">
                  <c:v>8252</c:v>
                </c:pt>
                <c:pt idx="6">
                  <c:v>8043</c:v>
                </c:pt>
                <c:pt idx="7">
                  <c:v>7555</c:v>
                </c:pt>
                <c:pt idx="8">
                  <c:v>7546</c:v>
                </c:pt>
                <c:pt idx="9">
                  <c:v>8546</c:v>
                </c:pt>
                <c:pt idx="10">
                  <c:v>7751</c:v>
                </c:pt>
                <c:pt idx="11">
                  <c:v>7819</c:v>
                </c:pt>
              </c:numCache>
            </c:numRef>
          </c:val>
          <c:extLst>
            <c:ext xmlns:c16="http://schemas.microsoft.com/office/drawing/2014/chart" uri="{C3380CC4-5D6E-409C-BE32-E72D297353CC}">
              <c16:uniqueId val="{00000001-602E-477E-BA40-F661D211B238}"/>
            </c:ext>
          </c:extLst>
        </c:ser>
        <c:dLbls>
          <c:showLegendKey val="0"/>
          <c:showVal val="0"/>
          <c:showCatName val="0"/>
          <c:showSerName val="0"/>
          <c:showPercent val="0"/>
          <c:showBubbleSize val="0"/>
        </c:dLbls>
        <c:gapWidth val="150"/>
        <c:shape val="cylinder"/>
        <c:axId val="53621120"/>
        <c:axId val="53622656"/>
        <c:axId val="0"/>
      </c:bar3DChart>
      <c:catAx>
        <c:axId val="53621120"/>
        <c:scaling>
          <c:orientation val="minMax"/>
        </c:scaling>
        <c:delete val="0"/>
        <c:axPos val="b"/>
        <c:numFmt formatCode="General" sourceLinked="0"/>
        <c:majorTickMark val="out"/>
        <c:minorTickMark val="none"/>
        <c:tickLblPos val="nextTo"/>
        <c:crossAx val="53622656"/>
        <c:crosses val="autoZero"/>
        <c:auto val="1"/>
        <c:lblAlgn val="ctr"/>
        <c:lblOffset val="100"/>
        <c:noMultiLvlLbl val="0"/>
      </c:catAx>
      <c:valAx>
        <c:axId val="53622656"/>
        <c:scaling>
          <c:orientation val="minMax"/>
        </c:scaling>
        <c:delete val="0"/>
        <c:axPos val="l"/>
        <c:numFmt formatCode="#,##0" sourceLinked="1"/>
        <c:majorTickMark val="out"/>
        <c:minorTickMark val="none"/>
        <c:tickLblPos val="nextTo"/>
        <c:crossAx val="53621120"/>
        <c:crosses val="autoZero"/>
        <c:crossBetween val="between"/>
      </c:valAx>
    </c:plotArea>
    <c:legend>
      <c:legendPos val="b"/>
      <c:overlay val="0"/>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rgbClr val="FFC000"/>
        </a:solidFill>
      </c:spPr>
    </c:floor>
    <c:sideWall>
      <c:thickness val="0"/>
      <c:spPr>
        <a:noFill/>
        <a:ln w="12700">
          <a:noFill/>
          <a:prstDash val="solid"/>
        </a:ln>
      </c:spPr>
    </c:sideWall>
    <c:backWall>
      <c:thickness val="0"/>
      <c:spPr>
        <a:noFill/>
        <a:ln w="12700">
          <a:noFill/>
          <a:prstDash val="solid"/>
        </a:ln>
      </c:spPr>
    </c:backWall>
    <c:plotArea>
      <c:layout>
        <c:manualLayout>
          <c:layoutTarget val="inner"/>
          <c:xMode val="edge"/>
          <c:yMode val="edge"/>
          <c:x val="0.10512833674922002"/>
          <c:y val="0.14485202438700395"/>
          <c:w val="0.87692417483495444"/>
          <c:h val="0.71087970024690061"/>
        </c:manualLayout>
      </c:layout>
      <c:bar3DChart>
        <c:barDir val="col"/>
        <c:grouping val="clustered"/>
        <c:varyColors val="0"/>
        <c:ser>
          <c:idx val="1"/>
          <c:order val="0"/>
          <c:tx>
            <c:strRef>
              <c:f>strona17!$B$4</c:f>
              <c:strCache>
                <c:ptCount val="1"/>
                <c:pt idx="0">
                  <c:v>2022</c:v>
                </c:pt>
              </c:strCache>
            </c:strRef>
          </c:tx>
          <c:spPr>
            <a:solidFill>
              <a:srgbClr val="7030A0"/>
            </a:solidFill>
            <a:ln w="12700">
              <a:noFill/>
              <a:prstDash val="solid"/>
            </a:ln>
            <a:scene3d>
              <a:camera prst="orthographicFront"/>
              <a:lightRig rig="threePt" dir="t"/>
            </a:scene3d>
            <a:sp3d prstMaterial="metal">
              <a:bevelT w="165100" prst="coolSlant"/>
              <a:contourClr>
                <a:srgbClr val="000000"/>
              </a:contourClr>
            </a:sp3d>
          </c:spPr>
          <c:invertIfNegative val="0"/>
          <c:val>
            <c:numRef>
              <c:f>strona17!$B$5:$B$16</c:f>
              <c:numCache>
                <c:formatCode>#,##0</c:formatCode>
                <c:ptCount val="12"/>
                <c:pt idx="0">
                  <c:v>8169</c:v>
                </c:pt>
                <c:pt idx="1">
                  <c:v>8327</c:v>
                </c:pt>
                <c:pt idx="2">
                  <c:v>9348</c:v>
                </c:pt>
                <c:pt idx="3">
                  <c:v>7604</c:v>
                </c:pt>
                <c:pt idx="4">
                  <c:v>8613</c:v>
                </c:pt>
                <c:pt idx="5">
                  <c:v>8382</c:v>
                </c:pt>
                <c:pt idx="6">
                  <c:v>7675</c:v>
                </c:pt>
                <c:pt idx="7">
                  <c:v>8348</c:v>
                </c:pt>
                <c:pt idx="8">
                  <c:v>7913</c:v>
                </c:pt>
                <c:pt idx="9">
                  <c:v>7551</c:v>
                </c:pt>
                <c:pt idx="10">
                  <c:v>7372</c:v>
                </c:pt>
                <c:pt idx="11">
                  <c:v>6721</c:v>
                </c:pt>
              </c:numCache>
            </c:numRef>
          </c:val>
          <c:extLst>
            <c:ext xmlns:c16="http://schemas.microsoft.com/office/drawing/2014/chart" uri="{C3380CC4-5D6E-409C-BE32-E72D297353CC}">
              <c16:uniqueId val="{00000000-CF68-4CCD-A7D1-7A929031FDFE}"/>
            </c:ext>
          </c:extLst>
        </c:ser>
        <c:ser>
          <c:idx val="0"/>
          <c:order val="1"/>
          <c:tx>
            <c:strRef>
              <c:f>strona17!$C$4</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val>
            <c:numRef>
              <c:f>strona17!$C$5:$C$16</c:f>
              <c:numCache>
                <c:formatCode>#,##0</c:formatCode>
                <c:ptCount val="12"/>
                <c:pt idx="0">
                  <c:v>8542</c:v>
                </c:pt>
                <c:pt idx="1">
                  <c:v>8943</c:v>
                </c:pt>
                <c:pt idx="2">
                  <c:v>9846</c:v>
                </c:pt>
                <c:pt idx="3">
                  <c:v>7308</c:v>
                </c:pt>
                <c:pt idx="4">
                  <c:v>7732</c:v>
                </c:pt>
                <c:pt idx="5">
                  <c:v>6956</c:v>
                </c:pt>
                <c:pt idx="6">
                  <c:v>6699</c:v>
                </c:pt>
                <c:pt idx="7">
                  <c:v>6813</c:v>
                </c:pt>
                <c:pt idx="8">
                  <c:v>6711</c:v>
                </c:pt>
                <c:pt idx="9">
                  <c:v>6475</c:v>
                </c:pt>
                <c:pt idx="10">
                  <c:v>6766</c:v>
                </c:pt>
                <c:pt idx="11">
                  <c:v>5506</c:v>
                </c:pt>
              </c:numCache>
            </c:numRef>
          </c:val>
          <c:extLst>
            <c:ext xmlns:c16="http://schemas.microsoft.com/office/drawing/2014/chart" uri="{C3380CC4-5D6E-409C-BE32-E72D297353CC}">
              <c16:uniqueId val="{00000001-CF68-4CCD-A7D1-7A929031FDFE}"/>
            </c:ext>
          </c:extLst>
        </c:ser>
        <c:dLbls>
          <c:showLegendKey val="0"/>
          <c:showVal val="0"/>
          <c:showCatName val="0"/>
          <c:showSerName val="0"/>
          <c:showPercent val="0"/>
          <c:showBubbleSize val="0"/>
        </c:dLbls>
        <c:gapWidth val="150"/>
        <c:shape val="cylinder"/>
        <c:axId val="53751808"/>
        <c:axId val="53753728"/>
        <c:axId val="0"/>
      </c:bar3DChart>
      <c:catAx>
        <c:axId val="53751808"/>
        <c:scaling>
          <c:orientation val="minMax"/>
        </c:scaling>
        <c:delete val="0"/>
        <c:axPos val="b"/>
        <c:title>
          <c:tx>
            <c:rich>
              <a:bodyPr/>
              <a:lstStyle/>
              <a:p>
                <a:pPr>
                  <a:defRPr sz="1200" b="1"/>
                </a:pPr>
                <a:r>
                  <a:rPr lang="pl-PL" sz="1200" b="1"/>
                  <a:t>miesiąc</a:t>
                </a:r>
              </a:p>
            </c:rich>
          </c:tx>
          <c:layout>
            <c:manualLayout>
              <c:xMode val="edge"/>
              <c:yMode val="edge"/>
              <c:x val="0.47731540235750936"/>
              <c:y val="0.8891215823152997"/>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753728"/>
        <c:crosses val="autoZero"/>
        <c:auto val="1"/>
        <c:lblAlgn val="ctr"/>
        <c:lblOffset val="100"/>
        <c:tickLblSkip val="1"/>
        <c:tickMarkSkip val="1"/>
        <c:noMultiLvlLbl val="0"/>
      </c:catAx>
      <c:valAx>
        <c:axId val="53753728"/>
        <c:scaling>
          <c:orientation val="minMax"/>
        </c:scaling>
        <c:delete val="0"/>
        <c:axPos val="l"/>
        <c:title>
          <c:tx>
            <c:rich>
              <a:bodyPr/>
              <a:lstStyle/>
              <a:p>
                <a:pPr>
                  <a:defRPr sz="1200" b="1" i="0" u="none" strike="noStrike" baseline="0">
                    <a:solidFill>
                      <a:srgbClr val="000000"/>
                    </a:solidFill>
                    <a:latin typeface="Arial CE"/>
                    <a:ea typeface="Arial CE"/>
                    <a:cs typeface="Arial CE"/>
                  </a:defRPr>
                </a:pPr>
                <a:r>
                  <a:rPr lang="pl-PL" sz="1200" b="1"/>
                  <a:t>Liczba</a:t>
                </a:r>
              </a:p>
            </c:rich>
          </c:tx>
          <c:layout>
            <c:manualLayout>
              <c:xMode val="edge"/>
              <c:yMode val="edge"/>
              <c:x val="1.2005747261175509E-2"/>
              <c:y val="0.49389271367260729"/>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751808"/>
        <c:crosses val="autoZero"/>
        <c:crossBetween val="between"/>
        <c:majorUnit val="1000"/>
        <c:minorUnit val="200"/>
      </c:valAx>
    </c:plotArea>
    <c:legend>
      <c:legendPos val="b"/>
      <c:layout>
        <c:manualLayout>
          <c:xMode val="edge"/>
          <c:yMode val="edge"/>
          <c:x val="0.39925798094338188"/>
          <c:y val="0.93935258092729879"/>
          <c:w val="0.20000875801202991"/>
          <c:h val="3.9705010695652604E-2"/>
        </c:manualLayout>
      </c:layout>
      <c:overlay val="0"/>
      <c:spPr>
        <a:ln>
          <a:noFill/>
        </a:ln>
      </c:spPr>
      <c:txPr>
        <a:bodyPr/>
        <a:lstStyle/>
        <a:p>
          <a:pPr>
            <a:defRPr sz="1100" b="1"/>
          </a:pPr>
          <a:endParaRPr lang="pl-PL"/>
        </a:p>
      </c:txPr>
    </c:legend>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74319062230517E-2"/>
          <c:y val="8.4611223597050728E-2"/>
          <c:w val="0.90149012641632487"/>
          <c:h val="0.81319195100612462"/>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 25'!$F$8:$F$19</c:f>
              <c:numCache>
                <c:formatCode>#,##0</c:formatCode>
                <c:ptCount val="12"/>
                <c:pt idx="0">
                  <c:v>8</c:v>
                </c:pt>
                <c:pt idx="1">
                  <c:v>9</c:v>
                </c:pt>
                <c:pt idx="2">
                  <c:v>7</c:v>
                </c:pt>
                <c:pt idx="3">
                  <c:v>7</c:v>
                </c:pt>
                <c:pt idx="4">
                  <c:v>7</c:v>
                </c:pt>
                <c:pt idx="5">
                  <c:v>5</c:v>
                </c:pt>
                <c:pt idx="6">
                  <c:v>6</c:v>
                </c:pt>
                <c:pt idx="7">
                  <c:v>7</c:v>
                </c:pt>
                <c:pt idx="8">
                  <c:v>9</c:v>
                </c:pt>
                <c:pt idx="9">
                  <c:v>7</c:v>
                </c:pt>
                <c:pt idx="10">
                  <c:v>5</c:v>
                </c:pt>
                <c:pt idx="11">
                  <c:v>5</c:v>
                </c:pt>
              </c:numCache>
            </c:numRef>
          </c:val>
          <c:smooth val="1"/>
          <c:extLst>
            <c:ext xmlns:c16="http://schemas.microsoft.com/office/drawing/2014/chart" uri="{C3380CC4-5D6E-409C-BE32-E72D297353CC}">
              <c16:uniqueId val="{00000000-33EA-40E5-B3D8-ED2494BA18AA}"/>
            </c:ext>
          </c:extLst>
        </c:ser>
        <c:dLbls>
          <c:showLegendKey val="0"/>
          <c:showVal val="0"/>
          <c:showCatName val="0"/>
          <c:showSerName val="0"/>
          <c:showPercent val="0"/>
          <c:showBubbleSize val="0"/>
        </c:dLbls>
        <c:marker val="1"/>
        <c:smooth val="0"/>
        <c:axId val="53392896"/>
        <c:axId val="53878784"/>
      </c:lineChart>
      <c:catAx>
        <c:axId val="53392896"/>
        <c:scaling>
          <c:orientation val="minMax"/>
        </c:scaling>
        <c:delete val="0"/>
        <c:axPos val="b"/>
        <c:title>
          <c:tx>
            <c:rich>
              <a:bodyPr/>
              <a:lstStyle/>
              <a:p>
                <a:pPr>
                  <a:defRPr b="1"/>
                </a:pPr>
                <a:r>
                  <a:rPr lang="pl-PL" b="1"/>
                  <a:t>miesiąc</a:t>
                </a:r>
              </a:p>
            </c:rich>
          </c:tx>
          <c:layout>
            <c:manualLayout>
              <c:xMode val="edge"/>
              <c:yMode val="edge"/>
              <c:x val="0.4711880774353378"/>
              <c:y val="0.94466511686041565"/>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878784"/>
        <c:crossesAt val="0"/>
        <c:auto val="1"/>
        <c:lblAlgn val="ctr"/>
        <c:lblOffset val="100"/>
        <c:tickLblSkip val="1"/>
        <c:tickMarkSkip val="1"/>
        <c:noMultiLvlLbl val="0"/>
      </c:catAx>
      <c:valAx>
        <c:axId val="53878784"/>
        <c:scaling>
          <c:orientation val="minMax"/>
          <c:max val="10"/>
          <c:min val="3"/>
        </c:scaling>
        <c:delete val="0"/>
        <c:axPos val="l"/>
        <c:title>
          <c:tx>
            <c:rich>
              <a:bodyPr/>
              <a:lstStyle/>
              <a:p>
                <a:pPr>
                  <a:defRPr sz="1000" b="1" i="0" u="none" strike="noStrike" baseline="0">
                    <a:solidFill>
                      <a:srgbClr val="000000"/>
                    </a:solidFill>
                    <a:latin typeface="Arial CE"/>
                    <a:ea typeface="Arial CE"/>
                    <a:cs typeface="Arial CE"/>
                  </a:defRPr>
                </a:pPr>
                <a:r>
                  <a:rPr lang="pl-PL" b="1"/>
                  <a:t>Liczba</a:t>
                </a:r>
              </a:p>
            </c:rich>
          </c:tx>
          <c:layout>
            <c:manualLayout>
              <c:xMode val="edge"/>
              <c:yMode val="edge"/>
              <c:x val="9.1638029782361227E-3"/>
              <c:y val="0.50445726369762856"/>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392896"/>
        <c:crosses val="autoZero"/>
        <c:crossBetween val="between"/>
        <c:majorUnit val="1"/>
      </c:valAx>
      <c:spPr>
        <a:noFill/>
        <a:ln w="12700">
          <a:noFill/>
          <a:prstDash val="solid"/>
        </a:ln>
      </c:spPr>
    </c:plotArea>
    <c:plotVisOnly val="0"/>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horizontalDpi="360" verticalDpi="36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3169284710566"/>
          <c:y val="7.8906688388089424E-2"/>
          <c:w val="0.86895782263575205"/>
          <c:h val="0.80329964501563744"/>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 25'!$G$8:$G$19</c:f>
              <c:numCache>
                <c:formatCode>#,##0</c:formatCode>
                <c:ptCount val="12"/>
                <c:pt idx="0">
                  <c:v>18559</c:v>
                </c:pt>
                <c:pt idx="1">
                  <c:v>18838</c:v>
                </c:pt>
                <c:pt idx="2">
                  <c:v>20146</c:v>
                </c:pt>
                <c:pt idx="3">
                  <c:v>20677</c:v>
                </c:pt>
                <c:pt idx="4">
                  <c:v>21061</c:v>
                </c:pt>
                <c:pt idx="5">
                  <c:v>21711</c:v>
                </c:pt>
                <c:pt idx="6">
                  <c:v>21576</c:v>
                </c:pt>
                <c:pt idx="7">
                  <c:v>21528</c:v>
                </c:pt>
                <c:pt idx="8">
                  <c:v>21556</c:v>
                </c:pt>
                <c:pt idx="9">
                  <c:v>21497</c:v>
                </c:pt>
                <c:pt idx="10">
                  <c:v>21782</c:v>
                </c:pt>
                <c:pt idx="11">
                  <c:v>21479</c:v>
                </c:pt>
              </c:numCache>
            </c:numRef>
          </c:val>
          <c:smooth val="1"/>
          <c:extLst>
            <c:ext xmlns:c16="http://schemas.microsoft.com/office/drawing/2014/chart" uri="{C3380CC4-5D6E-409C-BE32-E72D297353CC}">
              <c16:uniqueId val="{00000000-A8EC-41D2-B014-B20E34D506EF}"/>
            </c:ext>
          </c:extLst>
        </c:ser>
        <c:dLbls>
          <c:showLegendKey val="0"/>
          <c:showVal val="0"/>
          <c:showCatName val="0"/>
          <c:showSerName val="0"/>
          <c:showPercent val="0"/>
          <c:showBubbleSize val="0"/>
        </c:dLbls>
        <c:marker val="1"/>
        <c:smooth val="0"/>
        <c:axId val="53935104"/>
        <c:axId val="54281728"/>
      </c:lineChart>
      <c:catAx>
        <c:axId val="53935104"/>
        <c:scaling>
          <c:orientation val="minMax"/>
        </c:scaling>
        <c:delete val="0"/>
        <c:axPos val="b"/>
        <c:title>
          <c:tx>
            <c:rich>
              <a:bodyPr/>
              <a:lstStyle/>
              <a:p>
                <a:pPr>
                  <a:defRPr b="1"/>
                </a:pPr>
                <a:r>
                  <a:rPr lang="pl-PL" b="1"/>
                  <a:t>miesiąc</a:t>
                </a:r>
              </a:p>
            </c:rich>
          </c:tx>
          <c:layout>
            <c:manualLayout>
              <c:xMode val="edge"/>
              <c:yMode val="edge"/>
              <c:x val="0.47146801306328373"/>
              <c:y val="0.95503838335997471"/>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281728"/>
        <c:crossesAt val="9000"/>
        <c:auto val="1"/>
        <c:lblAlgn val="ctr"/>
        <c:lblOffset val="100"/>
        <c:tickLblSkip val="1"/>
        <c:tickMarkSkip val="1"/>
        <c:noMultiLvlLbl val="0"/>
      </c:catAx>
      <c:valAx>
        <c:axId val="54281728"/>
        <c:scaling>
          <c:orientation val="minMax"/>
          <c:max val="23000"/>
          <c:min val="18000"/>
        </c:scaling>
        <c:delete val="0"/>
        <c:axPos val="l"/>
        <c:title>
          <c:tx>
            <c:rich>
              <a:bodyPr/>
              <a:lstStyle/>
              <a:p>
                <a:pPr>
                  <a:defRPr sz="1000" b="1" i="0" u="none" strike="noStrike" baseline="0">
                    <a:solidFill>
                      <a:srgbClr val="000000"/>
                    </a:solidFill>
                    <a:latin typeface="Arial CE"/>
                    <a:ea typeface="Arial CE"/>
                    <a:cs typeface="Arial CE"/>
                  </a:defRPr>
                </a:pPr>
                <a:r>
                  <a:rPr lang="pl-PL" b="1"/>
                  <a:t>Liczba</a:t>
                </a:r>
              </a:p>
            </c:rich>
          </c:tx>
          <c:layout>
            <c:manualLayout>
              <c:xMode val="edge"/>
              <c:yMode val="edge"/>
              <c:x val="6.7854113655642133E-3"/>
              <c:y val="0.47368460521387257"/>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935104"/>
        <c:crosses val="autoZero"/>
        <c:crossBetween val="between"/>
        <c:majorUnit val="500"/>
      </c:valAx>
      <c:spPr>
        <a:noFill/>
        <a:ln w="12700">
          <a:noFill/>
          <a:prstDash val="solid"/>
        </a:ln>
      </c:spPr>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11530571989638"/>
          <c:y val="7.2717062199685822E-2"/>
          <c:w val="0.87195957203786389"/>
          <c:h val="0.82257254492400556"/>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 25'!$I$8:$I$19</c:f>
              <c:numCache>
                <c:formatCode>0.0%</c:formatCode>
                <c:ptCount val="12"/>
                <c:pt idx="0">
                  <c:v>0.61625508067495993</c:v>
                </c:pt>
                <c:pt idx="1">
                  <c:v>0.60426834679208452</c:v>
                </c:pt>
                <c:pt idx="2">
                  <c:v>0.6021765937311806</c:v>
                </c:pt>
                <c:pt idx="3">
                  <c:v>0.60873623296621249</c:v>
                </c:pt>
                <c:pt idx="4">
                  <c:v>0.60920597066387006</c:v>
                </c:pt>
                <c:pt idx="5">
                  <c:v>0.61441988235124911</c:v>
                </c:pt>
                <c:pt idx="6">
                  <c:v>0.62052547539555813</c:v>
                </c:pt>
                <c:pt idx="7">
                  <c:v>0.62337890710862975</c:v>
                </c:pt>
                <c:pt idx="8">
                  <c:v>0.62433180815305112</c:v>
                </c:pt>
                <c:pt idx="9">
                  <c:v>0.62528485836313974</c:v>
                </c:pt>
                <c:pt idx="10">
                  <c:v>0.62442215306523252</c:v>
                </c:pt>
                <c:pt idx="11">
                  <c:v>0.62217090775630046</c:v>
                </c:pt>
              </c:numCache>
            </c:numRef>
          </c:val>
          <c:smooth val="1"/>
          <c:extLst>
            <c:ext xmlns:c16="http://schemas.microsoft.com/office/drawing/2014/chart" uri="{C3380CC4-5D6E-409C-BE32-E72D297353CC}">
              <c16:uniqueId val="{00000000-06E2-4E37-A5C6-F7897F87CF04}"/>
            </c:ext>
          </c:extLst>
        </c:ser>
        <c:dLbls>
          <c:showLegendKey val="0"/>
          <c:showVal val="0"/>
          <c:showCatName val="0"/>
          <c:showSerName val="0"/>
          <c:showPercent val="0"/>
          <c:showBubbleSize val="0"/>
        </c:dLbls>
        <c:marker val="1"/>
        <c:smooth val="0"/>
        <c:axId val="54313344"/>
        <c:axId val="54315648"/>
      </c:lineChart>
      <c:catAx>
        <c:axId val="54313344"/>
        <c:scaling>
          <c:orientation val="minMax"/>
        </c:scaling>
        <c:delete val="0"/>
        <c:axPos val="b"/>
        <c:title>
          <c:tx>
            <c:rich>
              <a:bodyPr/>
              <a:lstStyle/>
              <a:p>
                <a:pPr>
                  <a:defRPr b="1"/>
                </a:pPr>
                <a:r>
                  <a:rPr lang="pl-PL" b="1"/>
                  <a:t>miesiąc</a:t>
                </a:r>
              </a:p>
            </c:rich>
          </c:tx>
          <c:layout>
            <c:manualLayout>
              <c:xMode val="edge"/>
              <c:yMode val="edge"/>
              <c:x val="0.46424282752107976"/>
              <c:y val="0.96058338257456033"/>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315648"/>
        <c:crossesAt val="0.2"/>
        <c:auto val="1"/>
        <c:lblAlgn val="ctr"/>
        <c:lblOffset val="100"/>
        <c:tickLblSkip val="1"/>
        <c:tickMarkSkip val="1"/>
        <c:noMultiLvlLbl val="0"/>
      </c:catAx>
      <c:valAx>
        <c:axId val="54315648"/>
        <c:scaling>
          <c:orientation val="minMax"/>
          <c:max val="0.70000000000000007"/>
          <c:min val="0.5"/>
        </c:scaling>
        <c:delete val="0"/>
        <c:axPos val="l"/>
        <c:title>
          <c:tx>
            <c:rich>
              <a:bodyPr/>
              <a:lstStyle/>
              <a:p>
                <a:pPr>
                  <a:defRPr sz="1000" b="1" i="0" u="none" strike="noStrike" baseline="0">
                    <a:solidFill>
                      <a:srgbClr val="000000"/>
                    </a:solidFill>
                    <a:latin typeface="Arial CE"/>
                    <a:ea typeface="Arial CE"/>
                    <a:cs typeface="Arial CE"/>
                  </a:defRPr>
                </a:pPr>
                <a:r>
                  <a:rPr lang="pl-PL" b="1"/>
                  <a:t>procent</a:t>
                </a:r>
              </a:p>
            </c:rich>
          </c:tx>
          <c:layout>
            <c:manualLayout>
              <c:xMode val="edge"/>
              <c:yMode val="edge"/>
              <c:x val="8.5360648740930526E-3"/>
              <c:y val="0.46945990389949738"/>
            </c:manualLayout>
          </c:layout>
          <c:overlay val="0"/>
          <c:spPr>
            <a:noFill/>
            <a:ln w="25400">
              <a:noFill/>
            </a:ln>
          </c:spPr>
        </c:title>
        <c:numFmt formatCode="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313344"/>
        <c:crosses val="autoZero"/>
        <c:crossBetween val="between"/>
        <c:majorUnit val="2.0000000000000004E-2"/>
      </c:valAx>
      <c:spPr>
        <a:noFill/>
        <a:ln w="12700">
          <a:noFill/>
          <a:prstDash val="solid"/>
        </a:ln>
      </c:spPr>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5158696176884E-2"/>
          <c:y val="8.7437902442125529E-2"/>
          <c:w val="0.90909174979631757"/>
          <c:h val="0.80433770173189956"/>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 27'!$C$6:$C$17</c:f>
              <c:numCache>
                <c:formatCode>#,##0</c:formatCode>
                <c:ptCount val="12"/>
                <c:pt idx="0">
                  <c:v>1357</c:v>
                </c:pt>
                <c:pt idx="1">
                  <c:v>1348</c:v>
                </c:pt>
                <c:pt idx="2">
                  <c:v>1367</c:v>
                </c:pt>
                <c:pt idx="3">
                  <c:v>1418</c:v>
                </c:pt>
                <c:pt idx="4">
                  <c:v>1495</c:v>
                </c:pt>
                <c:pt idx="5">
                  <c:v>1552</c:v>
                </c:pt>
                <c:pt idx="6">
                  <c:v>1636</c:v>
                </c:pt>
                <c:pt idx="7">
                  <c:v>1698</c:v>
                </c:pt>
                <c:pt idx="8">
                  <c:v>1718</c:v>
                </c:pt>
                <c:pt idx="9">
                  <c:v>1739</c:v>
                </c:pt>
                <c:pt idx="10">
                  <c:v>1731</c:v>
                </c:pt>
                <c:pt idx="11">
                  <c:v>1678</c:v>
                </c:pt>
              </c:numCache>
            </c:numRef>
          </c:val>
          <c:smooth val="1"/>
          <c:extLst>
            <c:ext xmlns:c16="http://schemas.microsoft.com/office/drawing/2014/chart" uri="{C3380CC4-5D6E-409C-BE32-E72D297353CC}">
              <c16:uniqueId val="{00000000-6253-42CB-AE24-822B3050EB31}"/>
            </c:ext>
          </c:extLst>
        </c:ser>
        <c:dLbls>
          <c:showLegendKey val="0"/>
          <c:showVal val="0"/>
          <c:showCatName val="0"/>
          <c:showSerName val="0"/>
          <c:showPercent val="0"/>
          <c:showBubbleSize val="0"/>
        </c:dLbls>
        <c:marker val="1"/>
        <c:smooth val="0"/>
        <c:axId val="54413568"/>
        <c:axId val="54436608"/>
      </c:lineChart>
      <c:catAx>
        <c:axId val="54413568"/>
        <c:scaling>
          <c:orientation val="minMax"/>
        </c:scaling>
        <c:delete val="0"/>
        <c:axPos val="b"/>
        <c:title>
          <c:tx>
            <c:rich>
              <a:bodyPr/>
              <a:lstStyle/>
              <a:p>
                <a:pPr>
                  <a:defRPr b="1"/>
                </a:pPr>
                <a:r>
                  <a:rPr lang="pl-PL" b="1"/>
                  <a:t>miesiąc</a:t>
                </a:r>
              </a:p>
            </c:rich>
          </c:tx>
          <c:layout>
            <c:manualLayout>
              <c:xMode val="edge"/>
              <c:yMode val="edge"/>
              <c:x val="0.47438370108683287"/>
              <c:y val="0.95467600640835981"/>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436608"/>
        <c:crosses val="autoZero"/>
        <c:auto val="1"/>
        <c:lblAlgn val="ctr"/>
        <c:lblOffset val="100"/>
        <c:tickLblSkip val="1"/>
        <c:tickMarkSkip val="1"/>
        <c:noMultiLvlLbl val="0"/>
      </c:catAx>
      <c:valAx>
        <c:axId val="54436608"/>
        <c:scaling>
          <c:orientation val="minMax"/>
          <c:max val="1800"/>
          <c:min val="1200"/>
        </c:scaling>
        <c:delete val="0"/>
        <c:axPos val="l"/>
        <c:title>
          <c:tx>
            <c:rich>
              <a:bodyPr/>
              <a:lstStyle/>
              <a:p>
                <a:pPr>
                  <a:defRPr sz="1000" b="1" i="0" u="none" strike="noStrike" baseline="0">
                    <a:solidFill>
                      <a:srgbClr val="000000"/>
                    </a:solidFill>
                    <a:latin typeface="Arial MT"/>
                    <a:ea typeface="Arial MT"/>
                    <a:cs typeface="Arial MT"/>
                  </a:defRPr>
                </a:pPr>
                <a:r>
                  <a:rPr lang="pl-PL" b="1"/>
                  <a:t>Liczba</a:t>
                </a:r>
              </a:p>
            </c:rich>
          </c:tx>
          <c:layout>
            <c:manualLayout>
              <c:xMode val="edge"/>
              <c:yMode val="edge"/>
              <c:x val="6.2795525084079424E-3"/>
              <c:y val="0.53246787333401502"/>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413568"/>
        <c:crosses val="autoZero"/>
        <c:crossBetween val="between"/>
        <c:majorUnit val="50"/>
      </c:valAx>
      <c:spPr>
        <a:noFill/>
        <a:ln w="12700">
          <a:noFill/>
          <a:prstDash val="solid"/>
        </a:ln>
      </c:spPr>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14745308311028E-2"/>
          <c:y val="7.0492088751122034E-2"/>
          <c:w val="0.88471849865955265"/>
          <c:h val="0.77799481280994676"/>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 27'!$H$6:$H$17</c:f>
              <c:numCache>
                <c:formatCode>#,##0</c:formatCode>
                <c:ptCount val="12"/>
                <c:pt idx="0">
                  <c:v>341</c:v>
                </c:pt>
                <c:pt idx="1">
                  <c:v>328</c:v>
                </c:pt>
                <c:pt idx="2">
                  <c:v>306</c:v>
                </c:pt>
                <c:pt idx="3">
                  <c:v>232</c:v>
                </c:pt>
                <c:pt idx="4">
                  <c:v>265</c:v>
                </c:pt>
                <c:pt idx="5">
                  <c:v>287</c:v>
                </c:pt>
                <c:pt idx="6">
                  <c:v>240</c:v>
                </c:pt>
                <c:pt idx="7">
                  <c:v>217</c:v>
                </c:pt>
                <c:pt idx="8">
                  <c:v>209</c:v>
                </c:pt>
                <c:pt idx="9">
                  <c:v>210</c:v>
                </c:pt>
                <c:pt idx="10">
                  <c:v>221</c:v>
                </c:pt>
                <c:pt idx="11">
                  <c:v>217</c:v>
                </c:pt>
              </c:numCache>
            </c:numRef>
          </c:val>
          <c:smooth val="1"/>
          <c:extLst>
            <c:ext xmlns:c16="http://schemas.microsoft.com/office/drawing/2014/chart" uri="{C3380CC4-5D6E-409C-BE32-E72D297353CC}">
              <c16:uniqueId val="{00000000-F077-4693-97E5-DBA50C2199A4}"/>
            </c:ext>
          </c:extLst>
        </c:ser>
        <c:dLbls>
          <c:showLegendKey val="0"/>
          <c:showVal val="0"/>
          <c:showCatName val="0"/>
          <c:showSerName val="0"/>
          <c:showPercent val="0"/>
          <c:showBubbleSize val="0"/>
        </c:dLbls>
        <c:marker val="1"/>
        <c:smooth val="0"/>
        <c:axId val="53985280"/>
        <c:axId val="53987584"/>
      </c:lineChart>
      <c:catAx>
        <c:axId val="53985280"/>
        <c:scaling>
          <c:orientation val="minMax"/>
        </c:scaling>
        <c:delete val="0"/>
        <c:axPos val="b"/>
        <c:title>
          <c:tx>
            <c:rich>
              <a:bodyPr/>
              <a:lstStyle/>
              <a:p>
                <a:pPr>
                  <a:defRPr b="1"/>
                </a:pPr>
                <a:r>
                  <a:rPr lang="pl-PL" b="1"/>
                  <a:t>miesiąc</a:t>
                </a:r>
              </a:p>
            </c:rich>
          </c:tx>
          <c:layout>
            <c:manualLayout>
              <c:xMode val="edge"/>
              <c:yMode val="edge"/>
              <c:x val="0.46449501453069025"/>
              <c:y val="0.93286407380895553"/>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987584"/>
        <c:crosses val="autoZero"/>
        <c:auto val="1"/>
        <c:lblAlgn val="ctr"/>
        <c:lblOffset val="100"/>
        <c:tickLblSkip val="1"/>
        <c:tickMarkSkip val="1"/>
        <c:noMultiLvlLbl val="0"/>
      </c:catAx>
      <c:valAx>
        <c:axId val="53987584"/>
        <c:scaling>
          <c:orientation val="minMax"/>
          <c:max val="400"/>
          <c:min val="200"/>
        </c:scaling>
        <c:delete val="0"/>
        <c:axPos val="l"/>
        <c:title>
          <c:tx>
            <c:rich>
              <a:bodyPr/>
              <a:lstStyle/>
              <a:p>
                <a:pPr>
                  <a:defRPr sz="1000" b="1" i="0" u="none" strike="noStrike" baseline="0">
                    <a:solidFill>
                      <a:srgbClr val="000000"/>
                    </a:solidFill>
                    <a:latin typeface="Arial MT"/>
                    <a:ea typeface="Arial MT"/>
                    <a:cs typeface="Arial MT"/>
                  </a:defRPr>
                </a:pPr>
                <a:r>
                  <a:rPr lang="pl-PL" b="1"/>
                  <a:t>Liczba</a:t>
                </a:r>
              </a:p>
            </c:rich>
          </c:tx>
          <c:layout>
            <c:manualLayout>
              <c:xMode val="edge"/>
              <c:yMode val="edge"/>
              <c:x val="2.1447721179625612E-2"/>
              <c:y val="0.49242556801611931"/>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3985280"/>
        <c:crosses val="autoZero"/>
        <c:crossBetween val="between"/>
        <c:majorUnit val="20"/>
      </c:valAx>
      <c:spPr>
        <a:noFill/>
        <a:ln w="12700">
          <a:noFill/>
          <a:prstDash val="solid"/>
        </a:ln>
      </c:spPr>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19404438762864"/>
          <c:y val="7.0963116452549033E-2"/>
          <c:w val="0.86321493092075829"/>
          <c:h val="0.79978505318420623"/>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 27'!$J$6:$J$17</c:f>
              <c:numCache>
                <c:formatCode>#,##0</c:formatCode>
                <c:ptCount val="12"/>
                <c:pt idx="0">
                  <c:v>8098</c:v>
                </c:pt>
                <c:pt idx="1">
                  <c:v>8188</c:v>
                </c:pt>
                <c:pt idx="2">
                  <c:v>9207</c:v>
                </c:pt>
                <c:pt idx="3">
                  <c:v>9623</c:v>
                </c:pt>
                <c:pt idx="4">
                  <c:v>9769</c:v>
                </c:pt>
                <c:pt idx="5">
                  <c:v>10119</c:v>
                </c:pt>
                <c:pt idx="6">
                  <c:v>10038</c:v>
                </c:pt>
                <c:pt idx="7">
                  <c:v>9686</c:v>
                </c:pt>
                <c:pt idx="8">
                  <c:v>9673</c:v>
                </c:pt>
                <c:pt idx="9">
                  <c:v>9512</c:v>
                </c:pt>
                <c:pt idx="10">
                  <c:v>9839</c:v>
                </c:pt>
                <c:pt idx="11">
                  <c:v>9884</c:v>
                </c:pt>
              </c:numCache>
            </c:numRef>
          </c:val>
          <c:smooth val="1"/>
          <c:extLst>
            <c:ext xmlns:c16="http://schemas.microsoft.com/office/drawing/2014/chart" uri="{C3380CC4-5D6E-409C-BE32-E72D297353CC}">
              <c16:uniqueId val="{00000000-0D07-4926-B6BF-6DA0D2E09545}"/>
            </c:ext>
          </c:extLst>
        </c:ser>
        <c:dLbls>
          <c:showLegendKey val="0"/>
          <c:showVal val="0"/>
          <c:showCatName val="0"/>
          <c:showSerName val="0"/>
          <c:showPercent val="0"/>
          <c:showBubbleSize val="0"/>
        </c:dLbls>
        <c:marker val="1"/>
        <c:smooth val="0"/>
        <c:axId val="54334592"/>
        <c:axId val="54336896"/>
      </c:lineChart>
      <c:catAx>
        <c:axId val="54334592"/>
        <c:scaling>
          <c:orientation val="minMax"/>
        </c:scaling>
        <c:delete val="0"/>
        <c:axPos val="b"/>
        <c:title>
          <c:tx>
            <c:rich>
              <a:bodyPr/>
              <a:lstStyle/>
              <a:p>
                <a:pPr>
                  <a:defRPr b="1"/>
                </a:pPr>
                <a:r>
                  <a:rPr lang="pl-PL" b="1"/>
                  <a:t>miesiąc</a:t>
                </a:r>
              </a:p>
            </c:rich>
          </c:tx>
          <c:layout>
            <c:manualLayout>
              <c:xMode val="edge"/>
              <c:yMode val="edge"/>
              <c:x val="0.47611395189147182"/>
              <c:y val="0.93027210884353739"/>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336896"/>
        <c:crossesAt val="4200"/>
        <c:auto val="1"/>
        <c:lblAlgn val="ctr"/>
        <c:lblOffset val="100"/>
        <c:tickLblSkip val="1"/>
        <c:tickMarkSkip val="1"/>
        <c:noMultiLvlLbl val="0"/>
      </c:catAx>
      <c:valAx>
        <c:axId val="54336896"/>
        <c:scaling>
          <c:orientation val="minMax"/>
          <c:max val="10500"/>
          <c:min val="7500"/>
        </c:scaling>
        <c:delete val="0"/>
        <c:axPos val="l"/>
        <c:title>
          <c:tx>
            <c:rich>
              <a:bodyPr/>
              <a:lstStyle/>
              <a:p>
                <a:pPr>
                  <a:defRPr sz="1000" b="1" i="0" u="none" strike="noStrike" baseline="0">
                    <a:solidFill>
                      <a:srgbClr val="000000"/>
                    </a:solidFill>
                    <a:latin typeface="Arial MT"/>
                    <a:ea typeface="Arial MT"/>
                    <a:cs typeface="Arial MT"/>
                  </a:defRPr>
                </a:pPr>
                <a:r>
                  <a:rPr lang="pl-PL" b="1"/>
                  <a:t>Liczba</a:t>
                </a:r>
              </a:p>
            </c:rich>
          </c:tx>
          <c:layout>
            <c:manualLayout>
              <c:xMode val="edge"/>
              <c:yMode val="edge"/>
              <c:x val="5.3120849933598925E-3"/>
              <c:y val="0.52976190476189999"/>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334592"/>
        <c:crosses val="autoZero"/>
        <c:crossBetween val="between"/>
        <c:majorUnit val="200"/>
      </c:valAx>
      <c:spPr>
        <a:noFill/>
        <a:ln w="12700">
          <a:noFill/>
          <a:prstDash val="solid"/>
        </a:ln>
      </c:spPr>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rgbClr val="FF0000"/>
              </a:solidFill>
            </a:ln>
          </c:spPr>
          <c:marker>
            <c:symbol val="circle"/>
            <c:size val="8"/>
            <c:spPr>
              <a:solidFill>
                <a:srgbClr val="FF0000"/>
              </a:solidFill>
              <a:ln>
                <a:solidFill>
                  <a:schemeClr val="tx2">
                    <a:lumMod val="50000"/>
                  </a:schemeClr>
                </a:solidFill>
              </a:ln>
              <a:scene3d>
                <a:camera prst="orthographicFront"/>
                <a:lightRig rig="threePt" dir="t"/>
              </a:scene3d>
              <a:sp3d>
                <a:bevelT w="165100" prst="coolSlant"/>
              </a:sp3d>
            </c:spPr>
          </c:marker>
          <c:val>
            <c:numRef>
              <c:f>'strona 27'!$F$6:$F$17</c:f>
              <c:numCache>
                <c:formatCode>#,##0</c:formatCode>
                <c:ptCount val="12"/>
                <c:pt idx="0">
                  <c:v>8539</c:v>
                </c:pt>
                <c:pt idx="1">
                  <c:v>8959</c:v>
                </c:pt>
                <c:pt idx="2">
                  <c:v>9246</c:v>
                </c:pt>
                <c:pt idx="3">
                  <c:v>9381</c:v>
                </c:pt>
                <c:pt idx="4">
                  <c:v>9505</c:v>
                </c:pt>
                <c:pt idx="5">
                  <c:v>9715</c:v>
                </c:pt>
                <c:pt idx="6">
                  <c:v>9629</c:v>
                </c:pt>
                <c:pt idx="7">
                  <c:v>9886</c:v>
                </c:pt>
                <c:pt idx="8">
                  <c:v>9919</c:v>
                </c:pt>
                <c:pt idx="9">
                  <c:v>10001</c:v>
                </c:pt>
                <c:pt idx="10">
                  <c:v>9959</c:v>
                </c:pt>
                <c:pt idx="11">
                  <c:v>9672</c:v>
                </c:pt>
              </c:numCache>
            </c:numRef>
          </c:val>
          <c:smooth val="0"/>
          <c:extLst>
            <c:ext xmlns:c16="http://schemas.microsoft.com/office/drawing/2014/chart" uri="{C3380CC4-5D6E-409C-BE32-E72D297353CC}">
              <c16:uniqueId val="{00000000-FCAB-479A-83EA-EFFF4023AA5F}"/>
            </c:ext>
          </c:extLst>
        </c:ser>
        <c:dLbls>
          <c:showLegendKey val="0"/>
          <c:showVal val="0"/>
          <c:showCatName val="0"/>
          <c:showSerName val="0"/>
          <c:showPercent val="0"/>
          <c:showBubbleSize val="0"/>
        </c:dLbls>
        <c:marker val="1"/>
        <c:smooth val="0"/>
        <c:axId val="54376704"/>
        <c:axId val="54378880"/>
      </c:lineChart>
      <c:catAx>
        <c:axId val="54376704"/>
        <c:scaling>
          <c:orientation val="minMax"/>
        </c:scaling>
        <c:delete val="0"/>
        <c:axPos val="b"/>
        <c:majorTickMark val="out"/>
        <c:minorTickMark val="none"/>
        <c:tickLblPos val="nextTo"/>
        <c:txPr>
          <a:bodyPr/>
          <a:lstStyle/>
          <a:p>
            <a:pPr>
              <a:defRPr>
                <a:latin typeface="Arial" pitchFamily="34" charset="0"/>
                <a:cs typeface="Arial" pitchFamily="34" charset="0"/>
              </a:defRPr>
            </a:pPr>
            <a:endParaRPr lang="pl-PL"/>
          </a:p>
        </c:txPr>
        <c:crossAx val="54378880"/>
        <c:crossesAt val="1000"/>
        <c:auto val="1"/>
        <c:lblAlgn val="ctr"/>
        <c:lblOffset val="100"/>
        <c:noMultiLvlLbl val="0"/>
      </c:catAx>
      <c:valAx>
        <c:axId val="54378880"/>
        <c:scaling>
          <c:orientation val="minMax"/>
          <c:max val="11000"/>
          <c:min val="8000"/>
        </c:scaling>
        <c:delete val="0"/>
        <c:axPos val="l"/>
        <c:numFmt formatCode="#,##0" sourceLinked="1"/>
        <c:majorTickMark val="out"/>
        <c:minorTickMark val="none"/>
        <c:tickLblPos val="nextTo"/>
        <c:crossAx val="54376704"/>
        <c:crosses val="autoZero"/>
        <c:crossBetween val="between"/>
      </c:valAx>
      <c:spPr>
        <a:noFill/>
      </c:spPr>
    </c:plotArea>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metal">
      <a:bevelT w="165100" prst="coolSlant"/>
    </a:sp3d>
  </c:sp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8688867590328"/>
          <c:y val="8.8642659279778394E-2"/>
          <c:w val="0.87664721922213096"/>
          <c:h val="0.76398891966760063"/>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strona29!$C$31:$C$42</c:f>
              <c:numCache>
                <c:formatCode>#,##0</c:formatCode>
                <c:ptCount val="12"/>
                <c:pt idx="0">
                  <c:v>24925</c:v>
                </c:pt>
                <c:pt idx="1">
                  <c:v>26757</c:v>
                </c:pt>
                <c:pt idx="2">
                  <c:v>27745</c:v>
                </c:pt>
                <c:pt idx="3">
                  <c:v>27248</c:v>
                </c:pt>
                <c:pt idx="4">
                  <c:v>27202</c:v>
                </c:pt>
                <c:pt idx="5">
                  <c:v>26809</c:v>
                </c:pt>
                <c:pt idx="6">
                  <c:v>26142</c:v>
                </c:pt>
                <c:pt idx="7">
                  <c:v>25701</c:v>
                </c:pt>
                <c:pt idx="8">
                  <c:v>25370</c:v>
                </c:pt>
                <c:pt idx="9">
                  <c:v>24829</c:v>
                </c:pt>
                <c:pt idx="10">
                  <c:v>24861</c:v>
                </c:pt>
                <c:pt idx="11">
                  <c:v>24707</c:v>
                </c:pt>
              </c:numCache>
            </c:numRef>
          </c:val>
          <c:smooth val="1"/>
          <c:extLst>
            <c:ext xmlns:c16="http://schemas.microsoft.com/office/drawing/2014/chart" uri="{C3380CC4-5D6E-409C-BE32-E72D297353CC}">
              <c16:uniqueId val="{00000000-5164-45A3-9F08-BD1AB369DF21}"/>
            </c:ext>
          </c:extLst>
        </c:ser>
        <c:dLbls>
          <c:showLegendKey val="0"/>
          <c:showVal val="0"/>
          <c:showCatName val="0"/>
          <c:showSerName val="0"/>
          <c:showPercent val="0"/>
          <c:showBubbleSize val="0"/>
        </c:dLbls>
        <c:marker val="1"/>
        <c:smooth val="0"/>
        <c:axId val="54161408"/>
        <c:axId val="54163328"/>
      </c:lineChart>
      <c:catAx>
        <c:axId val="54161408"/>
        <c:scaling>
          <c:orientation val="minMax"/>
        </c:scaling>
        <c:delete val="0"/>
        <c:axPos val="b"/>
        <c:title>
          <c:tx>
            <c:rich>
              <a:bodyPr/>
              <a:lstStyle/>
              <a:p>
                <a:pPr>
                  <a:defRPr b="1"/>
                </a:pPr>
                <a:r>
                  <a:rPr lang="pl-PL" b="1"/>
                  <a:t>miesiąc</a:t>
                </a:r>
              </a:p>
            </c:rich>
          </c:tx>
          <c:layout>
            <c:manualLayout>
              <c:xMode val="edge"/>
              <c:yMode val="edge"/>
              <c:x val="0.47526565766105583"/>
              <c:y val="0.9245614035088221"/>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163328"/>
        <c:crossesAt val="20000"/>
        <c:auto val="1"/>
        <c:lblAlgn val="ctr"/>
        <c:lblOffset val="100"/>
        <c:tickLblSkip val="1"/>
        <c:tickMarkSkip val="1"/>
        <c:noMultiLvlLbl val="0"/>
      </c:catAx>
      <c:valAx>
        <c:axId val="54163328"/>
        <c:scaling>
          <c:orientation val="minMax"/>
          <c:max val="40000"/>
          <c:min val="20000"/>
        </c:scaling>
        <c:delete val="0"/>
        <c:axPos val="l"/>
        <c:title>
          <c:tx>
            <c:rich>
              <a:bodyPr/>
              <a:lstStyle/>
              <a:p>
                <a:pPr>
                  <a:defRPr sz="1000" b="1" i="0" u="none" strike="noStrike" baseline="0">
                    <a:solidFill>
                      <a:srgbClr val="000000"/>
                    </a:solidFill>
                    <a:latin typeface="Arial CE"/>
                    <a:ea typeface="Arial CE"/>
                    <a:cs typeface="Arial CE"/>
                  </a:defRPr>
                </a:pPr>
                <a:r>
                  <a:rPr lang="pl-PL" b="1"/>
                  <a:t>Liczba</a:t>
                </a:r>
              </a:p>
            </c:rich>
          </c:tx>
          <c:layout>
            <c:manualLayout>
              <c:xMode val="edge"/>
              <c:yMode val="edge"/>
              <c:x val="7.9840319361277438E-3"/>
              <c:y val="0.47456140350877191"/>
            </c:manualLayout>
          </c:layout>
          <c:overlay val="0"/>
          <c:spPr>
            <a:noFill/>
            <a:ln w="25400">
              <a:noFill/>
            </a:ln>
          </c:spPr>
        </c:title>
        <c:numFmt formatCode="#,##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161408"/>
        <c:crosses val="autoZero"/>
        <c:crossBetween val="between"/>
      </c:valAx>
      <c:spPr>
        <a:noFill/>
        <a:ln w="12700">
          <a:noFill/>
          <a:prstDash val="solid"/>
        </a:ln>
      </c:spPr>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4129651860769"/>
          <c:y val="0.10345711047482695"/>
          <c:w val="0.87995198079231696"/>
          <c:h val="0.74919350990217171"/>
        </c:manualLayout>
      </c:layout>
      <c:lineChart>
        <c:grouping val="standard"/>
        <c:varyColors val="0"/>
        <c:ser>
          <c:idx val="1"/>
          <c:order val="0"/>
          <c:spPr>
            <a:ln w="25400">
              <a:solidFill>
                <a:srgbClr val="FF0000"/>
              </a:solidFill>
              <a:prstDash val="solid"/>
            </a:ln>
          </c:spPr>
          <c:marker>
            <c:symbol val="circle"/>
            <c:size val="8"/>
            <c:spPr>
              <a:solidFill>
                <a:srgbClr val="FF0000"/>
              </a:solidFill>
              <a:ln>
                <a:solidFill>
                  <a:srgbClr val="002060"/>
                </a:solidFill>
                <a:prstDash val="solid"/>
              </a:ln>
              <a:scene3d>
                <a:camera prst="orthographicFront"/>
                <a:lightRig rig="threePt" dir="t"/>
              </a:scene3d>
              <a:sp3d>
                <a:bevelT w="165100" prst="coolSlant"/>
              </a:sp3d>
            </c:spPr>
          </c:marker>
          <c:val>
            <c:numRef>
              <c:f>strona29!$I$31:$I$42</c:f>
              <c:numCache>
                <c:formatCode>0.0%</c:formatCode>
                <c:ptCount val="12"/>
                <c:pt idx="0">
                  <c:v>2.6604261608572485E-2</c:v>
                </c:pt>
                <c:pt idx="1">
                  <c:v>2.6606915727512052E-2</c:v>
                </c:pt>
                <c:pt idx="2">
                  <c:v>2.8476384388173553E-2</c:v>
                </c:pt>
                <c:pt idx="3">
                  <c:v>2.5430421734323173E-2</c:v>
                </c:pt>
                <c:pt idx="4">
                  <c:v>2.3905641673969573E-2</c:v>
                </c:pt>
                <c:pt idx="5">
                  <c:v>2.3213335442764889E-2</c:v>
                </c:pt>
                <c:pt idx="6">
                  <c:v>2.4807664392509799E-2</c:v>
                </c:pt>
                <c:pt idx="7">
                  <c:v>2.5512521797746223E-2</c:v>
                </c:pt>
                <c:pt idx="8">
                  <c:v>2.3544045133490295E-2</c:v>
                </c:pt>
                <c:pt idx="9">
                  <c:v>2.2275546701679722E-2</c:v>
                </c:pt>
                <c:pt idx="10">
                  <c:v>2.3234734265945554E-2</c:v>
                </c:pt>
                <c:pt idx="11">
                  <c:v>2.3015047712258381E-2</c:v>
                </c:pt>
              </c:numCache>
            </c:numRef>
          </c:val>
          <c:smooth val="1"/>
          <c:extLst>
            <c:ext xmlns:c16="http://schemas.microsoft.com/office/drawing/2014/chart" uri="{C3380CC4-5D6E-409C-BE32-E72D297353CC}">
              <c16:uniqueId val="{00000000-9F49-412F-B0F8-1FF9B8DFF91C}"/>
            </c:ext>
          </c:extLst>
        </c:ser>
        <c:dLbls>
          <c:showLegendKey val="0"/>
          <c:showVal val="0"/>
          <c:showCatName val="0"/>
          <c:showSerName val="0"/>
          <c:showPercent val="0"/>
          <c:showBubbleSize val="0"/>
        </c:dLbls>
        <c:marker val="1"/>
        <c:smooth val="0"/>
        <c:axId val="54190464"/>
        <c:axId val="54192768"/>
      </c:lineChart>
      <c:catAx>
        <c:axId val="54190464"/>
        <c:scaling>
          <c:orientation val="minMax"/>
        </c:scaling>
        <c:delete val="0"/>
        <c:axPos val="b"/>
        <c:title>
          <c:tx>
            <c:rich>
              <a:bodyPr/>
              <a:lstStyle/>
              <a:p>
                <a:pPr>
                  <a:defRPr b="1"/>
                </a:pPr>
                <a:r>
                  <a:rPr lang="pl-PL" b="1"/>
                  <a:t>miesiąc</a:t>
                </a:r>
              </a:p>
            </c:rich>
          </c:tx>
          <c:layout>
            <c:manualLayout>
              <c:xMode val="edge"/>
              <c:yMode val="edge"/>
              <c:x val="0.47020408163268412"/>
              <c:y val="0.92632524707996411"/>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192768"/>
        <c:crossesAt val="5.000000000000001E-2"/>
        <c:auto val="1"/>
        <c:lblAlgn val="ctr"/>
        <c:lblOffset val="100"/>
        <c:tickLblSkip val="1"/>
        <c:tickMarkSkip val="1"/>
        <c:noMultiLvlLbl val="0"/>
      </c:catAx>
      <c:valAx>
        <c:axId val="54192768"/>
        <c:scaling>
          <c:orientation val="minMax"/>
          <c:max val="0.11000000000000001"/>
          <c:min val="1.0000000000000002E-2"/>
        </c:scaling>
        <c:delete val="0"/>
        <c:axPos val="l"/>
        <c:title>
          <c:tx>
            <c:rich>
              <a:bodyPr/>
              <a:lstStyle/>
              <a:p>
                <a:pPr>
                  <a:defRPr sz="1000" b="1" i="0" u="none" strike="noStrike" baseline="0">
                    <a:solidFill>
                      <a:srgbClr val="000000"/>
                    </a:solidFill>
                    <a:latin typeface="Arial CE"/>
                    <a:ea typeface="Arial CE"/>
                    <a:cs typeface="Arial CE"/>
                  </a:defRPr>
                </a:pPr>
                <a:r>
                  <a:rPr lang="pl-PL" b="1"/>
                  <a:t>Procent</a:t>
                </a:r>
              </a:p>
            </c:rich>
          </c:tx>
          <c:layout>
            <c:manualLayout>
              <c:xMode val="edge"/>
              <c:yMode val="edge"/>
              <c:x val="6.4025610244099534E-3"/>
              <c:y val="0.48247978436659938"/>
            </c:manualLayout>
          </c:layout>
          <c:overlay val="0"/>
          <c:spPr>
            <a:noFill/>
            <a:ln w="25400">
              <a:noFill/>
            </a:ln>
          </c:spPr>
        </c:title>
        <c:numFmt formatCode="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190464"/>
        <c:crosses val="autoZero"/>
        <c:crossBetween val="between"/>
      </c:valAx>
      <c:spPr>
        <a:noFill/>
        <a:ln w="12700">
          <a:noFill/>
          <a:prstDash val="solid"/>
        </a:ln>
      </c:spPr>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paperSize="9" orientation="landscape" horizontalDpi="-4"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spPr>
        <a:solidFill>
          <a:srgbClr val="FFC000"/>
        </a:solidFill>
      </c:spPr>
    </c:floor>
    <c:sideWall>
      <c:thickness val="0"/>
      <c:spPr>
        <a:noFill/>
        <a:ln w="12700">
          <a:noFill/>
          <a:prstDash val="solid"/>
        </a:ln>
      </c:spPr>
    </c:sideWall>
    <c:backWall>
      <c:thickness val="0"/>
      <c:spPr>
        <a:noFill/>
        <a:ln w="12700">
          <a:noFill/>
          <a:prstDash val="solid"/>
        </a:ln>
      </c:spPr>
    </c:backWall>
    <c:plotArea>
      <c:layout>
        <c:manualLayout>
          <c:layoutTarget val="inner"/>
          <c:xMode val="edge"/>
          <c:yMode val="edge"/>
          <c:x val="0.11603650586701462"/>
          <c:y val="6.4038037958829369E-2"/>
          <c:w val="0.86571056062581564"/>
          <c:h val="0.80524512325406561"/>
        </c:manualLayout>
      </c:layout>
      <c:bar3DChart>
        <c:barDir val="col"/>
        <c:grouping val="clustered"/>
        <c:varyColors val="0"/>
        <c:ser>
          <c:idx val="0"/>
          <c:order val="0"/>
          <c:spPr>
            <a:solidFill>
              <a:srgbClr val="7030A0"/>
            </a:solidFill>
            <a:ln w="12700">
              <a:solidFill>
                <a:srgbClr val="000000"/>
              </a:solidFill>
              <a:prstDash val="solid"/>
            </a:ln>
            <a:scene3d>
              <a:camera prst="orthographicFront"/>
              <a:lightRig rig="threePt" dir="t"/>
            </a:scene3d>
            <a:sp3d>
              <a:bevelT w="165100" prst="coolSlant"/>
              <a:contourClr>
                <a:srgbClr val="000000"/>
              </a:contourClr>
            </a:sp3d>
          </c:spPr>
          <c:invertIfNegative val="0"/>
          <c:val>
            <c:numRef>
              <c:f>'strona 30'!$E$49:$E$60</c:f>
              <c:numCache>
                <c:formatCode>#,##0.00</c:formatCode>
                <c:ptCount val="12"/>
                <c:pt idx="0">
                  <c:v>2067.0700000000002</c:v>
                </c:pt>
                <c:pt idx="1">
                  <c:v>2076.0500000000002</c:v>
                </c:pt>
                <c:pt idx="2">
                  <c:v>1943.6</c:v>
                </c:pt>
                <c:pt idx="3">
                  <c:v>1964.73</c:v>
                </c:pt>
                <c:pt idx="4">
                  <c:v>1904.56</c:v>
                </c:pt>
                <c:pt idx="5">
                  <c:v>1882.04</c:v>
                </c:pt>
                <c:pt idx="6">
                  <c:v>1958.98</c:v>
                </c:pt>
                <c:pt idx="7">
                  <c:v>1960.8</c:v>
                </c:pt>
                <c:pt idx="8">
                  <c:v>2019.99</c:v>
                </c:pt>
                <c:pt idx="9">
                  <c:v>1975.44</c:v>
                </c:pt>
                <c:pt idx="10">
                  <c:v>2044.15</c:v>
                </c:pt>
                <c:pt idx="11">
                  <c:v>1975.34</c:v>
                </c:pt>
              </c:numCache>
            </c:numRef>
          </c:val>
          <c:extLst>
            <c:ext xmlns:c16="http://schemas.microsoft.com/office/drawing/2014/chart" uri="{C3380CC4-5D6E-409C-BE32-E72D297353CC}">
              <c16:uniqueId val="{00000000-4B6C-4134-AA4A-1A5160F1F984}"/>
            </c:ext>
          </c:extLst>
        </c:ser>
        <c:dLbls>
          <c:showLegendKey val="0"/>
          <c:showVal val="0"/>
          <c:showCatName val="0"/>
          <c:showSerName val="0"/>
          <c:showPercent val="0"/>
          <c:showBubbleSize val="0"/>
        </c:dLbls>
        <c:gapWidth val="150"/>
        <c:shape val="cylinder"/>
        <c:axId val="54643328"/>
        <c:axId val="54649600"/>
        <c:axId val="0"/>
      </c:bar3DChart>
      <c:catAx>
        <c:axId val="54643328"/>
        <c:scaling>
          <c:orientation val="minMax"/>
        </c:scaling>
        <c:delete val="0"/>
        <c:axPos val="b"/>
        <c:title>
          <c:tx>
            <c:rich>
              <a:bodyPr/>
              <a:lstStyle/>
              <a:p>
                <a:pPr>
                  <a:defRPr b="1"/>
                </a:pPr>
                <a:r>
                  <a:rPr lang="pl-PL" b="1"/>
                  <a:t>miesiąc</a:t>
                </a:r>
              </a:p>
            </c:rich>
          </c:tx>
          <c:layout>
            <c:manualLayout>
              <c:xMode val="edge"/>
              <c:yMode val="edge"/>
              <c:x val="0.47654925793989888"/>
              <c:y val="0.92973856209150363"/>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649600"/>
        <c:crosses val="autoZero"/>
        <c:auto val="1"/>
        <c:lblAlgn val="ctr"/>
        <c:lblOffset val="100"/>
        <c:tickLblSkip val="1"/>
        <c:tickMarkSkip val="1"/>
        <c:noMultiLvlLbl val="0"/>
      </c:catAx>
      <c:valAx>
        <c:axId val="54649600"/>
        <c:scaling>
          <c:orientation val="minMax"/>
        </c:scaling>
        <c:delete val="0"/>
        <c:axPos val="l"/>
        <c:title>
          <c:tx>
            <c:rich>
              <a:bodyPr/>
              <a:lstStyle/>
              <a:p>
                <a:pPr>
                  <a:defRPr sz="1000" b="1" i="0" u="none" strike="noStrike" baseline="0">
                    <a:solidFill>
                      <a:srgbClr val="000000"/>
                    </a:solidFill>
                    <a:latin typeface="Arial" pitchFamily="34" charset="0"/>
                    <a:ea typeface="Arial MT"/>
                    <a:cs typeface="Arial" pitchFamily="34" charset="0"/>
                  </a:defRPr>
                </a:pPr>
                <a:r>
                  <a:rPr lang="pl-PL" b="1">
                    <a:latin typeface="Arial" pitchFamily="34" charset="0"/>
                    <a:cs typeface="Arial" pitchFamily="34" charset="0"/>
                  </a:rPr>
                  <a:t>kwota</a:t>
                </a:r>
              </a:p>
            </c:rich>
          </c:tx>
          <c:layout>
            <c:manualLayout>
              <c:xMode val="edge"/>
              <c:yMode val="edge"/>
              <c:x val="5.2151238591916574E-3"/>
              <c:y val="0.50000128660390064"/>
            </c:manualLayout>
          </c:layout>
          <c:overlay val="0"/>
          <c:spPr>
            <a:noFill/>
            <a:ln w="25400">
              <a:noFill/>
            </a:ln>
          </c:spPr>
        </c:title>
        <c:numFmt formatCode="#,##0.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643328"/>
        <c:crosses val="autoZero"/>
        <c:crossBetween val="between"/>
      </c:valAx>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rgbClr val="FFC000"/>
        </a:solidFill>
      </c:spPr>
    </c:floor>
    <c:sideWall>
      <c:thickness val="0"/>
      <c:spPr>
        <a:noFill/>
        <a:ln w="12700">
          <a:noFill/>
          <a:prstDash val="solid"/>
        </a:ln>
      </c:spPr>
    </c:sideWall>
    <c:backWall>
      <c:thickness val="0"/>
      <c:spPr>
        <a:noFill/>
        <a:ln w="12700">
          <a:noFill/>
          <a:prstDash val="solid"/>
        </a:ln>
      </c:spPr>
    </c:backWall>
    <c:plotArea>
      <c:layout>
        <c:manualLayout>
          <c:layoutTarget val="inner"/>
          <c:xMode val="edge"/>
          <c:yMode val="edge"/>
          <c:x val="0.11528504700974992"/>
          <c:y val="6.3995176278640847E-2"/>
          <c:w val="0.86658085898340065"/>
          <c:h val="0.79602440235514627"/>
        </c:manualLayout>
      </c:layout>
      <c:bar3DChart>
        <c:barDir val="col"/>
        <c:grouping val="clustered"/>
        <c:varyColors val="0"/>
        <c:ser>
          <c:idx val="0"/>
          <c:order val="0"/>
          <c:spPr>
            <a:solidFill>
              <a:srgbClr val="7030A0"/>
            </a:solidFill>
            <a:ln w="12700">
              <a:solidFill>
                <a:srgbClr val="000000"/>
              </a:solidFill>
              <a:prstDash val="solid"/>
            </a:ln>
            <a:scene3d>
              <a:camera prst="orthographicFront"/>
              <a:lightRig rig="threePt" dir="t"/>
            </a:scene3d>
            <a:sp3d prstMaterial="metal">
              <a:bevelT w="165100" prst="coolSlant"/>
              <a:contourClr>
                <a:srgbClr val="000000"/>
              </a:contourClr>
            </a:sp3d>
          </c:spPr>
          <c:invertIfNegative val="0"/>
          <c:val>
            <c:numRef>
              <c:f>'strona 31'!$F$32:$F$43</c:f>
              <c:numCache>
                <c:formatCode>0.00</c:formatCode>
                <c:ptCount val="12"/>
                <c:pt idx="0">
                  <c:v>262.72000000000003</c:v>
                </c:pt>
                <c:pt idx="1">
                  <c:v>271.72261123267685</c:v>
                </c:pt>
                <c:pt idx="2">
                  <c:v>273.06185766836444</c:v>
                </c:pt>
                <c:pt idx="3">
                  <c:v>267.21420373421199</c:v>
                </c:pt>
                <c:pt idx="4">
                  <c:v>264.54199516324064</c:v>
                </c:pt>
                <c:pt idx="5" formatCode="#,##0.00">
                  <c:v>256.94551337814687</c:v>
                </c:pt>
                <c:pt idx="6" formatCode="#,##0.00">
                  <c:v>264.06238346758221</c:v>
                </c:pt>
                <c:pt idx="7" formatCode="#,##0.00">
                  <c:v>273.10257550006537</c:v>
                </c:pt>
                <c:pt idx="8" formatCode="#,##0.00">
                  <c:v>276.61423645320201</c:v>
                </c:pt>
                <c:pt idx="9" formatCode="#,##0.00">
                  <c:v>274.3627654924145</c:v>
                </c:pt>
                <c:pt idx="10" formatCode="#,##0.00">
                  <c:v>273.98818532818535</c:v>
                </c:pt>
                <c:pt idx="11" formatCode="#,##0.00">
                  <c:v>274.00949614932779</c:v>
                </c:pt>
              </c:numCache>
            </c:numRef>
          </c:val>
          <c:extLst>
            <c:ext xmlns:c16="http://schemas.microsoft.com/office/drawing/2014/chart" uri="{C3380CC4-5D6E-409C-BE32-E72D297353CC}">
              <c16:uniqueId val="{00000000-68EE-4CE0-B76F-CAB0509A7C4E}"/>
            </c:ext>
          </c:extLst>
        </c:ser>
        <c:dLbls>
          <c:showLegendKey val="0"/>
          <c:showVal val="0"/>
          <c:showCatName val="0"/>
          <c:showSerName val="0"/>
          <c:showPercent val="0"/>
          <c:showBubbleSize val="0"/>
        </c:dLbls>
        <c:gapWidth val="150"/>
        <c:shape val="cylinder"/>
        <c:axId val="54227328"/>
        <c:axId val="54229248"/>
        <c:axId val="0"/>
      </c:bar3DChart>
      <c:catAx>
        <c:axId val="54227328"/>
        <c:scaling>
          <c:orientation val="minMax"/>
        </c:scaling>
        <c:delete val="0"/>
        <c:axPos val="b"/>
        <c:title>
          <c:tx>
            <c:rich>
              <a:bodyPr/>
              <a:lstStyle/>
              <a:p>
                <a:pPr>
                  <a:defRPr b="1"/>
                </a:pPr>
                <a:r>
                  <a:rPr lang="pl-PL" b="1"/>
                  <a:t>miesiąc</a:t>
                </a:r>
              </a:p>
            </c:rich>
          </c:tx>
          <c:layout>
            <c:manualLayout>
              <c:xMode val="edge"/>
              <c:yMode val="edge"/>
              <c:x val="0.47324738552758627"/>
              <c:y val="0.92825896762904669"/>
            </c:manualLayout>
          </c:layout>
          <c:overlay val="0"/>
        </c:title>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229248"/>
        <c:crosses val="autoZero"/>
        <c:auto val="1"/>
        <c:lblAlgn val="ctr"/>
        <c:lblOffset val="100"/>
        <c:tickLblSkip val="1"/>
        <c:tickMarkSkip val="1"/>
        <c:noMultiLvlLbl val="0"/>
      </c:catAx>
      <c:valAx>
        <c:axId val="54229248"/>
        <c:scaling>
          <c:orientation val="minMax"/>
          <c:max val="300"/>
        </c:scaling>
        <c:delete val="0"/>
        <c:axPos val="l"/>
        <c:title>
          <c:tx>
            <c:rich>
              <a:bodyPr/>
              <a:lstStyle/>
              <a:p>
                <a:pPr>
                  <a:defRPr sz="1000" b="1" i="0" u="none" strike="noStrike" baseline="0">
                    <a:solidFill>
                      <a:srgbClr val="000000"/>
                    </a:solidFill>
                    <a:latin typeface="Arial MT"/>
                    <a:ea typeface="Arial MT"/>
                    <a:cs typeface="Arial MT"/>
                  </a:defRPr>
                </a:pPr>
                <a:r>
                  <a:rPr lang="pl-PL" b="1"/>
                  <a:t>kwota</a:t>
                </a:r>
              </a:p>
            </c:rich>
          </c:tx>
          <c:layout>
            <c:manualLayout>
              <c:xMode val="edge"/>
              <c:yMode val="edge"/>
              <c:x val="5.1813471502592124E-3"/>
              <c:y val="0.48556568224250857"/>
            </c:manualLayout>
          </c:layout>
          <c:overlay val="0"/>
          <c:spPr>
            <a:noFill/>
            <a:ln w="25400">
              <a:noFill/>
            </a:ln>
          </c:spPr>
        </c:title>
        <c:numFmt formatCode="0.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227328"/>
        <c:crosses val="autoZero"/>
        <c:crossBetween val="between"/>
        <c:majorUnit val="50"/>
      </c:valAx>
    </c:plotArea>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spPr>
        <a:solidFill>
          <a:srgbClr val="FFC000"/>
        </a:solidFill>
      </c:spPr>
    </c:floor>
    <c:sideWall>
      <c:thickness val="0"/>
      <c:spPr>
        <a:noFill/>
        <a:ln w="12700">
          <a:noFill/>
          <a:prstDash val="solid"/>
        </a:ln>
      </c:spPr>
    </c:sideWall>
    <c:backWall>
      <c:thickness val="0"/>
      <c:spPr>
        <a:noFill/>
        <a:ln w="12700">
          <a:noFill/>
          <a:prstDash val="solid"/>
        </a:ln>
      </c:spPr>
    </c:backWall>
    <c:plotArea>
      <c:layout>
        <c:manualLayout>
          <c:layoutTarget val="inner"/>
          <c:xMode val="edge"/>
          <c:yMode val="edge"/>
          <c:x val="9.9722991689750726E-2"/>
          <c:y val="0.11181036332721998"/>
          <c:w val="0.88088642659279781"/>
          <c:h val="0.67854801168724665"/>
        </c:manualLayout>
      </c:layout>
      <c:bar3DChart>
        <c:barDir val="col"/>
        <c:grouping val="clustered"/>
        <c:varyColors val="0"/>
        <c:ser>
          <c:idx val="0"/>
          <c:order val="0"/>
          <c:tx>
            <c:strRef>
              <c:f>strona35!$B$4</c:f>
              <c:strCache>
                <c:ptCount val="1"/>
                <c:pt idx="0">
                  <c:v>2022</c:v>
                </c:pt>
              </c:strCache>
            </c:strRef>
          </c:tx>
          <c:spPr>
            <a:solidFill>
              <a:srgbClr val="7030A0"/>
            </a:solidFill>
            <a:ln w="12700">
              <a:noFill/>
              <a:prstDash val="solid"/>
            </a:ln>
            <a:scene3d>
              <a:camera prst="orthographicFront"/>
              <a:lightRig rig="threePt" dir="t"/>
            </a:scene3d>
            <a:sp3d prstMaterial="metal">
              <a:bevelT w="165100" prst="coolSlant"/>
            </a:sp3d>
          </c:spPr>
          <c:invertIfNegative val="0"/>
          <c:val>
            <c:numRef>
              <c:f>strona35!$B$5:$B$16</c:f>
              <c:numCache>
                <c:formatCode>#,##0</c:formatCode>
                <c:ptCount val="12"/>
                <c:pt idx="0">
                  <c:v>1767</c:v>
                </c:pt>
                <c:pt idx="1">
                  <c:v>1754</c:v>
                </c:pt>
                <c:pt idx="2">
                  <c:v>1724</c:v>
                </c:pt>
                <c:pt idx="3">
                  <c:v>1744</c:v>
                </c:pt>
                <c:pt idx="4">
                  <c:v>1766</c:v>
                </c:pt>
                <c:pt idx="5">
                  <c:v>1762</c:v>
                </c:pt>
                <c:pt idx="6">
                  <c:v>1787</c:v>
                </c:pt>
                <c:pt idx="7">
                  <c:v>1790</c:v>
                </c:pt>
                <c:pt idx="8">
                  <c:v>1786</c:v>
                </c:pt>
                <c:pt idx="9">
                  <c:v>1849</c:v>
                </c:pt>
                <c:pt idx="10">
                  <c:v>1887</c:v>
                </c:pt>
                <c:pt idx="11">
                  <c:v>1824</c:v>
                </c:pt>
              </c:numCache>
            </c:numRef>
          </c:val>
          <c:extLst>
            <c:ext xmlns:c16="http://schemas.microsoft.com/office/drawing/2014/chart" uri="{C3380CC4-5D6E-409C-BE32-E72D297353CC}">
              <c16:uniqueId val="{00000000-210F-43A9-8848-D65ABC0985B3}"/>
            </c:ext>
          </c:extLst>
        </c:ser>
        <c:ser>
          <c:idx val="1"/>
          <c:order val="1"/>
          <c:tx>
            <c:strRef>
              <c:f>strona35!$C$4</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val>
            <c:numRef>
              <c:f>strona35!$C$5:$C$16</c:f>
              <c:numCache>
                <c:formatCode>#,##0</c:formatCode>
                <c:ptCount val="12"/>
                <c:pt idx="0">
                  <c:v>1865</c:v>
                </c:pt>
                <c:pt idx="1">
                  <c:v>1918</c:v>
                </c:pt>
                <c:pt idx="2">
                  <c:v>2005</c:v>
                </c:pt>
                <c:pt idx="3">
                  <c:v>2056</c:v>
                </c:pt>
                <c:pt idx="4">
                  <c:v>2119</c:v>
                </c:pt>
                <c:pt idx="5">
                  <c:v>2166</c:v>
                </c:pt>
                <c:pt idx="6">
                  <c:v>2197</c:v>
                </c:pt>
                <c:pt idx="7">
                  <c:v>2294</c:v>
                </c:pt>
                <c:pt idx="8">
                  <c:v>2312</c:v>
                </c:pt>
                <c:pt idx="9">
                  <c:v>2361</c:v>
                </c:pt>
                <c:pt idx="10">
                  <c:v>2359</c:v>
                </c:pt>
                <c:pt idx="11">
                  <c:v>2340</c:v>
                </c:pt>
              </c:numCache>
            </c:numRef>
          </c:val>
          <c:extLst>
            <c:ext xmlns:c16="http://schemas.microsoft.com/office/drawing/2014/chart" uri="{C3380CC4-5D6E-409C-BE32-E72D297353CC}">
              <c16:uniqueId val="{00000001-210F-43A9-8848-D65ABC0985B3}"/>
            </c:ext>
          </c:extLst>
        </c:ser>
        <c:dLbls>
          <c:showLegendKey val="0"/>
          <c:showVal val="0"/>
          <c:showCatName val="0"/>
          <c:showSerName val="0"/>
          <c:showPercent val="0"/>
          <c:showBubbleSize val="0"/>
        </c:dLbls>
        <c:gapWidth val="150"/>
        <c:shape val="cylinder"/>
        <c:axId val="54958720"/>
        <c:axId val="54960896"/>
        <c:axId val="0"/>
      </c:bar3DChart>
      <c:catAx>
        <c:axId val="54958720"/>
        <c:scaling>
          <c:orientation val="minMax"/>
        </c:scaling>
        <c:delete val="0"/>
        <c:axPos val="b"/>
        <c:title>
          <c:tx>
            <c:rich>
              <a:bodyPr/>
              <a:lstStyle/>
              <a:p>
                <a:pPr>
                  <a:defRPr b="1"/>
                </a:pPr>
                <a:r>
                  <a:rPr lang="en-US" b="1"/>
                  <a:t>miesiąc</a:t>
                </a:r>
              </a:p>
            </c:rich>
          </c:tx>
          <c:layout>
            <c:manualLayout>
              <c:xMode val="edge"/>
              <c:yMode val="edge"/>
              <c:x val="0.47358935035083038"/>
              <c:y val="0.83927323549965061"/>
            </c:manualLayout>
          </c:layout>
          <c:overlay val="0"/>
        </c:title>
        <c:numFmt formatCode="General" sourceLinked="1"/>
        <c:majorTickMark val="out"/>
        <c:minorTickMark val="in"/>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960896"/>
        <c:crosses val="autoZero"/>
        <c:auto val="1"/>
        <c:lblAlgn val="ctr"/>
        <c:lblOffset val="100"/>
        <c:tickLblSkip val="1"/>
        <c:tickMarkSkip val="1"/>
        <c:noMultiLvlLbl val="0"/>
      </c:catAx>
      <c:valAx>
        <c:axId val="54960896"/>
        <c:scaling>
          <c:orientation val="minMax"/>
        </c:scaling>
        <c:delete val="0"/>
        <c:axPos val="l"/>
        <c:title>
          <c:tx>
            <c:rich>
              <a:bodyPr/>
              <a:lstStyle/>
              <a:p>
                <a:pPr>
                  <a:defRPr sz="1000" b="1" i="0" u="none" strike="noStrike" baseline="0">
                    <a:solidFill>
                      <a:srgbClr val="000000"/>
                    </a:solidFill>
                    <a:latin typeface="Arial CE"/>
                    <a:ea typeface="Arial CE"/>
                    <a:cs typeface="Arial CE"/>
                  </a:defRPr>
                </a:pPr>
                <a:r>
                  <a:rPr lang="pl-PL" b="1"/>
                  <a:t>Liczba</a:t>
                </a:r>
              </a:p>
            </c:rich>
          </c:tx>
          <c:layout>
            <c:manualLayout>
              <c:xMode val="edge"/>
              <c:yMode val="edge"/>
              <c:x val="7.3868882733149014E-3"/>
              <c:y val="0.48567545409025131"/>
            </c:manualLayout>
          </c:layout>
          <c:overlay val="0"/>
          <c:spPr>
            <a:noFill/>
            <a:ln w="25400">
              <a:noFill/>
            </a:ln>
          </c:spPr>
        </c:title>
        <c:numFmt formatCode="#,##0" sourceLinked="1"/>
        <c:majorTickMark val="out"/>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MT"/>
                <a:ea typeface="Arial MT"/>
                <a:cs typeface="Arial MT"/>
              </a:defRPr>
            </a:pPr>
            <a:endParaRPr lang="pl-PL"/>
          </a:p>
        </c:txPr>
        <c:crossAx val="54958720"/>
        <c:crosses val="autoZero"/>
        <c:crossBetween val="between"/>
      </c:valAx>
    </c:plotArea>
    <c:legend>
      <c:legendPos val="b"/>
      <c:layout>
        <c:manualLayout>
          <c:xMode val="edge"/>
          <c:yMode val="edge"/>
          <c:x val="0.42547805053782639"/>
          <c:y val="0.92435156297286736"/>
          <c:w val="0.16473017343420321"/>
          <c:h val="4.7695956244463163E-2"/>
        </c:manualLayout>
      </c:layout>
      <c:overlay val="0"/>
      <c:txPr>
        <a:bodyPr/>
        <a:lstStyle/>
        <a:p>
          <a:pPr>
            <a:defRPr sz="1100" b="1"/>
          </a:pPr>
          <a:endParaRPr lang="pl-PL"/>
        </a:p>
      </c:txPr>
    </c:legend>
    <c:plotVisOnly val="0"/>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12700">
      <a:solidFill>
        <a:srgbClr val="000000"/>
      </a:solidFill>
      <a:prstDash val="solid"/>
    </a:ln>
    <a:scene3d>
      <a:camera prst="orthographicFront"/>
      <a:lightRig rig="threePt" dir="t"/>
    </a:scene3d>
    <a:sp3d prstMaterial="metal">
      <a:bevelT w="165100" prst="coolSlant"/>
      <a:bevelB w="165100" prst="coolSlant"/>
    </a:sp3d>
  </c:spPr>
  <c:txPr>
    <a:bodyPr/>
    <a:lstStyle/>
    <a:p>
      <a:pPr>
        <a:defRPr sz="1000" b="0" i="0" u="none" strike="noStrike" baseline="0">
          <a:solidFill>
            <a:srgbClr val="000000"/>
          </a:solidFill>
          <a:latin typeface="Arial CE"/>
          <a:ea typeface="Arial CE"/>
          <a:cs typeface="Arial CE"/>
        </a:defRPr>
      </a:pPr>
      <a:endParaRPr lang="pl-PL"/>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8"/>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[2]Str3!$D$53</c:f>
              <c:strCache>
                <c:ptCount val="1"/>
                <c:pt idx="0">
                  <c:v>areszt śledczy</c:v>
                </c:pt>
              </c:strCache>
            </c:strRef>
          </c:tx>
          <c:spPr>
            <a:solidFill>
              <a:srgbClr val="FF0000"/>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[2]Str3!$D$55:$D$66</c:f>
              <c:numCache>
                <c:formatCode>General</c:formatCode>
                <c:ptCount val="12"/>
                <c:pt idx="0">
                  <c:v>0</c:v>
                </c:pt>
                <c:pt idx="1">
                  <c:v>0</c:v>
                </c:pt>
                <c:pt idx="2">
                  <c:v>1</c:v>
                </c:pt>
                <c:pt idx="3">
                  <c:v>0</c:v>
                </c:pt>
                <c:pt idx="4">
                  <c:v>0</c:v>
                </c:pt>
                <c:pt idx="5">
                  <c:v>0</c:v>
                </c:pt>
                <c:pt idx="6">
                  <c:v>0</c:v>
                </c:pt>
                <c:pt idx="7">
                  <c:v>0</c:v>
                </c:pt>
                <c:pt idx="8">
                  <c:v>0</c:v>
                </c:pt>
                <c:pt idx="9">
                  <c:v>0</c:v>
                </c:pt>
                <c:pt idx="10">
                  <c:v>1</c:v>
                </c:pt>
                <c:pt idx="11">
                  <c:v>0</c:v>
                </c:pt>
              </c:numCache>
            </c:numRef>
          </c:val>
          <c:extLst>
            <c:ext xmlns:c16="http://schemas.microsoft.com/office/drawing/2014/chart" uri="{C3380CC4-5D6E-409C-BE32-E72D297353CC}">
              <c16:uniqueId val="{00000000-1608-48DF-B403-9B4C546BF344}"/>
            </c:ext>
          </c:extLst>
        </c:ser>
        <c:ser>
          <c:idx val="1"/>
          <c:order val="1"/>
          <c:tx>
            <c:strRef>
              <c:f>[2]Str3!$F$53</c:f>
              <c:strCache>
                <c:ptCount val="1"/>
                <c:pt idx="0">
                  <c:v>zakład karny zamknięty</c:v>
                </c:pt>
              </c:strCache>
            </c:strRef>
          </c:tx>
          <c:spPr>
            <a:solidFill>
              <a:srgbClr val="00FF00"/>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[2]Str3!$F$55:$F$66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1608-48DF-B403-9B4C546BF344}"/>
            </c:ext>
          </c:extLst>
        </c:ser>
        <c:ser>
          <c:idx val="2"/>
          <c:order val="2"/>
          <c:tx>
            <c:strRef>
              <c:f>[2]Str3!$H$53</c:f>
              <c:strCache>
                <c:ptCount val="1"/>
                <c:pt idx="0">
                  <c:v>zakład karny półotwarty</c:v>
                </c:pt>
              </c:strCache>
            </c:strRef>
          </c:tx>
          <c:spPr>
            <a:solidFill>
              <a:srgbClr val="FFFF00"/>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[2]Str3!$H$55:$H$66</c:f>
              <c:numCache>
                <c:formatCode>General</c:formatCode>
                <c:ptCount val="12"/>
                <c:pt idx="0">
                  <c:v>0</c:v>
                </c:pt>
                <c:pt idx="1">
                  <c:v>0</c:v>
                </c:pt>
                <c:pt idx="2">
                  <c:v>0</c:v>
                </c:pt>
                <c:pt idx="3">
                  <c:v>1</c:v>
                </c:pt>
                <c:pt idx="4">
                  <c:v>0</c:v>
                </c:pt>
                <c:pt idx="5">
                  <c:v>0</c:v>
                </c:pt>
                <c:pt idx="6">
                  <c:v>1</c:v>
                </c:pt>
                <c:pt idx="7">
                  <c:v>0</c:v>
                </c:pt>
                <c:pt idx="8">
                  <c:v>0</c:v>
                </c:pt>
                <c:pt idx="9">
                  <c:v>1</c:v>
                </c:pt>
                <c:pt idx="10">
                  <c:v>0</c:v>
                </c:pt>
                <c:pt idx="11">
                  <c:v>2</c:v>
                </c:pt>
              </c:numCache>
            </c:numRef>
          </c:val>
          <c:extLst>
            <c:ext xmlns:c16="http://schemas.microsoft.com/office/drawing/2014/chart" uri="{C3380CC4-5D6E-409C-BE32-E72D297353CC}">
              <c16:uniqueId val="{00000002-1608-48DF-B403-9B4C546BF344}"/>
            </c:ext>
          </c:extLst>
        </c:ser>
        <c:ser>
          <c:idx val="3"/>
          <c:order val="3"/>
          <c:tx>
            <c:strRef>
              <c:f>[2]Str3!$J$53</c:f>
              <c:strCache>
                <c:ptCount val="1"/>
                <c:pt idx="0">
                  <c:v>zakład karny otwarty</c:v>
                </c:pt>
              </c:strCache>
            </c:strRef>
          </c:tx>
          <c:spPr>
            <a:solidFill>
              <a:srgbClr val="3366FF"/>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[2]Str3!$J$55:$J$66</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3-1608-48DF-B403-9B4C546BF344}"/>
            </c:ext>
          </c:extLst>
        </c:ser>
        <c:dLbls>
          <c:showLegendKey val="0"/>
          <c:showVal val="0"/>
          <c:showCatName val="0"/>
          <c:showSerName val="0"/>
          <c:showPercent val="0"/>
          <c:showBubbleSize val="0"/>
        </c:dLbls>
        <c:gapWidth val="150"/>
        <c:gapDepth val="0"/>
        <c:shape val="box"/>
        <c:axId val="54664576"/>
        <c:axId val="54670464"/>
        <c:axId val="0"/>
      </c:bar3DChart>
      <c:catAx>
        <c:axId val="546645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4670464"/>
        <c:crosses val="autoZero"/>
        <c:auto val="0"/>
        <c:lblAlgn val="ctr"/>
        <c:lblOffset val="100"/>
        <c:tickLblSkip val="12"/>
        <c:tickMarkSkip val="1"/>
        <c:noMultiLvlLbl val="0"/>
      </c:catAx>
      <c:valAx>
        <c:axId val="54670464"/>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4664576"/>
        <c:crosses val="autoZero"/>
        <c:crossBetween val="between"/>
        <c:majorUnit val="1"/>
        <c:minorUnit val="1"/>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8"/>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[2]Str3!$D$53</c:f>
              <c:strCache>
                <c:ptCount val="1"/>
                <c:pt idx="0">
                  <c:v>areszt śledczy</c:v>
                </c:pt>
              </c:strCache>
            </c:strRef>
          </c:tx>
          <c:spPr>
            <a:solidFill>
              <a:srgbClr val="FF0000"/>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[2]Str3!$D$55:$D$66</c:f>
              <c:numCache>
                <c:formatCode>General</c:formatCode>
                <c:ptCount val="12"/>
                <c:pt idx="0">
                  <c:v>0</c:v>
                </c:pt>
                <c:pt idx="1">
                  <c:v>0</c:v>
                </c:pt>
                <c:pt idx="2">
                  <c:v>1</c:v>
                </c:pt>
                <c:pt idx="3">
                  <c:v>0</c:v>
                </c:pt>
                <c:pt idx="4">
                  <c:v>0</c:v>
                </c:pt>
                <c:pt idx="5">
                  <c:v>0</c:v>
                </c:pt>
                <c:pt idx="6">
                  <c:v>0</c:v>
                </c:pt>
                <c:pt idx="7">
                  <c:v>0</c:v>
                </c:pt>
                <c:pt idx="8">
                  <c:v>0</c:v>
                </c:pt>
                <c:pt idx="9">
                  <c:v>0</c:v>
                </c:pt>
                <c:pt idx="10">
                  <c:v>1</c:v>
                </c:pt>
                <c:pt idx="11">
                  <c:v>0</c:v>
                </c:pt>
              </c:numCache>
            </c:numRef>
          </c:val>
          <c:extLst>
            <c:ext xmlns:c16="http://schemas.microsoft.com/office/drawing/2014/chart" uri="{C3380CC4-5D6E-409C-BE32-E72D297353CC}">
              <c16:uniqueId val="{00000000-21CA-407A-AE2B-B14E1FDDDE85}"/>
            </c:ext>
          </c:extLst>
        </c:ser>
        <c:ser>
          <c:idx val="1"/>
          <c:order val="1"/>
          <c:tx>
            <c:strRef>
              <c:f>[2]Str3!$F$53</c:f>
              <c:strCache>
                <c:ptCount val="1"/>
                <c:pt idx="0">
                  <c:v>zakład karny zamknięty</c:v>
                </c:pt>
              </c:strCache>
            </c:strRef>
          </c:tx>
          <c:spPr>
            <a:solidFill>
              <a:srgbClr val="00FF00"/>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[2]Str3!$F$55:$F$66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1CA-407A-AE2B-B14E1FDDDE85}"/>
            </c:ext>
          </c:extLst>
        </c:ser>
        <c:ser>
          <c:idx val="2"/>
          <c:order val="2"/>
          <c:tx>
            <c:strRef>
              <c:f>[2]Str3!$H$53</c:f>
              <c:strCache>
                <c:ptCount val="1"/>
                <c:pt idx="0">
                  <c:v>zakład karny półotwarty</c:v>
                </c:pt>
              </c:strCache>
            </c:strRef>
          </c:tx>
          <c:spPr>
            <a:solidFill>
              <a:srgbClr val="FFFF00"/>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[2]Str3!$H$55:$H$66</c:f>
              <c:numCache>
                <c:formatCode>General</c:formatCode>
                <c:ptCount val="12"/>
                <c:pt idx="0">
                  <c:v>0</c:v>
                </c:pt>
                <c:pt idx="1">
                  <c:v>0</c:v>
                </c:pt>
                <c:pt idx="2">
                  <c:v>0</c:v>
                </c:pt>
                <c:pt idx="3">
                  <c:v>1</c:v>
                </c:pt>
                <c:pt idx="4">
                  <c:v>0</c:v>
                </c:pt>
                <c:pt idx="5">
                  <c:v>0</c:v>
                </c:pt>
                <c:pt idx="6">
                  <c:v>1</c:v>
                </c:pt>
                <c:pt idx="7">
                  <c:v>0</c:v>
                </c:pt>
                <c:pt idx="8">
                  <c:v>0</c:v>
                </c:pt>
                <c:pt idx="9">
                  <c:v>1</c:v>
                </c:pt>
                <c:pt idx="10">
                  <c:v>0</c:v>
                </c:pt>
                <c:pt idx="11">
                  <c:v>2</c:v>
                </c:pt>
              </c:numCache>
            </c:numRef>
          </c:val>
          <c:extLst>
            <c:ext xmlns:c16="http://schemas.microsoft.com/office/drawing/2014/chart" uri="{C3380CC4-5D6E-409C-BE32-E72D297353CC}">
              <c16:uniqueId val="{00000002-21CA-407A-AE2B-B14E1FDDDE85}"/>
            </c:ext>
          </c:extLst>
        </c:ser>
        <c:ser>
          <c:idx val="3"/>
          <c:order val="3"/>
          <c:tx>
            <c:strRef>
              <c:f>[2]Str3!$J$53</c:f>
              <c:strCache>
                <c:ptCount val="1"/>
                <c:pt idx="0">
                  <c:v>zakład karny otwarty</c:v>
                </c:pt>
              </c:strCache>
            </c:strRef>
          </c:tx>
          <c:spPr>
            <a:solidFill>
              <a:srgbClr val="3366FF"/>
            </a:solidFill>
            <a:ln w="3175">
              <a:solidFill>
                <a:srgbClr val="000000"/>
              </a:solidFill>
              <a:prstDash val="solid"/>
            </a:ln>
          </c:spPr>
          <c:invertIfNegative val="0"/>
          <c:cat>
            <c:strRef>
              <c:f>[2]Str3!$A$55:$A$66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[2]Str3!$J$55:$J$66</c:f>
              <c:numCache>
                <c:formatCode>General</c:formatCode>
                <c:ptCount val="12"/>
                <c:pt idx="0">
                  <c:v>1</c:v>
                </c:pt>
                <c:pt idx="1">
                  <c:v>0</c:v>
                </c:pt>
                <c:pt idx="2">
                  <c:v>0</c:v>
                </c:pt>
                <c:pt idx="3">
                  <c:v>0</c:v>
                </c:pt>
                <c:pt idx="4">
                  <c:v>0</c:v>
                </c:pt>
                <c:pt idx="5">
                  <c:v>0</c:v>
                </c:pt>
                <c:pt idx="6">
                  <c:v>0</c:v>
                </c:pt>
                <c:pt idx="7">
                  <c:v>0</c:v>
                </c:pt>
                <c:pt idx="8">
                  <c:v>0</c:v>
                </c:pt>
                <c:pt idx="9">
                  <c:v>0</c:v>
                </c:pt>
                <c:pt idx="10">
                  <c:v>0</c:v>
                </c:pt>
                <c:pt idx="11">
                  <c:v>1</c:v>
                </c:pt>
              </c:numCache>
            </c:numRef>
          </c:val>
          <c:extLst>
            <c:ext xmlns:c16="http://schemas.microsoft.com/office/drawing/2014/chart" uri="{C3380CC4-5D6E-409C-BE32-E72D297353CC}">
              <c16:uniqueId val="{00000003-21CA-407A-AE2B-B14E1FDDDE85}"/>
            </c:ext>
          </c:extLst>
        </c:ser>
        <c:dLbls>
          <c:showLegendKey val="0"/>
          <c:showVal val="0"/>
          <c:showCatName val="0"/>
          <c:showSerName val="0"/>
          <c:showPercent val="0"/>
          <c:showBubbleSize val="0"/>
        </c:dLbls>
        <c:gapWidth val="150"/>
        <c:gapDepth val="0"/>
        <c:shape val="box"/>
        <c:axId val="54697344"/>
        <c:axId val="54707328"/>
        <c:axId val="0"/>
      </c:bar3DChart>
      <c:catAx>
        <c:axId val="546973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4707328"/>
        <c:crosses val="autoZero"/>
        <c:auto val="0"/>
        <c:lblAlgn val="ctr"/>
        <c:lblOffset val="100"/>
        <c:tickLblSkip val="12"/>
        <c:tickMarkSkip val="1"/>
        <c:noMultiLvlLbl val="0"/>
      </c:catAx>
      <c:valAx>
        <c:axId val="54707328"/>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4697344"/>
        <c:crosses val="autoZero"/>
        <c:crossBetween val="between"/>
        <c:majorUnit val="1"/>
        <c:minorUnit val="1"/>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0"/>
      <c:hPercent val="13"/>
      <c:rotY val="20"/>
      <c:depthPercent val="200"/>
      <c:rAngAx val="1"/>
    </c:view3D>
    <c:floor>
      <c:thickness val="0"/>
      <c:spPr>
        <a:pattFill prst="pct10">
          <a:fgClr>
            <a:srgbClr val="FFFFFF"/>
          </a:fgClr>
          <a:bgClr>
            <a:srgbClr val="C0C0C0"/>
          </a:bgClr>
        </a:pattFill>
        <a:ln w="3175">
          <a:solidFill>
            <a:srgbClr val="000000"/>
          </a:solidFill>
          <a:prstDash val="solid"/>
        </a:ln>
      </c:spPr>
    </c:floor>
    <c:sideWall>
      <c:thickness val="0"/>
      <c:spPr>
        <a:noFill/>
        <a:ln w="25400">
          <a:noFill/>
        </a:ln>
      </c:spPr>
    </c:sideWall>
    <c:backWall>
      <c:thickness val="0"/>
      <c:spPr>
        <a:noFill/>
        <a:ln w="25400">
          <a:noFill/>
        </a:ln>
      </c:spPr>
    </c:backWall>
    <c:plotArea>
      <c:layout/>
      <c:line3DChart>
        <c:grouping val="standard"/>
        <c:varyColors val="0"/>
        <c:ser>
          <c:idx val="1"/>
          <c:order val="0"/>
          <c:spPr>
            <a:solidFill>
              <a:srgbClr val="993366"/>
            </a:solidFill>
            <a:ln w="3175">
              <a:solidFill>
                <a:srgbClr val="000000"/>
              </a:solidFill>
              <a:prstDash val="solid"/>
            </a:ln>
          </c:spPr>
          <c:val>
            <c:numLit>
              <c:formatCode>General</c:formatCode>
              <c:ptCount val="1"/>
              <c:pt idx="0">
                <c:v>0</c:v>
              </c:pt>
            </c:numLit>
          </c:val>
          <c:smooth val="0"/>
          <c:extLst>
            <c:ext xmlns:c16="http://schemas.microsoft.com/office/drawing/2014/chart" uri="{C3380CC4-5D6E-409C-BE32-E72D297353CC}">
              <c16:uniqueId val="{00000000-26D1-485A-BE04-4ED53A64D31D}"/>
            </c:ext>
          </c:extLst>
        </c:ser>
        <c:ser>
          <c:idx val="0"/>
          <c:order val="1"/>
          <c:spPr>
            <a:solidFill>
              <a:srgbClr val="9999FF"/>
            </a:solidFill>
            <a:ln w="3175">
              <a:solidFill>
                <a:srgbClr val="000000"/>
              </a:solidFill>
              <a:prstDash val="solid"/>
            </a:ln>
          </c:spPr>
          <c:val>
            <c:numLit>
              <c:formatCode>General</c:formatCode>
              <c:ptCount val="1"/>
              <c:pt idx="0">
                <c:v>0</c:v>
              </c:pt>
            </c:numLit>
          </c:val>
          <c:smooth val="0"/>
          <c:extLst>
            <c:ext xmlns:c16="http://schemas.microsoft.com/office/drawing/2014/chart" uri="{C3380CC4-5D6E-409C-BE32-E72D297353CC}">
              <c16:uniqueId val="{00000001-26D1-485A-BE04-4ED53A64D31D}"/>
            </c:ext>
          </c:extLst>
        </c:ser>
        <c:dLbls>
          <c:showLegendKey val="0"/>
          <c:showVal val="0"/>
          <c:showCatName val="0"/>
          <c:showSerName val="0"/>
          <c:showPercent val="0"/>
          <c:showBubbleSize val="0"/>
        </c:dLbls>
        <c:gapDepth val="50"/>
        <c:axId val="54736384"/>
        <c:axId val="54737920"/>
        <c:axId val="54743040"/>
      </c:line3DChart>
      <c:catAx>
        <c:axId val="547363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Arial CE"/>
                <a:ea typeface="Arial CE"/>
                <a:cs typeface="Arial CE"/>
              </a:defRPr>
            </a:pPr>
            <a:endParaRPr lang="pl-PL"/>
          </a:p>
        </c:txPr>
        <c:crossAx val="54737920"/>
        <c:crosses val="autoZero"/>
        <c:auto val="0"/>
        <c:lblAlgn val="ctr"/>
        <c:lblOffset val="100"/>
        <c:tickLblSkip val="1"/>
        <c:tickMarkSkip val="1"/>
        <c:noMultiLvlLbl val="0"/>
      </c:catAx>
      <c:valAx>
        <c:axId val="54737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4736384"/>
        <c:crosses val="autoZero"/>
        <c:crossBetween val="midCat"/>
        <c:majorUnit val="25"/>
      </c:valAx>
      <c:serAx>
        <c:axId val="54743040"/>
        <c:scaling>
          <c:orientation val="minMax"/>
        </c:scaling>
        <c:delete val="1"/>
        <c:axPos val="b"/>
        <c:majorTickMark val="out"/>
        <c:minorTickMark val="none"/>
        <c:tickLblPos val="none"/>
        <c:crossAx val="54737920"/>
        <c:crosses val="autoZero"/>
      </c:serAx>
      <c:spPr>
        <a:noFill/>
        <a:ln w="25400">
          <a:noFill/>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60" verticalDpi="36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spPr>
        <a:solidFill>
          <a:srgbClr val="FFC000"/>
        </a:solidFill>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7.1988407699037624E-2"/>
          <c:y val="0.14065289516072121"/>
          <c:w val="0.89745603674540686"/>
          <c:h val="0.6152577504829011"/>
        </c:manualLayout>
      </c:layout>
      <c:bar3DChart>
        <c:barDir val="col"/>
        <c:grouping val="clustered"/>
        <c:varyColors val="0"/>
        <c:ser>
          <c:idx val="0"/>
          <c:order val="0"/>
          <c:tx>
            <c:strRef>
              <c:f>strona36!$B$4</c:f>
              <c:strCache>
                <c:ptCount val="1"/>
                <c:pt idx="0">
                  <c:v>2022</c:v>
                </c:pt>
              </c:strCache>
            </c:strRef>
          </c:tx>
          <c:spPr>
            <a:solidFill>
              <a:srgbClr val="7030A0"/>
            </a:solidFill>
            <a:scene3d>
              <a:camera prst="orthographicFront"/>
              <a:lightRig rig="threePt" dir="t"/>
            </a:scene3d>
            <a:sp3d prstMaterial="metal">
              <a:bevelT w="165100" prst="coolSlant"/>
            </a:sp3d>
          </c:spPr>
          <c:invertIfNegative val="0"/>
          <c:cat>
            <c:strRef>
              <c:f>strona36!$A$5:$A$16</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strona36!$B$5:$B$16</c:f>
              <c:numCache>
                <c:formatCode>General</c:formatCode>
                <c:ptCount val="12"/>
                <c:pt idx="0">
                  <c:v>12</c:v>
                </c:pt>
                <c:pt idx="1">
                  <c:v>10</c:v>
                </c:pt>
                <c:pt idx="2">
                  <c:v>12</c:v>
                </c:pt>
                <c:pt idx="3">
                  <c:v>15</c:v>
                </c:pt>
                <c:pt idx="4">
                  <c:v>14</c:v>
                </c:pt>
                <c:pt idx="5">
                  <c:v>17</c:v>
                </c:pt>
                <c:pt idx="6">
                  <c:v>16</c:v>
                </c:pt>
                <c:pt idx="7">
                  <c:v>11</c:v>
                </c:pt>
                <c:pt idx="8">
                  <c:v>19</c:v>
                </c:pt>
                <c:pt idx="9">
                  <c:v>14</c:v>
                </c:pt>
                <c:pt idx="10">
                  <c:v>14</c:v>
                </c:pt>
                <c:pt idx="11">
                  <c:v>9</c:v>
                </c:pt>
              </c:numCache>
            </c:numRef>
          </c:val>
          <c:extLst>
            <c:ext xmlns:c16="http://schemas.microsoft.com/office/drawing/2014/chart" uri="{C3380CC4-5D6E-409C-BE32-E72D297353CC}">
              <c16:uniqueId val="{00000000-1976-4CB8-8042-B38224D4AF48}"/>
            </c:ext>
          </c:extLst>
        </c:ser>
        <c:ser>
          <c:idx val="1"/>
          <c:order val="1"/>
          <c:tx>
            <c:strRef>
              <c:f>strona36!$C$4</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cat>
            <c:strRef>
              <c:f>strona36!$A$5:$A$16</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strona36!$C$5:$C$16</c:f>
              <c:numCache>
                <c:formatCode>General</c:formatCode>
                <c:ptCount val="12"/>
                <c:pt idx="0">
                  <c:v>5</c:v>
                </c:pt>
                <c:pt idx="1">
                  <c:v>16</c:v>
                </c:pt>
                <c:pt idx="2">
                  <c:v>15</c:v>
                </c:pt>
                <c:pt idx="3">
                  <c:v>15</c:v>
                </c:pt>
                <c:pt idx="4">
                  <c:v>19</c:v>
                </c:pt>
                <c:pt idx="5">
                  <c:v>8</c:v>
                </c:pt>
                <c:pt idx="6">
                  <c:v>11</c:v>
                </c:pt>
                <c:pt idx="7">
                  <c:v>21</c:v>
                </c:pt>
                <c:pt idx="8">
                  <c:v>18</c:v>
                </c:pt>
                <c:pt idx="9">
                  <c:v>17</c:v>
                </c:pt>
                <c:pt idx="10">
                  <c:v>16</c:v>
                </c:pt>
                <c:pt idx="11">
                  <c:v>11</c:v>
                </c:pt>
              </c:numCache>
            </c:numRef>
          </c:val>
          <c:extLst>
            <c:ext xmlns:c16="http://schemas.microsoft.com/office/drawing/2014/chart" uri="{C3380CC4-5D6E-409C-BE32-E72D297353CC}">
              <c16:uniqueId val="{00000001-1976-4CB8-8042-B38224D4AF48}"/>
            </c:ext>
          </c:extLst>
        </c:ser>
        <c:dLbls>
          <c:showLegendKey val="0"/>
          <c:showVal val="0"/>
          <c:showCatName val="0"/>
          <c:showSerName val="0"/>
          <c:showPercent val="0"/>
          <c:showBubbleSize val="0"/>
        </c:dLbls>
        <c:gapWidth val="150"/>
        <c:shape val="cylinder"/>
        <c:axId val="54779264"/>
        <c:axId val="54785152"/>
        <c:axId val="0"/>
      </c:bar3DChart>
      <c:catAx>
        <c:axId val="54779264"/>
        <c:scaling>
          <c:orientation val="minMax"/>
        </c:scaling>
        <c:delete val="0"/>
        <c:axPos val="b"/>
        <c:numFmt formatCode="General" sourceLinked="0"/>
        <c:majorTickMark val="out"/>
        <c:minorTickMark val="none"/>
        <c:tickLblPos val="nextTo"/>
        <c:crossAx val="54785152"/>
        <c:crosses val="autoZero"/>
        <c:auto val="1"/>
        <c:lblAlgn val="ctr"/>
        <c:lblOffset val="100"/>
        <c:noMultiLvlLbl val="0"/>
      </c:catAx>
      <c:valAx>
        <c:axId val="54785152"/>
        <c:scaling>
          <c:orientation val="minMax"/>
        </c:scaling>
        <c:delete val="0"/>
        <c:axPos val="l"/>
        <c:majorGridlines/>
        <c:numFmt formatCode="General" sourceLinked="1"/>
        <c:majorTickMark val="out"/>
        <c:minorTickMark val="none"/>
        <c:tickLblPos val="nextTo"/>
        <c:crossAx val="54779264"/>
        <c:crosses val="autoZero"/>
        <c:crossBetween val="between"/>
      </c:valAx>
    </c:plotArea>
    <c:legend>
      <c:legendPos val="b"/>
      <c:layout>
        <c:manualLayout>
          <c:xMode val="edge"/>
          <c:yMode val="edge"/>
          <c:x val="0.29404351254400685"/>
          <c:y val="0.90881176361733751"/>
          <c:w val="0.4137935578927105"/>
          <c:h val="6.0885214113519964E-2"/>
        </c:manualLayout>
      </c:layout>
      <c:overlay val="0"/>
    </c:legend>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spPr>
        <a:solidFill>
          <a:srgbClr val="FFC000"/>
        </a:solidFill>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5.0592145967112825E-2"/>
          <c:y val="0.14653300587168441"/>
          <c:w val="0.92793396433059361"/>
          <c:h val="0.60704265245065359"/>
        </c:manualLayout>
      </c:layout>
      <c:bar3DChart>
        <c:barDir val="col"/>
        <c:grouping val="clustered"/>
        <c:varyColors val="0"/>
        <c:ser>
          <c:idx val="0"/>
          <c:order val="0"/>
          <c:tx>
            <c:strRef>
              <c:f>strona36!$D$3</c:f>
              <c:strCache>
                <c:ptCount val="1"/>
                <c:pt idx="0">
                  <c:v>z terenu</c:v>
                </c:pt>
              </c:strCache>
            </c:strRef>
          </c:tx>
          <c:spPr>
            <a:solidFill>
              <a:srgbClr val="0070C0"/>
            </a:solidFill>
            <a:scene3d>
              <a:camera prst="orthographicFront"/>
              <a:lightRig rig="threePt" dir="t"/>
            </a:scene3d>
            <a:sp3d prstMaterial="metal">
              <a:bevelT w="165100" prst="coolSlant"/>
            </a:sp3d>
          </c:spPr>
          <c:invertIfNegative val="0"/>
          <c:cat>
            <c:strRef>
              <c:f>strona36!$A$5:$A$16</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strona36!$E$5:$E$16</c:f>
              <c:numCache>
                <c:formatCode>General</c:formatCode>
                <c:ptCount val="12"/>
                <c:pt idx="0">
                  <c:v>0</c:v>
                </c:pt>
                <c:pt idx="1">
                  <c:v>0</c:v>
                </c:pt>
                <c:pt idx="2">
                  <c:v>0</c:v>
                </c:pt>
                <c:pt idx="3">
                  <c:v>0</c:v>
                </c:pt>
                <c:pt idx="4">
                  <c:v>0</c:v>
                </c:pt>
                <c:pt idx="5">
                  <c:v>1</c:v>
                </c:pt>
                <c:pt idx="6">
                  <c:v>0</c:v>
                </c:pt>
                <c:pt idx="7">
                  <c:v>0</c:v>
                </c:pt>
                <c:pt idx="8">
                  <c:v>0</c:v>
                </c:pt>
                <c:pt idx="9">
                  <c:v>0</c:v>
                </c:pt>
                <c:pt idx="10">
                  <c:v>0</c:v>
                </c:pt>
                <c:pt idx="11">
                  <c:v>0</c:v>
                </c:pt>
              </c:numCache>
            </c:numRef>
          </c:val>
          <c:extLst>
            <c:ext xmlns:c16="http://schemas.microsoft.com/office/drawing/2014/chart" uri="{C3380CC4-5D6E-409C-BE32-E72D297353CC}">
              <c16:uniqueId val="{00000000-DA80-48E5-B04F-4666CB41BFB7}"/>
            </c:ext>
          </c:extLst>
        </c:ser>
        <c:ser>
          <c:idx val="1"/>
          <c:order val="1"/>
          <c:tx>
            <c:strRef>
              <c:f>strona36!$F$3</c:f>
              <c:strCache>
                <c:ptCount val="1"/>
                <c:pt idx="0">
                  <c:v>z zatrudnienia</c:v>
                </c:pt>
              </c:strCache>
            </c:strRef>
          </c:tx>
          <c:spPr>
            <a:solidFill>
              <a:srgbClr val="7030A0"/>
            </a:solidFill>
            <a:scene3d>
              <a:camera prst="orthographicFront"/>
              <a:lightRig rig="threePt" dir="t"/>
            </a:scene3d>
            <a:sp3d prstMaterial="metal">
              <a:bevelT w="165100" prst="coolSlant"/>
            </a:sp3d>
          </c:spPr>
          <c:invertIfNegative val="0"/>
          <c:cat>
            <c:strRef>
              <c:f>strona36!$A$5:$A$16</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strona36!$G$5:$G$16</c:f>
              <c:numCache>
                <c:formatCode>General</c:formatCode>
                <c:ptCount val="12"/>
                <c:pt idx="0">
                  <c:v>5</c:v>
                </c:pt>
                <c:pt idx="1">
                  <c:v>16</c:v>
                </c:pt>
                <c:pt idx="2">
                  <c:v>15</c:v>
                </c:pt>
                <c:pt idx="3">
                  <c:v>15</c:v>
                </c:pt>
                <c:pt idx="4">
                  <c:v>19</c:v>
                </c:pt>
                <c:pt idx="5">
                  <c:v>7</c:v>
                </c:pt>
                <c:pt idx="6">
                  <c:v>11</c:v>
                </c:pt>
                <c:pt idx="7">
                  <c:v>21</c:v>
                </c:pt>
                <c:pt idx="8">
                  <c:v>18</c:v>
                </c:pt>
                <c:pt idx="9">
                  <c:v>17</c:v>
                </c:pt>
                <c:pt idx="10">
                  <c:v>16</c:v>
                </c:pt>
                <c:pt idx="11">
                  <c:v>11</c:v>
                </c:pt>
              </c:numCache>
            </c:numRef>
          </c:val>
          <c:extLst>
            <c:ext xmlns:c16="http://schemas.microsoft.com/office/drawing/2014/chart" uri="{C3380CC4-5D6E-409C-BE32-E72D297353CC}">
              <c16:uniqueId val="{00000001-DA80-48E5-B04F-4666CB41BFB7}"/>
            </c:ext>
          </c:extLst>
        </c:ser>
        <c:ser>
          <c:idx val="2"/>
          <c:order val="2"/>
          <c:tx>
            <c:strRef>
              <c:f>strona36!$H$3</c:f>
              <c:strCache>
                <c:ptCount val="1"/>
                <c:pt idx="0">
                  <c:v>spod konwoju SW</c:v>
                </c:pt>
              </c:strCache>
            </c:strRef>
          </c:tx>
          <c:spPr>
            <a:solidFill>
              <a:srgbClr val="C00000"/>
            </a:solidFill>
            <a:scene3d>
              <a:camera prst="orthographicFront"/>
              <a:lightRig rig="threePt" dir="t"/>
            </a:scene3d>
            <a:sp3d prstMaterial="metal">
              <a:bevelT w="165100" prst="coolSlant"/>
            </a:sp3d>
          </c:spPr>
          <c:invertIfNegative val="0"/>
          <c:cat>
            <c:strRef>
              <c:f>strona36!$A$5:$A$16</c:f>
              <c:strCache>
                <c:ptCount val="12"/>
                <c:pt idx="0">
                  <c:v>styczeń</c:v>
                </c:pt>
                <c:pt idx="1">
                  <c:v>luty</c:v>
                </c:pt>
                <c:pt idx="2">
                  <c:v>marzec</c:v>
                </c:pt>
                <c:pt idx="3">
                  <c:v>kwiecień</c:v>
                </c:pt>
                <c:pt idx="4">
                  <c:v>maj</c:v>
                </c:pt>
                <c:pt idx="5">
                  <c:v>czerwiec</c:v>
                </c:pt>
                <c:pt idx="6">
                  <c:v>lipiec</c:v>
                </c:pt>
                <c:pt idx="7">
                  <c:v>sierpień</c:v>
                </c:pt>
                <c:pt idx="8">
                  <c:v>wrzesień</c:v>
                </c:pt>
                <c:pt idx="9">
                  <c:v>październik</c:v>
                </c:pt>
                <c:pt idx="10">
                  <c:v>listopad</c:v>
                </c:pt>
                <c:pt idx="11">
                  <c:v>grudzień</c:v>
                </c:pt>
              </c:strCache>
            </c:strRef>
          </c:cat>
          <c:val>
            <c:numRef>
              <c:f>strona36!$I$5:$I$16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A80-48E5-B04F-4666CB41BFB7}"/>
            </c:ext>
          </c:extLst>
        </c:ser>
        <c:dLbls>
          <c:showLegendKey val="0"/>
          <c:showVal val="0"/>
          <c:showCatName val="0"/>
          <c:showSerName val="0"/>
          <c:showPercent val="0"/>
          <c:showBubbleSize val="0"/>
        </c:dLbls>
        <c:gapWidth val="150"/>
        <c:shape val="cylinder"/>
        <c:axId val="54860032"/>
        <c:axId val="55255040"/>
        <c:axId val="0"/>
      </c:bar3DChart>
      <c:catAx>
        <c:axId val="54860032"/>
        <c:scaling>
          <c:orientation val="minMax"/>
        </c:scaling>
        <c:delete val="0"/>
        <c:axPos val="b"/>
        <c:numFmt formatCode="General" sourceLinked="0"/>
        <c:majorTickMark val="out"/>
        <c:minorTickMark val="none"/>
        <c:tickLblPos val="nextTo"/>
        <c:crossAx val="55255040"/>
        <c:crosses val="autoZero"/>
        <c:auto val="1"/>
        <c:lblAlgn val="ctr"/>
        <c:lblOffset val="100"/>
        <c:noMultiLvlLbl val="0"/>
      </c:catAx>
      <c:valAx>
        <c:axId val="55255040"/>
        <c:scaling>
          <c:orientation val="minMax"/>
        </c:scaling>
        <c:delete val="0"/>
        <c:axPos val="l"/>
        <c:majorGridlines/>
        <c:numFmt formatCode="General" sourceLinked="1"/>
        <c:majorTickMark val="out"/>
        <c:minorTickMark val="none"/>
        <c:tickLblPos val="nextTo"/>
        <c:crossAx val="54860032"/>
        <c:crosses val="autoZero"/>
        <c:crossBetween val="between"/>
      </c:valAx>
    </c:plotArea>
    <c:legend>
      <c:legendPos val="b"/>
      <c:overlay val="0"/>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5"/>
      <c:hPercent val="5"/>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[3]Str3!$D$3</c:f>
              <c:strCache>
                <c:ptCount val="1"/>
                <c:pt idx="0">
                  <c:v>z terenu</c:v>
                </c:pt>
              </c:strCache>
            </c:strRef>
          </c:tx>
          <c:spPr>
            <a:solidFill>
              <a:srgbClr val="FF0000"/>
            </a:solidFill>
            <a:ln w="3175">
              <a:solidFill>
                <a:srgbClr val="000000"/>
              </a:solidFill>
              <a:prstDash val="solid"/>
            </a:ln>
          </c:spPr>
          <c:invertIfNegative val="0"/>
          <c:cat>
            <c:strRef>
              <c:f>[3]Str3!$A$5:$A$16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[3]Str3!$D$5:$D$16</c:f>
              <c:numCache>
                <c:formatCode>General</c:formatCode>
                <c:ptCount val="12"/>
                <c:pt idx="0">
                  <c:v>2</c:v>
                </c:pt>
                <c:pt idx="1">
                  <c:v>1</c:v>
                </c:pt>
                <c:pt idx="2">
                  <c:v>1</c:v>
                </c:pt>
                <c:pt idx="3">
                  <c:v>0</c:v>
                </c:pt>
                <c:pt idx="4">
                  <c:v>1</c:v>
                </c:pt>
                <c:pt idx="5">
                  <c:v>0</c:v>
                </c:pt>
                <c:pt idx="6">
                  <c:v>5</c:v>
                </c:pt>
                <c:pt idx="7">
                  <c:v>4</c:v>
                </c:pt>
                <c:pt idx="8">
                  <c:v>1</c:v>
                </c:pt>
                <c:pt idx="9">
                  <c:v>3</c:v>
                </c:pt>
                <c:pt idx="10">
                  <c:v>0</c:v>
                </c:pt>
                <c:pt idx="11">
                  <c:v>8</c:v>
                </c:pt>
              </c:numCache>
            </c:numRef>
          </c:val>
          <c:extLst>
            <c:ext xmlns:c16="http://schemas.microsoft.com/office/drawing/2014/chart" uri="{C3380CC4-5D6E-409C-BE32-E72D297353CC}">
              <c16:uniqueId val="{00000000-4534-4C9B-8098-CD0BC0D2CB1B}"/>
            </c:ext>
          </c:extLst>
        </c:ser>
        <c:ser>
          <c:idx val="1"/>
          <c:order val="1"/>
          <c:tx>
            <c:strRef>
              <c:f>[3]Str3!$F$3</c:f>
              <c:strCache>
                <c:ptCount val="1"/>
                <c:pt idx="0">
                  <c:v>z zatrudnienia</c:v>
                </c:pt>
              </c:strCache>
            </c:strRef>
          </c:tx>
          <c:spPr>
            <a:solidFill>
              <a:srgbClr val="00FF00"/>
            </a:solidFill>
            <a:ln w="3175">
              <a:solidFill>
                <a:srgbClr val="000000"/>
              </a:solidFill>
              <a:prstDash val="solid"/>
            </a:ln>
          </c:spPr>
          <c:invertIfNegative val="0"/>
          <c:cat>
            <c:strRef>
              <c:f>[3]Str3!$A$5:$A$16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[3]Str3!$F$5:$F$16</c:f>
              <c:numCache>
                <c:formatCode>General</c:formatCode>
                <c:ptCount val="12"/>
                <c:pt idx="0">
                  <c:v>0</c:v>
                </c:pt>
                <c:pt idx="1">
                  <c:v>4</c:v>
                </c:pt>
                <c:pt idx="2">
                  <c:v>2</c:v>
                </c:pt>
                <c:pt idx="3">
                  <c:v>2</c:v>
                </c:pt>
                <c:pt idx="4">
                  <c:v>3</c:v>
                </c:pt>
                <c:pt idx="5">
                  <c:v>7</c:v>
                </c:pt>
                <c:pt idx="6">
                  <c:v>3</c:v>
                </c:pt>
                <c:pt idx="7">
                  <c:v>5</c:v>
                </c:pt>
                <c:pt idx="8">
                  <c:v>7</c:v>
                </c:pt>
                <c:pt idx="9">
                  <c:v>6</c:v>
                </c:pt>
                <c:pt idx="10">
                  <c:v>2</c:v>
                </c:pt>
                <c:pt idx="11">
                  <c:v>0</c:v>
                </c:pt>
              </c:numCache>
            </c:numRef>
          </c:val>
          <c:extLst>
            <c:ext xmlns:c16="http://schemas.microsoft.com/office/drawing/2014/chart" uri="{C3380CC4-5D6E-409C-BE32-E72D297353CC}">
              <c16:uniqueId val="{00000001-4534-4C9B-8098-CD0BC0D2CB1B}"/>
            </c:ext>
          </c:extLst>
        </c:ser>
        <c:ser>
          <c:idx val="2"/>
          <c:order val="2"/>
          <c:tx>
            <c:strRef>
              <c:f>[3]Str3!$H$3</c:f>
              <c:strCache>
                <c:ptCount val="1"/>
                <c:pt idx="0">
                  <c:v>spod konwoju SW</c:v>
                </c:pt>
              </c:strCache>
            </c:strRef>
          </c:tx>
          <c:spPr>
            <a:solidFill>
              <a:srgbClr val="FFFF00"/>
            </a:solidFill>
            <a:ln w="3175">
              <a:solidFill>
                <a:srgbClr val="000000"/>
              </a:solidFill>
              <a:prstDash val="solid"/>
            </a:ln>
          </c:spPr>
          <c:invertIfNegative val="0"/>
          <c:cat>
            <c:strRef>
              <c:f>[3]Str3!$A$5:$A$16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[3]Str3!$H$5:$H$16</c:f>
              <c:numCache>
                <c:formatCode>General</c:formatCode>
                <c:ptCount val="12"/>
                <c:pt idx="0">
                  <c:v>0</c:v>
                </c:pt>
                <c:pt idx="1">
                  <c:v>1</c:v>
                </c:pt>
                <c:pt idx="2">
                  <c:v>0</c:v>
                </c:pt>
                <c:pt idx="3">
                  <c:v>1</c:v>
                </c:pt>
                <c:pt idx="4">
                  <c:v>3</c:v>
                </c:pt>
                <c:pt idx="5">
                  <c:v>1</c:v>
                </c:pt>
                <c:pt idx="6">
                  <c:v>0</c:v>
                </c:pt>
                <c:pt idx="7">
                  <c:v>1</c:v>
                </c:pt>
                <c:pt idx="8">
                  <c:v>0</c:v>
                </c:pt>
                <c:pt idx="9">
                  <c:v>1</c:v>
                </c:pt>
                <c:pt idx="10">
                  <c:v>0</c:v>
                </c:pt>
                <c:pt idx="11">
                  <c:v>0</c:v>
                </c:pt>
              </c:numCache>
            </c:numRef>
          </c:val>
          <c:extLst>
            <c:ext xmlns:c16="http://schemas.microsoft.com/office/drawing/2014/chart" uri="{C3380CC4-5D6E-409C-BE32-E72D297353CC}">
              <c16:uniqueId val="{00000002-4534-4C9B-8098-CD0BC0D2CB1B}"/>
            </c:ext>
          </c:extLst>
        </c:ser>
        <c:dLbls>
          <c:showLegendKey val="0"/>
          <c:showVal val="0"/>
          <c:showCatName val="0"/>
          <c:showSerName val="0"/>
          <c:showPercent val="0"/>
          <c:showBubbleSize val="0"/>
        </c:dLbls>
        <c:gapWidth val="150"/>
        <c:gapDepth val="0"/>
        <c:shape val="box"/>
        <c:axId val="55478912"/>
        <c:axId val="55484800"/>
        <c:axId val="0"/>
      </c:bar3DChart>
      <c:catAx>
        <c:axId val="554789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484800"/>
        <c:crosses val="autoZero"/>
        <c:auto val="0"/>
        <c:lblAlgn val="ctr"/>
        <c:lblOffset val="100"/>
        <c:tickLblSkip val="2"/>
        <c:tickMarkSkip val="1"/>
        <c:noMultiLvlLbl val="0"/>
      </c:catAx>
      <c:valAx>
        <c:axId val="554848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478912"/>
        <c:crosses val="autoZero"/>
        <c:crossBetween val="between"/>
        <c:majorUnit val="2"/>
        <c:minorUnit val="2"/>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7"/>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[4]Str3!$D$53</c:f>
              <c:strCache>
                <c:ptCount val="1"/>
                <c:pt idx="0">
                  <c:v>areszt śledczy</c:v>
                </c:pt>
              </c:strCache>
            </c:strRef>
          </c:tx>
          <c:spPr>
            <a:solidFill>
              <a:srgbClr val="FF0000"/>
            </a:solidFill>
            <a:ln w="3175">
              <a:solidFill>
                <a:srgbClr val="000000"/>
              </a:solidFill>
              <a:prstDash val="solid"/>
            </a:ln>
          </c:spPr>
          <c:invertIfNegative val="0"/>
          <c:cat>
            <c:strRef>
              <c:f>[4]Str3!$A$55:$A$66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[4]Str3!$D$55:$D$66</c:f>
              <c:numCache>
                <c:formatCode>General</c:formatCode>
                <c:ptCount val="12"/>
                <c:pt idx="0">
                  <c:v>0</c:v>
                </c:pt>
                <c:pt idx="1">
                  <c:v>0</c:v>
                </c:pt>
                <c:pt idx="2">
                  <c:v>0</c:v>
                </c:pt>
                <c:pt idx="3">
                  <c:v>0</c:v>
                </c:pt>
                <c:pt idx="4">
                  <c:v>0</c:v>
                </c:pt>
                <c:pt idx="5">
                  <c:v>0</c:v>
                </c:pt>
                <c:pt idx="6">
                  <c:v>0</c:v>
                </c:pt>
                <c:pt idx="7">
                  <c:v>0</c:v>
                </c:pt>
                <c:pt idx="8">
                  <c:v>0</c:v>
                </c:pt>
                <c:pt idx="9">
                  <c:v>1</c:v>
                </c:pt>
                <c:pt idx="10">
                  <c:v>0</c:v>
                </c:pt>
                <c:pt idx="11">
                  <c:v>0</c:v>
                </c:pt>
              </c:numCache>
            </c:numRef>
          </c:val>
          <c:extLst>
            <c:ext xmlns:c16="http://schemas.microsoft.com/office/drawing/2014/chart" uri="{C3380CC4-5D6E-409C-BE32-E72D297353CC}">
              <c16:uniqueId val="{00000000-0E69-419D-BEFF-82EEBAAC01B1}"/>
            </c:ext>
          </c:extLst>
        </c:ser>
        <c:ser>
          <c:idx val="1"/>
          <c:order val="1"/>
          <c:tx>
            <c:strRef>
              <c:f>[4]Str3!$F$53</c:f>
              <c:strCache>
                <c:ptCount val="1"/>
                <c:pt idx="0">
                  <c:v>zakład karny zamknięty</c:v>
                </c:pt>
              </c:strCache>
            </c:strRef>
          </c:tx>
          <c:spPr>
            <a:solidFill>
              <a:srgbClr val="00FF00"/>
            </a:solidFill>
            <a:ln w="3175">
              <a:solidFill>
                <a:srgbClr val="000000"/>
              </a:solidFill>
              <a:prstDash val="solid"/>
            </a:ln>
          </c:spPr>
          <c:invertIfNegative val="0"/>
          <c:cat>
            <c:strRef>
              <c:f>[4]Str3!$A$55:$A$66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[4]Str3!$F$55:$F$66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E69-419D-BEFF-82EEBAAC01B1}"/>
            </c:ext>
          </c:extLst>
        </c:ser>
        <c:ser>
          <c:idx val="2"/>
          <c:order val="2"/>
          <c:tx>
            <c:strRef>
              <c:f>[4]Str3!$H$53</c:f>
              <c:strCache>
                <c:ptCount val="1"/>
                <c:pt idx="0">
                  <c:v>zakład karny półotwarty</c:v>
                </c:pt>
              </c:strCache>
            </c:strRef>
          </c:tx>
          <c:spPr>
            <a:solidFill>
              <a:srgbClr val="FFFF00"/>
            </a:solidFill>
            <a:ln w="3175">
              <a:solidFill>
                <a:srgbClr val="000000"/>
              </a:solidFill>
              <a:prstDash val="solid"/>
            </a:ln>
          </c:spPr>
          <c:invertIfNegative val="0"/>
          <c:cat>
            <c:strRef>
              <c:f>[4]Str3!$A$55:$A$66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[4]Str3!$H$55:$H$66</c:f>
              <c:numCache>
                <c:formatCode>General</c:formatCode>
                <c:ptCount val="12"/>
                <c:pt idx="0">
                  <c:v>0</c:v>
                </c:pt>
                <c:pt idx="1">
                  <c:v>0</c:v>
                </c:pt>
                <c:pt idx="2">
                  <c:v>0</c:v>
                </c:pt>
                <c:pt idx="3">
                  <c:v>3</c:v>
                </c:pt>
                <c:pt idx="4">
                  <c:v>0</c:v>
                </c:pt>
                <c:pt idx="5">
                  <c:v>0</c:v>
                </c:pt>
                <c:pt idx="6">
                  <c:v>1</c:v>
                </c:pt>
                <c:pt idx="7">
                  <c:v>0</c:v>
                </c:pt>
                <c:pt idx="8">
                  <c:v>0</c:v>
                </c:pt>
                <c:pt idx="9">
                  <c:v>2</c:v>
                </c:pt>
                <c:pt idx="10">
                  <c:v>1</c:v>
                </c:pt>
                <c:pt idx="11">
                  <c:v>1</c:v>
                </c:pt>
              </c:numCache>
            </c:numRef>
          </c:val>
          <c:extLst>
            <c:ext xmlns:c16="http://schemas.microsoft.com/office/drawing/2014/chart" uri="{C3380CC4-5D6E-409C-BE32-E72D297353CC}">
              <c16:uniqueId val="{00000002-0E69-419D-BEFF-82EEBAAC01B1}"/>
            </c:ext>
          </c:extLst>
        </c:ser>
        <c:ser>
          <c:idx val="3"/>
          <c:order val="3"/>
          <c:tx>
            <c:strRef>
              <c:f>[4]Str3!$J$53</c:f>
              <c:strCache>
                <c:ptCount val="1"/>
                <c:pt idx="0">
                  <c:v>zakład karny otwarty</c:v>
                </c:pt>
              </c:strCache>
            </c:strRef>
          </c:tx>
          <c:spPr>
            <a:solidFill>
              <a:srgbClr val="3366FF"/>
            </a:solidFill>
            <a:ln w="3175">
              <a:solidFill>
                <a:srgbClr val="000000"/>
              </a:solidFill>
              <a:prstDash val="solid"/>
            </a:ln>
          </c:spPr>
          <c:invertIfNegative val="0"/>
          <c:cat>
            <c:strRef>
              <c:f>[4]Str3!$A$55:$A$66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[4]Str3!$J$55:$J$66</c:f>
              <c:numCache>
                <c:formatCode>General</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3-0E69-419D-BEFF-82EEBAAC01B1}"/>
            </c:ext>
          </c:extLst>
        </c:ser>
        <c:dLbls>
          <c:showLegendKey val="0"/>
          <c:showVal val="0"/>
          <c:showCatName val="0"/>
          <c:showSerName val="0"/>
          <c:showPercent val="0"/>
          <c:showBubbleSize val="0"/>
        </c:dLbls>
        <c:gapWidth val="150"/>
        <c:gapDepth val="0"/>
        <c:shape val="box"/>
        <c:axId val="55593216"/>
        <c:axId val="55607296"/>
        <c:axId val="0"/>
      </c:bar3DChart>
      <c:catAx>
        <c:axId val="555932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607296"/>
        <c:crosses val="autoZero"/>
        <c:auto val="0"/>
        <c:lblAlgn val="ctr"/>
        <c:lblOffset val="100"/>
        <c:tickLblSkip val="12"/>
        <c:tickMarkSkip val="1"/>
        <c:noMultiLvlLbl val="0"/>
      </c:catAx>
      <c:valAx>
        <c:axId val="55607296"/>
        <c:scaling>
          <c:orientation val="minMax"/>
          <c:max val="5"/>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593216"/>
        <c:crosses val="autoZero"/>
        <c:crossBetween val="between"/>
        <c:majorUnit val="1"/>
        <c:minorUnit val="1"/>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spPr>
        <a:solidFill>
          <a:srgbClr val="FFC000"/>
        </a:solidFill>
      </c:spPr>
    </c:floor>
    <c:sideWall>
      <c:thickness val="0"/>
    </c:sideWall>
    <c:backWall>
      <c:thickness val="0"/>
    </c:backWall>
    <c:plotArea>
      <c:layout>
        <c:manualLayout>
          <c:layoutTarget val="inner"/>
          <c:xMode val="edge"/>
          <c:yMode val="edge"/>
          <c:x val="5.8059998435101491E-2"/>
          <c:y val="0.13874268248116137"/>
          <c:w val="0.92156646623420158"/>
          <c:h val="0.5914979235190535"/>
        </c:manualLayout>
      </c:layout>
      <c:bar3DChart>
        <c:barDir val="col"/>
        <c:grouping val="clustered"/>
        <c:varyColors val="0"/>
        <c:ser>
          <c:idx val="0"/>
          <c:order val="0"/>
          <c:tx>
            <c:strRef>
              <c:f>strona37!$B$4</c:f>
              <c:strCache>
                <c:ptCount val="1"/>
                <c:pt idx="0">
                  <c:v>2022</c:v>
                </c:pt>
              </c:strCache>
            </c:strRef>
          </c:tx>
          <c:spPr>
            <a:solidFill>
              <a:srgbClr val="7030A0"/>
            </a:solidFill>
            <a:scene3d>
              <a:camera prst="orthographicFront"/>
              <a:lightRig rig="threePt" dir="t"/>
            </a:scene3d>
            <a:sp3d prstMaterial="metal">
              <a:bevelT w="165100" prst="coolSlant"/>
            </a:sp3d>
          </c:spPr>
          <c:invertIfNegative val="0"/>
          <c:cat>
            <c:strRef>
              <c:f>strona37!$A$5:$A$16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strona37!$B$5:$B$16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8D-4C8E-94A7-59FADD8D969E}"/>
            </c:ext>
          </c:extLst>
        </c:ser>
        <c:ser>
          <c:idx val="1"/>
          <c:order val="1"/>
          <c:tx>
            <c:strRef>
              <c:f>strona37!$C$4</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cat>
            <c:strRef>
              <c:f>strona37!$A$5:$A$16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strona37!$C$5:$C$16</c:f>
              <c:numCache>
                <c:formatCode>General</c:formatCode>
                <c:ptCount val="12"/>
                <c:pt idx="0">
                  <c:v>0</c:v>
                </c:pt>
                <c:pt idx="1">
                  <c:v>0</c:v>
                </c:pt>
                <c:pt idx="2">
                  <c:v>0</c:v>
                </c:pt>
                <c:pt idx="3">
                  <c:v>0</c:v>
                </c:pt>
                <c:pt idx="4">
                  <c:v>0</c:v>
                </c:pt>
                <c:pt idx="5">
                  <c:v>1</c:v>
                </c:pt>
                <c:pt idx="6">
                  <c:v>0</c:v>
                </c:pt>
                <c:pt idx="7">
                  <c:v>0</c:v>
                </c:pt>
                <c:pt idx="8">
                  <c:v>0</c:v>
                </c:pt>
                <c:pt idx="9">
                  <c:v>0</c:v>
                </c:pt>
                <c:pt idx="10">
                  <c:v>0</c:v>
                </c:pt>
                <c:pt idx="11">
                  <c:v>0</c:v>
                </c:pt>
              </c:numCache>
            </c:numRef>
          </c:val>
          <c:extLst>
            <c:ext xmlns:c16="http://schemas.microsoft.com/office/drawing/2014/chart" uri="{C3380CC4-5D6E-409C-BE32-E72D297353CC}">
              <c16:uniqueId val="{00000001-0E8D-4C8E-94A7-59FADD8D969E}"/>
            </c:ext>
          </c:extLst>
        </c:ser>
        <c:dLbls>
          <c:showLegendKey val="0"/>
          <c:showVal val="0"/>
          <c:showCatName val="0"/>
          <c:showSerName val="0"/>
          <c:showPercent val="0"/>
          <c:showBubbleSize val="0"/>
        </c:dLbls>
        <c:gapWidth val="150"/>
        <c:shape val="cylinder"/>
        <c:axId val="55622656"/>
        <c:axId val="55636736"/>
        <c:axId val="0"/>
      </c:bar3DChart>
      <c:catAx>
        <c:axId val="55622656"/>
        <c:scaling>
          <c:orientation val="minMax"/>
        </c:scaling>
        <c:delete val="0"/>
        <c:axPos val="b"/>
        <c:numFmt formatCode="General" sourceLinked="0"/>
        <c:majorTickMark val="out"/>
        <c:minorTickMark val="none"/>
        <c:tickLblPos val="nextTo"/>
        <c:crossAx val="55636736"/>
        <c:crosses val="autoZero"/>
        <c:auto val="1"/>
        <c:lblAlgn val="ctr"/>
        <c:lblOffset val="100"/>
        <c:noMultiLvlLbl val="0"/>
      </c:catAx>
      <c:valAx>
        <c:axId val="55636736"/>
        <c:scaling>
          <c:orientation val="minMax"/>
        </c:scaling>
        <c:delete val="0"/>
        <c:axPos val="l"/>
        <c:majorGridlines/>
        <c:numFmt formatCode="General" sourceLinked="1"/>
        <c:majorTickMark val="out"/>
        <c:minorTickMark val="none"/>
        <c:tickLblPos val="nextTo"/>
        <c:crossAx val="55622656"/>
        <c:crosses val="autoZero"/>
        <c:crossBetween val="between"/>
      </c:valAx>
    </c:plotArea>
    <c:legend>
      <c:legendPos val="b"/>
      <c:overlay val="0"/>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0"/>
      <c:rAngAx val="1"/>
    </c:view3D>
    <c:floor>
      <c:thickness val="0"/>
      <c:spPr>
        <a:solidFill>
          <a:srgbClr val="FFC000"/>
        </a:solidFill>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5.0779035102916023E-2"/>
          <c:y val="0.13735177839612153"/>
          <c:w val="0.92956055104889079"/>
          <c:h val="0.59893486998334156"/>
        </c:manualLayout>
      </c:layout>
      <c:bar3DChart>
        <c:barDir val="col"/>
        <c:grouping val="clustered"/>
        <c:varyColors val="0"/>
        <c:ser>
          <c:idx val="0"/>
          <c:order val="0"/>
          <c:tx>
            <c:strRef>
              <c:f>strona37!$D$3</c:f>
              <c:strCache>
                <c:ptCount val="1"/>
                <c:pt idx="0">
                  <c:v>areszt śledczy</c:v>
                </c:pt>
              </c:strCache>
            </c:strRef>
          </c:tx>
          <c:spPr>
            <a:solidFill>
              <a:srgbClr val="0070C0"/>
            </a:solidFill>
          </c:spPr>
          <c:invertIfNegative val="0"/>
          <c:cat>
            <c:strRef>
              <c:f>strona37!$A$5:$A$16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strona37!$E$5:$E$16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166-455E-B354-51471DADA7E6}"/>
            </c:ext>
          </c:extLst>
        </c:ser>
        <c:ser>
          <c:idx val="1"/>
          <c:order val="1"/>
          <c:tx>
            <c:strRef>
              <c:f>strona37!$F$3</c:f>
              <c:strCache>
                <c:ptCount val="1"/>
                <c:pt idx="0">
                  <c:v>zakład karny zamknięty</c:v>
                </c:pt>
              </c:strCache>
            </c:strRef>
          </c:tx>
          <c:spPr>
            <a:solidFill>
              <a:srgbClr val="C00000"/>
            </a:solidFill>
            <a:scene3d>
              <a:camera prst="orthographicFront"/>
              <a:lightRig rig="threePt" dir="t"/>
            </a:scene3d>
            <a:sp3d prstMaterial="metal">
              <a:bevelT w="165100" prst="coolSlant"/>
            </a:sp3d>
          </c:spPr>
          <c:invertIfNegative val="0"/>
          <c:cat>
            <c:strRef>
              <c:f>strona37!$A$5:$A$16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strona37!$G$5:$G$16</c:f>
              <c:numCache>
                <c:formatCode>General</c:formatCode>
                <c:ptCount val="12"/>
                <c:pt idx="0">
                  <c:v>0</c:v>
                </c:pt>
                <c:pt idx="1">
                  <c:v>0</c:v>
                </c:pt>
                <c:pt idx="2">
                  <c:v>0</c:v>
                </c:pt>
                <c:pt idx="3">
                  <c:v>0</c:v>
                </c:pt>
                <c:pt idx="4">
                  <c:v>0</c:v>
                </c:pt>
                <c:pt idx="5">
                  <c:v>1</c:v>
                </c:pt>
                <c:pt idx="6">
                  <c:v>0</c:v>
                </c:pt>
                <c:pt idx="7">
                  <c:v>0</c:v>
                </c:pt>
                <c:pt idx="8">
                  <c:v>0</c:v>
                </c:pt>
                <c:pt idx="9">
                  <c:v>0</c:v>
                </c:pt>
                <c:pt idx="10">
                  <c:v>0</c:v>
                </c:pt>
                <c:pt idx="11">
                  <c:v>0</c:v>
                </c:pt>
              </c:numCache>
            </c:numRef>
          </c:val>
          <c:extLst>
            <c:ext xmlns:c16="http://schemas.microsoft.com/office/drawing/2014/chart" uri="{C3380CC4-5D6E-409C-BE32-E72D297353CC}">
              <c16:uniqueId val="{00000001-8166-455E-B354-51471DADA7E6}"/>
            </c:ext>
          </c:extLst>
        </c:ser>
        <c:ser>
          <c:idx val="2"/>
          <c:order val="2"/>
          <c:tx>
            <c:strRef>
              <c:f>strona37!$H$3</c:f>
              <c:strCache>
                <c:ptCount val="1"/>
                <c:pt idx="0">
                  <c:v>zakład karny półotwarty</c:v>
                </c:pt>
              </c:strCache>
            </c:strRef>
          </c:tx>
          <c:spPr>
            <a:solidFill>
              <a:srgbClr val="00B050"/>
            </a:solidFill>
            <a:scene3d>
              <a:camera prst="orthographicFront"/>
              <a:lightRig rig="threePt" dir="t"/>
            </a:scene3d>
            <a:sp3d prstMaterial="metal">
              <a:bevelT w="165100" prst="coolSlant"/>
            </a:sp3d>
          </c:spPr>
          <c:invertIfNegative val="0"/>
          <c:cat>
            <c:strRef>
              <c:f>strona37!$A$5:$A$16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strona37!$I$5:$I$16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8166-455E-B354-51471DADA7E6}"/>
            </c:ext>
          </c:extLst>
        </c:ser>
        <c:ser>
          <c:idx val="3"/>
          <c:order val="3"/>
          <c:tx>
            <c:strRef>
              <c:f>strona37!$J$3</c:f>
              <c:strCache>
                <c:ptCount val="1"/>
                <c:pt idx="0">
                  <c:v>zakład karny otwarty</c:v>
                </c:pt>
              </c:strCache>
            </c:strRef>
          </c:tx>
          <c:spPr>
            <a:solidFill>
              <a:srgbClr val="7030A0"/>
            </a:solidFill>
            <a:scene3d>
              <a:camera prst="orthographicFront"/>
              <a:lightRig rig="threePt" dir="t"/>
            </a:scene3d>
            <a:sp3d prstMaterial="metal">
              <a:bevelT w="165100" prst="coolSlant"/>
            </a:sp3d>
          </c:spPr>
          <c:invertIfNegative val="0"/>
          <c:cat>
            <c:strRef>
              <c:f>strona37!$A$5:$A$16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strona37!$K$5:$K$16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166-455E-B354-51471DADA7E6}"/>
            </c:ext>
          </c:extLst>
        </c:ser>
        <c:dLbls>
          <c:showLegendKey val="0"/>
          <c:showVal val="0"/>
          <c:showCatName val="0"/>
          <c:showSerName val="0"/>
          <c:showPercent val="0"/>
          <c:showBubbleSize val="0"/>
        </c:dLbls>
        <c:gapWidth val="150"/>
        <c:shape val="cylinder"/>
        <c:axId val="55536256"/>
        <c:axId val="55550336"/>
        <c:axId val="0"/>
      </c:bar3DChart>
      <c:catAx>
        <c:axId val="55536256"/>
        <c:scaling>
          <c:orientation val="minMax"/>
        </c:scaling>
        <c:delete val="0"/>
        <c:axPos val="b"/>
        <c:numFmt formatCode="General" sourceLinked="0"/>
        <c:majorTickMark val="out"/>
        <c:minorTickMark val="none"/>
        <c:tickLblPos val="nextTo"/>
        <c:crossAx val="55550336"/>
        <c:crosses val="autoZero"/>
        <c:auto val="1"/>
        <c:lblAlgn val="ctr"/>
        <c:lblOffset val="100"/>
        <c:noMultiLvlLbl val="0"/>
      </c:catAx>
      <c:valAx>
        <c:axId val="55550336"/>
        <c:scaling>
          <c:orientation val="minMax"/>
        </c:scaling>
        <c:delete val="0"/>
        <c:axPos val="l"/>
        <c:majorGridlines/>
        <c:numFmt formatCode="General" sourceLinked="1"/>
        <c:majorTickMark val="out"/>
        <c:minorTickMark val="none"/>
        <c:tickLblPos val="nextTo"/>
        <c:crossAx val="55536256"/>
        <c:crosses val="autoZero"/>
        <c:crossBetween val="between"/>
      </c:valAx>
    </c:plotArea>
    <c:legend>
      <c:legendPos val="b"/>
      <c:overlay val="0"/>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7"/>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[5]Str3!$D$44</c:f>
              <c:strCache>
                <c:ptCount val="1"/>
                <c:pt idx="0">
                  <c:v>areszt śledczy</c:v>
                </c:pt>
              </c:strCache>
            </c:strRef>
          </c:tx>
          <c:spPr>
            <a:solidFill>
              <a:srgbClr val="FF0000"/>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[5]Str3!$E$46:$E$57</c:f>
              <c:numCache>
                <c:formatCode>General</c:formatCode>
                <c:ptCount val="12"/>
                <c:pt idx="0">
                  <c:v>0</c:v>
                </c:pt>
                <c:pt idx="1">
                  <c:v>0</c:v>
                </c:pt>
                <c:pt idx="2">
                  <c:v>1</c:v>
                </c:pt>
                <c:pt idx="3">
                  <c:v>1</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0-E2E4-4AC8-942E-178C18AF792B}"/>
            </c:ext>
          </c:extLst>
        </c:ser>
        <c:ser>
          <c:idx val="1"/>
          <c:order val="1"/>
          <c:tx>
            <c:strRef>
              <c:f>[5]Str3!$F$44</c:f>
              <c:strCache>
                <c:ptCount val="1"/>
                <c:pt idx="0">
                  <c:v>zakład karny zamknięty</c:v>
                </c:pt>
              </c:strCache>
            </c:strRef>
          </c:tx>
          <c:spPr>
            <a:solidFill>
              <a:srgbClr val="00FF00"/>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[5]Str3!$G$46:$G$57</c:f>
              <c:numCache>
                <c:formatCode>General</c:formatCode>
                <c:ptCount val="12"/>
                <c:pt idx="0">
                  <c:v>0</c:v>
                </c:pt>
                <c:pt idx="1">
                  <c:v>0</c:v>
                </c:pt>
                <c:pt idx="2">
                  <c:v>0</c:v>
                </c:pt>
                <c:pt idx="3">
                  <c:v>0</c:v>
                </c:pt>
                <c:pt idx="4">
                  <c:v>1</c:v>
                </c:pt>
                <c:pt idx="5">
                  <c:v>0</c:v>
                </c:pt>
                <c:pt idx="6">
                  <c:v>2</c:v>
                </c:pt>
                <c:pt idx="7">
                  <c:v>0</c:v>
                </c:pt>
                <c:pt idx="8">
                  <c:v>0</c:v>
                </c:pt>
                <c:pt idx="9">
                  <c:v>0</c:v>
                </c:pt>
                <c:pt idx="10">
                  <c:v>0</c:v>
                </c:pt>
                <c:pt idx="11">
                  <c:v>0</c:v>
                </c:pt>
              </c:numCache>
            </c:numRef>
          </c:val>
          <c:extLst>
            <c:ext xmlns:c16="http://schemas.microsoft.com/office/drawing/2014/chart" uri="{C3380CC4-5D6E-409C-BE32-E72D297353CC}">
              <c16:uniqueId val="{00000001-E2E4-4AC8-942E-178C18AF792B}"/>
            </c:ext>
          </c:extLst>
        </c:ser>
        <c:ser>
          <c:idx val="2"/>
          <c:order val="2"/>
          <c:tx>
            <c:strRef>
              <c:f>[5]Str3!$H$44</c:f>
              <c:strCache>
                <c:ptCount val="1"/>
                <c:pt idx="0">
                  <c:v>zakład karny półotwarty</c:v>
                </c:pt>
              </c:strCache>
            </c:strRef>
          </c:tx>
          <c:spPr>
            <a:solidFill>
              <a:srgbClr val="FFFF00"/>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[5]Str3!$I$46:$I$57</c:f>
              <c:numCache>
                <c:formatCode>General</c:formatCode>
                <c:ptCount val="12"/>
                <c:pt idx="0">
                  <c:v>1</c:v>
                </c:pt>
                <c:pt idx="1">
                  <c:v>0</c:v>
                </c:pt>
                <c:pt idx="2">
                  <c:v>0</c:v>
                </c:pt>
                <c:pt idx="3">
                  <c:v>0</c:v>
                </c:pt>
                <c:pt idx="4">
                  <c:v>1</c:v>
                </c:pt>
                <c:pt idx="5">
                  <c:v>0</c:v>
                </c:pt>
                <c:pt idx="6">
                  <c:v>5</c:v>
                </c:pt>
                <c:pt idx="7">
                  <c:v>5</c:v>
                </c:pt>
                <c:pt idx="8">
                  <c:v>0</c:v>
                </c:pt>
                <c:pt idx="9">
                  <c:v>0</c:v>
                </c:pt>
                <c:pt idx="10">
                  <c:v>6</c:v>
                </c:pt>
                <c:pt idx="11">
                  <c:v>0</c:v>
                </c:pt>
              </c:numCache>
            </c:numRef>
          </c:val>
          <c:extLst>
            <c:ext xmlns:c16="http://schemas.microsoft.com/office/drawing/2014/chart" uri="{C3380CC4-5D6E-409C-BE32-E72D297353CC}">
              <c16:uniqueId val="{00000002-E2E4-4AC8-942E-178C18AF792B}"/>
            </c:ext>
          </c:extLst>
        </c:ser>
        <c:ser>
          <c:idx val="3"/>
          <c:order val="3"/>
          <c:tx>
            <c:strRef>
              <c:f>[5]Str3!$J$44</c:f>
              <c:strCache>
                <c:ptCount val="1"/>
                <c:pt idx="0">
                  <c:v>zakład karny otwarty</c:v>
                </c:pt>
              </c:strCache>
            </c:strRef>
          </c:tx>
          <c:spPr>
            <a:solidFill>
              <a:srgbClr val="3366FF"/>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[5]Str3!$K$46:$K$57</c:f>
              <c:numCache>
                <c:formatCode>General</c:formatCode>
                <c:ptCount val="12"/>
                <c:pt idx="0">
                  <c:v>0</c:v>
                </c:pt>
                <c:pt idx="1">
                  <c:v>0</c:v>
                </c:pt>
                <c:pt idx="2">
                  <c:v>1</c:v>
                </c:pt>
                <c:pt idx="3">
                  <c:v>0</c:v>
                </c:pt>
                <c:pt idx="4">
                  <c:v>0</c:v>
                </c:pt>
                <c:pt idx="5">
                  <c:v>0</c:v>
                </c:pt>
                <c:pt idx="6">
                  <c:v>0</c:v>
                </c:pt>
                <c:pt idx="7">
                  <c:v>0</c:v>
                </c:pt>
                <c:pt idx="8">
                  <c:v>0</c:v>
                </c:pt>
                <c:pt idx="9">
                  <c:v>1</c:v>
                </c:pt>
                <c:pt idx="10">
                  <c:v>0</c:v>
                </c:pt>
                <c:pt idx="11">
                  <c:v>1</c:v>
                </c:pt>
              </c:numCache>
            </c:numRef>
          </c:val>
          <c:extLst>
            <c:ext xmlns:c16="http://schemas.microsoft.com/office/drawing/2014/chart" uri="{C3380CC4-5D6E-409C-BE32-E72D297353CC}">
              <c16:uniqueId val="{00000003-E2E4-4AC8-942E-178C18AF792B}"/>
            </c:ext>
          </c:extLst>
        </c:ser>
        <c:dLbls>
          <c:showLegendKey val="0"/>
          <c:showVal val="0"/>
          <c:showCatName val="0"/>
          <c:showSerName val="0"/>
          <c:showPercent val="0"/>
          <c:showBubbleSize val="0"/>
        </c:dLbls>
        <c:gapWidth val="150"/>
        <c:gapDepth val="0"/>
        <c:shape val="box"/>
        <c:axId val="55717888"/>
        <c:axId val="55719424"/>
        <c:axId val="0"/>
      </c:bar3DChart>
      <c:catAx>
        <c:axId val="557178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719424"/>
        <c:crosses val="autoZero"/>
        <c:auto val="0"/>
        <c:lblAlgn val="ctr"/>
        <c:lblOffset val="100"/>
        <c:tickLblSkip val="9"/>
        <c:tickMarkSkip val="1"/>
        <c:noMultiLvlLbl val="0"/>
      </c:catAx>
      <c:valAx>
        <c:axId val="55719424"/>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717888"/>
        <c:crosses val="autoZero"/>
        <c:crossBetween val="between"/>
        <c:majorUnit val="1"/>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7"/>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[5]Str3!$D$44</c:f>
              <c:strCache>
                <c:ptCount val="1"/>
                <c:pt idx="0">
                  <c:v>areszt śledczy</c:v>
                </c:pt>
              </c:strCache>
            </c:strRef>
          </c:tx>
          <c:spPr>
            <a:solidFill>
              <a:srgbClr val="FF0000"/>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[5]Str3!$E$46:$E$57</c:f>
              <c:numCache>
                <c:formatCode>General</c:formatCode>
                <c:ptCount val="12"/>
                <c:pt idx="0">
                  <c:v>0</c:v>
                </c:pt>
                <c:pt idx="1">
                  <c:v>0</c:v>
                </c:pt>
                <c:pt idx="2">
                  <c:v>1</c:v>
                </c:pt>
                <c:pt idx="3">
                  <c:v>1</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0-9631-4D84-9179-8A1A6DF033A2}"/>
            </c:ext>
          </c:extLst>
        </c:ser>
        <c:ser>
          <c:idx val="1"/>
          <c:order val="1"/>
          <c:tx>
            <c:strRef>
              <c:f>[5]Str3!$F$44</c:f>
              <c:strCache>
                <c:ptCount val="1"/>
                <c:pt idx="0">
                  <c:v>zakład karny zamknięty</c:v>
                </c:pt>
              </c:strCache>
            </c:strRef>
          </c:tx>
          <c:spPr>
            <a:solidFill>
              <a:srgbClr val="00FF00"/>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[5]Str3!$G$46:$G$57</c:f>
              <c:numCache>
                <c:formatCode>General</c:formatCode>
                <c:ptCount val="12"/>
                <c:pt idx="0">
                  <c:v>0</c:v>
                </c:pt>
                <c:pt idx="1">
                  <c:v>0</c:v>
                </c:pt>
                <c:pt idx="2">
                  <c:v>0</c:v>
                </c:pt>
                <c:pt idx="3">
                  <c:v>0</c:v>
                </c:pt>
                <c:pt idx="4">
                  <c:v>1</c:v>
                </c:pt>
                <c:pt idx="5">
                  <c:v>0</c:v>
                </c:pt>
                <c:pt idx="6">
                  <c:v>2</c:v>
                </c:pt>
                <c:pt idx="7">
                  <c:v>0</c:v>
                </c:pt>
                <c:pt idx="8">
                  <c:v>0</c:v>
                </c:pt>
                <c:pt idx="9">
                  <c:v>0</c:v>
                </c:pt>
                <c:pt idx="10">
                  <c:v>0</c:v>
                </c:pt>
                <c:pt idx="11">
                  <c:v>0</c:v>
                </c:pt>
              </c:numCache>
            </c:numRef>
          </c:val>
          <c:extLst>
            <c:ext xmlns:c16="http://schemas.microsoft.com/office/drawing/2014/chart" uri="{C3380CC4-5D6E-409C-BE32-E72D297353CC}">
              <c16:uniqueId val="{00000001-9631-4D84-9179-8A1A6DF033A2}"/>
            </c:ext>
          </c:extLst>
        </c:ser>
        <c:ser>
          <c:idx val="2"/>
          <c:order val="2"/>
          <c:tx>
            <c:strRef>
              <c:f>[5]Str3!$H$44</c:f>
              <c:strCache>
                <c:ptCount val="1"/>
                <c:pt idx="0">
                  <c:v>zakład karny półotwarty</c:v>
                </c:pt>
              </c:strCache>
            </c:strRef>
          </c:tx>
          <c:spPr>
            <a:solidFill>
              <a:srgbClr val="FFFF00"/>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[5]Str3!$I$46:$I$57</c:f>
              <c:numCache>
                <c:formatCode>General</c:formatCode>
                <c:ptCount val="12"/>
                <c:pt idx="0">
                  <c:v>1</c:v>
                </c:pt>
                <c:pt idx="1">
                  <c:v>0</c:v>
                </c:pt>
                <c:pt idx="2">
                  <c:v>0</c:v>
                </c:pt>
                <c:pt idx="3">
                  <c:v>0</c:v>
                </c:pt>
                <c:pt idx="4">
                  <c:v>1</c:v>
                </c:pt>
                <c:pt idx="5">
                  <c:v>0</c:v>
                </c:pt>
                <c:pt idx="6">
                  <c:v>5</c:v>
                </c:pt>
                <c:pt idx="7">
                  <c:v>5</c:v>
                </c:pt>
                <c:pt idx="8">
                  <c:v>0</c:v>
                </c:pt>
                <c:pt idx="9">
                  <c:v>0</c:v>
                </c:pt>
                <c:pt idx="10">
                  <c:v>6</c:v>
                </c:pt>
                <c:pt idx="11">
                  <c:v>0</c:v>
                </c:pt>
              </c:numCache>
            </c:numRef>
          </c:val>
          <c:extLst>
            <c:ext xmlns:c16="http://schemas.microsoft.com/office/drawing/2014/chart" uri="{C3380CC4-5D6E-409C-BE32-E72D297353CC}">
              <c16:uniqueId val="{00000002-9631-4D84-9179-8A1A6DF033A2}"/>
            </c:ext>
          </c:extLst>
        </c:ser>
        <c:ser>
          <c:idx val="3"/>
          <c:order val="3"/>
          <c:tx>
            <c:strRef>
              <c:f>[5]Str3!$J$44</c:f>
              <c:strCache>
                <c:ptCount val="1"/>
                <c:pt idx="0">
                  <c:v>zakład karny otwarty</c:v>
                </c:pt>
              </c:strCache>
            </c:strRef>
          </c:tx>
          <c:spPr>
            <a:solidFill>
              <a:srgbClr val="3366FF"/>
            </a:solidFill>
            <a:ln w="3175">
              <a:solidFill>
                <a:srgbClr val="000000"/>
              </a:solidFill>
              <a:prstDash val="solid"/>
            </a:ln>
          </c:spPr>
          <c:invertIfNegative val="0"/>
          <c:cat>
            <c:strRef>
              <c:f>[5]Str3!$A$46:$A$57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[5]Str3!$K$46:$K$57</c:f>
              <c:numCache>
                <c:formatCode>General</c:formatCode>
                <c:ptCount val="12"/>
                <c:pt idx="0">
                  <c:v>0</c:v>
                </c:pt>
                <c:pt idx="1">
                  <c:v>0</c:v>
                </c:pt>
                <c:pt idx="2">
                  <c:v>1</c:v>
                </c:pt>
                <c:pt idx="3">
                  <c:v>0</c:v>
                </c:pt>
                <c:pt idx="4">
                  <c:v>0</c:v>
                </c:pt>
                <c:pt idx="5">
                  <c:v>0</c:v>
                </c:pt>
                <c:pt idx="6">
                  <c:v>0</c:v>
                </c:pt>
                <c:pt idx="7">
                  <c:v>0</c:v>
                </c:pt>
                <c:pt idx="8">
                  <c:v>0</c:v>
                </c:pt>
                <c:pt idx="9">
                  <c:v>1</c:v>
                </c:pt>
                <c:pt idx="10">
                  <c:v>0</c:v>
                </c:pt>
                <c:pt idx="11">
                  <c:v>1</c:v>
                </c:pt>
              </c:numCache>
            </c:numRef>
          </c:val>
          <c:extLst>
            <c:ext xmlns:c16="http://schemas.microsoft.com/office/drawing/2014/chart" uri="{C3380CC4-5D6E-409C-BE32-E72D297353CC}">
              <c16:uniqueId val="{00000003-9631-4D84-9179-8A1A6DF033A2}"/>
            </c:ext>
          </c:extLst>
        </c:ser>
        <c:dLbls>
          <c:showLegendKey val="0"/>
          <c:showVal val="0"/>
          <c:showCatName val="0"/>
          <c:showSerName val="0"/>
          <c:showPercent val="0"/>
          <c:showBubbleSize val="0"/>
        </c:dLbls>
        <c:gapWidth val="150"/>
        <c:gapDepth val="0"/>
        <c:shape val="box"/>
        <c:axId val="55774592"/>
        <c:axId val="55780480"/>
        <c:axId val="0"/>
      </c:bar3DChart>
      <c:catAx>
        <c:axId val="55774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780480"/>
        <c:crosses val="autoZero"/>
        <c:auto val="0"/>
        <c:lblAlgn val="ctr"/>
        <c:lblOffset val="100"/>
        <c:tickLblSkip val="9"/>
        <c:tickMarkSkip val="1"/>
        <c:noMultiLvlLbl val="0"/>
      </c:catAx>
      <c:valAx>
        <c:axId val="55780480"/>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774592"/>
        <c:crosses val="autoZero"/>
        <c:crossBetween val="between"/>
        <c:majorUnit val="1"/>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7"/>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[6]Str3!$D$44</c:f>
              <c:strCache>
                <c:ptCount val="1"/>
                <c:pt idx="0">
                  <c:v>areszt śledczy</c:v>
                </c:pt>
              </c:strCache>
            </c:strRef>
          </c:tx>
          <c:spPr>
            <a:solidFill>
              <a:srgbClr val="FF0000"/>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[6]Str3!$D$46:$D$57</c:f>
              <c:numCache>
                <c:formatCode>General</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0-0E50-4C51-8F41-F796BBF80DC9}"/>
            </c:ext>
          </c:extLst>
        </c:ser>
        <c:ser>
          <c:idx val="1"/>
          <c:order val="1"/>
          <c:tx>
            <c:strRef>
              <c:f>[6]Str3!$F$44</c:f>
              <c:strCache>
                <c:ptCount val="1"/>
                <c:pt idx="0">
                  <c:v>zakład karny zamknięty</c:v>
                </c:pt>
              </c:strCache>
            </c:strRef>
          </c:tx>
          <c:spPr>
            <a:solidFill>
              <a:srgbClr val="00FF00"/>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[6]Str3!$F$46:$F$57</c:f>
              <c:numCache>
                <c:formatCode>General</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1-0E50-4C51-8F41-F796BBF80DC9}"/>
            </c:ext>
          </c:extLst>
        </c:ser>
        <c:ser>
          <c:idx val="2"/>
          <c:order val="2"/>
          <c:tx>
            <c:strRef>
              <c:f>[6]Str3!$H$44</c:f>
              <c:strCache>
                <c:ptCount val="1"/>
                <c:pt idx="0">
                  <c:v>zakład karny półotwarty</c:v>
                </c:pt>
              </c:strCache>
            </c:strRef>
          </c:tx>
          <c:spPr>
            <a:solidFill>
              <a:srgbClr val="FFFF00"/>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[6]Str3!$H$46:$H$57</c:f>
              <c:numCache>
                <c:formatCode>General</c:formatCode>
                <c:ptCount val="12"/>
                <c:pt idx="0">
                  <c:v>0</c:v>
                </c:pt>
                <c:pt idx="1">
                  <c:v>0</c:v>
                </c:pt>
                <c:pt idx="2">
                  <c:v>4</c:v>
                </c:pt>
                <c:pt idx="3">
                  <c:v>1</c:v>
                </c:pt>
                <c:pt idx="4">
                  <c:v>0</c:v>
                </c:pt>
                <c:pt idx="5">
                  <c:v>2</c:v>
                </c:pt>
                <c:pt idx="6">
                  <c:v>2</c:v>
                </c:pt>
                <c:pt idx="7">
                  <c:v>0</c:v>
                </c:pt>
                <c:pt idx="8">
                  <c:v>0</c:v>
                </c:pt>
                <c:pt idx="9">
                  <c:v>1</c:v>
                </c:pt>
                <c:pt idx="10">
                  <c:v>2</c:v>
                </c:pt>
                <c:pt idx="11">
                  <c:v>6</c:v>
                </c:pt>
              </c:numCache>
            </c:numRef>
          </c:val>
          <c:extLst>
            <c:ext xmlns:c16="http://schemas.microsoft.com/office/drawing/2014/chart" uri="{C3380CC4-5D6E-409C-BE32-E72D297353CC}">
              <c16:uniqueId val="{00000002-0E50-4C51-8F41-F796BBF80DC9}"/>
            </c:ext>
          </c:extLst>
        </c:ser>
        <c:ser>
          <c:idx val="3"/>
          <c:order val="3"/>
          <c:tx>
            <c:strRef>
              <c:f>[6]Str3!$J$44</c:f>
              <c:strCache>
                <c:ptCount val="1"/>
                <c:pt idx="0">
                  <c:v>zakład karny otwarty</c:v>
                </c:pt>
              </c:strCache>
            </c:strRef>
          </c:tx>
          <c:spPr>
            <a:solidFill>
              <a:srgbClr val="3366FF"/>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[6]Str3!$J$46:$J$57</c:f>
              <c:numCache>
                <c:formatCode>General</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E50-4C51-8F41-F796BBF80DC9}"/>
            </c:ext>
          </c:extLst>
        </c:ser>
        <c:dLbls>
          <c:showLegendKey val="0"/>
          <c:showVal val="0"/>
          <c:showCatName val="0"/>
          <c:showSerName val="0"/>
          <c:showPercent val="0"/>
          <c:showBubbleSize val="0"/>
        </c:dLbls>
        <c:gapWidth val="150"/>
        <c:gapDepth val="0"/>
        <c:shape val="box"/>
        <c:axId val="55819264"/>
        <c:axId val="55845632"/>
        <c:axId val="0"/>
      </c:bar3DChart>
      <c:catAx>
        <c:axId val="558192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845632"/>
        <c:crosses val="autoZero"/>
        <c:auto val="0"/>
        <c:lblAlgn val="ctr"/>
        <c:lblOffset val="100"/>
        <c:tickLblSkip val="11"/>
        <c:tickMarkSkip val="1"/>
        <c:noMultiLvlLbl val="0"/>
      </c:catAx>
      <c:valAx>
        <c:axId val="55845632"/>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819264"/>
        <c:crosses val="autoZero"/>
        <c:crossBetween val="between"/>
        <c:majorUnit val="1"/>
        <c:minorUnit val="1"/>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7"/>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[6]Str3!$D$44</c:f>
              <c:strCache>
                <c:ptCount val="1"/>
                <c:pt idx="0">
                  <c:v>areszt śledczy</c:v>
                </c:pt>
              </c:strCache>
            </c:strRef>
          </c:tx>
          <c:spPr>
            <a:solidFill>
              <a:srgbClr val="FF0000"/>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[6]Str3!$D$46:$D$57</c:f>
              <c:numCache>
                <c:formatCode>General</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0-112F-421D-94E5-64663ED3FDAD}"/>
            </c:ext>
          </c:extLst>
        </c:ser>
        <c:ser>
          <c:idx val="1"/>
          <c:order val="1"/>
          <c:tx>
            <c:strRef>
              <c:f>[6]Str3!$F$44</c:f>
              <c:strCache>
                <c:ptCount val="1"/>
                <c:pt idx="0">
                  <c:v>zakład karny zamknięty</c:v>
                </c:pt>
              </c:strCache>
            </c:strRef>
          </c:tx>
          <c:spPr>
            <a:solidFill>
              <a:srgbClr val="00FF00"/>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[6]Str3!$F$46:$F$57</c:f>
              <c:numCache>
                <c:formatCode>General</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extLst>
            <c:ext xmlns:c16="http://schemas.microsoft.com/office/drawing/2014/chart" uri="{C3380CC4-5D6E-409C-BE32-E72D297353CC}">
              <c16:uniqueId val="{00000001-112F-421D-94E5-64663ED3FDAD}"/>
            </c:ext>
          </c:extLst>
        </c:ser>
        <c:ser>
          <c:idx val="2"/>
          <c:order val="2"/>
          <c:tx>
            <c:strRef>
              <c:f>[6]Str3!$H$44</c:f>
              <c:strCache>
                <c:ptCount val="1"/>
                <c:pt idx="0">
                  <c:v>zakład karny półotwarty</c:v>
                </c:pt>
              </c:strCache>
            </c:strRef>
          </c:tx>
          <c:spPr>
            <a:solidFill>
              <a:srgbClr val="FFFF00"/>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[6]Str3!$H$46:$H$57</c:f>
              <c:numCache>
                <c:formatCode>General</c:formatCode>
                <c:ptCount val="12"/>
                <c:pt idx="0">
                  <c:v>0</c:v>
                </c:pt>
                <c:pt idx="1">
                  <c:v>0</c:v>
                </c:pt>
                <c:pt idx="2">
                  <c:v>4</c:v>
                </c:pt>
                <c:pt idx="3">
                  <c:v>1</c:v>
                </c:pt>
                <c:pt idx="4">
                  <c:v>0</c:v>
                </c:pt>
                <c:pt idx="5">
                  <c:v>2</c:v>
                </c:pt>
                <c:pt idx="6">
                  <c:v>2</c:v>
                </c:pt>
                <c:pt idx="7">
                  <c:v>0</c:v>
                </c:pt>
                <c:pt idx="8">
                  <c:v>0</c:v>
                </c:pt>
                <c:pt idx="9">
                  <c:v>1</c:v>
                </c:pt>
                <c:pt idx="10">
                  <c:v>2</c:v>
                </c:pt>
                <c:pt idx="11">
                  <c:v>6</c:v>
                </c:pt>
              </c:numCache>
            </c:numRef>
          </c:val>
          <c:extLst>
            <c:ext xmlns:c16="http://schemas.microsoft.com/office/drawing/2014/chart" uri="{C3380CC4-5D6E-409C-BE32-E72D297353CC}">
              <c16:uniqueId val="{00000002-112F-421D-94E5-64663ED3FDAD}"/>
            </c:ext>
          </c:extLst>
        </c:ser>
        <c:ser>
          <c:idx val="3"/>
          <c:order val="3"/>
          <c:tx>
            <c:strRef>
              <c:f>[6]Str3!$J$44</c:f>
              <c:strCache>
                <c:ptCount val="1"/>
                <c:pt idx="0">
                  <c:v>zakład karny otwarty</c:v>
                </c:pt>
              </c:strCache>
            </c:strRef>
          </c:tx>
          <c:spPr>
            <a:solidFill>
              <a:srgbClr val="3366FF"/>
            </a:solidFill>
            <a:ln w="3175">
              <a:solidFill>
                <a:srgbClr val="000000"/>
              </a:solidFill>
              <a:prstDash val="solid"/>
            </a:ln>
          </c:spPr>
          <c:invertIfNegative val="0"/>
          <c:cat>
            <c:strRef>
              <c:f>[6]Str3!$A$46:$A$57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[6]Str3!$J$46:$J$57</c:f>
              <c:numCache>
                <c:formatCode>General</c:formatCode>
                <c:ptCount val="12"/>
                <c:pt idx="0">
                  <c:v>0</c:v>
                </c:pt>
                <c:pt idx="1">
                  <c:v>0</c:v>
                </c:pt>
                <c:pt idx="2">
                  <c:v>0</c:v>
                </c:pt>
                <c:pt idx="3">
                  <c:v>1</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112F-421D-94E5-64663ED3FDAD}"/>
            </c:ext>
          </c:extLst>
        </c:ser>
        <c:dLbls>
          <c:showLegendKey val="0"/>
          <c:showVal val="0"/>
          <c:showCatName val="0"/>
          <c:showSerName val="0"/>
          <c:showPercent val="0"/>
          <c:showBubbleSize val="0"/>
        </c:dLbls>
        <c:gapWidth val="150"/>
        <c:gapDepth val="0"/>
        <c:shape val="box"/>
        <c:axId val="55884416"/>
        <c:axId val="55890304"/>
        <c:axId val="0"/>
      </c:bar3DChart>
      <c:catAx>
        <c:axId val="558844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890304"/>
        <c:crosses val="autoZero"/>
        <c:auto val="0"/>
        <c:lblAlgn val="ctr"/>
        <c:lblOffset val="100"/>
        <c:tickLblSkip val="11"/>
        <c:tickMarkSkip val="1"/>
        <c:noMultiLvlLbl val="0"/>
      </c:catAx>
      <c:valAx>
        <c:axId val="55890304"/>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884416"/>
        <c:crosses val="autoZero"/>
        <c:crossBetween val="between"/>
        <c:majorUnit val="1"/>
        <c:minorUnit val="1"/>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7"/>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[3]Str3!$D$44</c:f>
              <c:strCache>
                <c:ptCount val="1"/>
                <c:pt idx="0">
                  <c:v>areszt śledczy</c:v>
                </c:pt>
              </c:strCache>
            </c:strRef>
          </c:tx>
          <c:spPr>
            <a:solidFill>
              <a:srgbClr val="FF0000"/>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[3]Str3!$D$46:$D$57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B3E-4724-8DA7-D215CADCC5AD}"/>
            </c:ext>
          </c:extLst>
        </c:ser>
        <c:ser>
          <c:idx val="1"/>
          <c:order val="1"/>
          <c:tx>
            <c:strRef>
              <c:f>[3]Str3!$F$44</c:f>
              <c:strCache>
                <c:ptCount val="1"/>
                <c:pt idx="0">
                  <c:v>zakład karny zamknięty</c:v>
                </c:pt>
              </c:strCache>
            </c:strRef>
          </c:tx>
          <c:spPr>
            <a:solidFill>
              <a:srgbClr val="00FF00"/>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[3]Str3!$F$46:$F$57</c:f>
              <c:numCache>
                <c:formatCode>General</c:formatCode>
                <c:ptCount val="12"/>
                <c:pt idx="0">
                  <c:v>0</c:v>
                </c:pt>
                <c:pt idx="1">
                  <c:v>0</c:v>
                </c:pt>
                <c:pt idx="2">
                  <c:v>0</c:v>
                </c:pt>
                <c:pt idx="3">
                  <c:v>0</c:v>
                </c:pt>
                <c:pt idx="4">
                  <c:v>0</c:v>
                </c:pt>
                <c:pt idx="5">
                  <c:v>0</c:v>
                </c:pt>
                <c:pt idx="6">
                  <c:v>0</c:v>
                </c:pt>
                <c:pt idx="7">
                  <c:v>2</c:v>
                </c:pt>
                <c:pt idx="8">
                  <c:v>0</c:v>
                </c:pt>
                <c:pt idx="9">
                  <c:v>1</c:v>
                </c:pt>
                <c:pt idx="10">
                  <c:v>0</c:v>
                </c:pt>
                <c:pt idx="11">
                  <c:v>0</c:v>
                </c:pt>
              </c:numCache>
            </c:numRef>
          </c:val>
          <c:extLst>
            <c:ext xmlns:c16="http://schemas.microsoft.com/office/drawing/2014/chart" uri="{C3380CC4-5D6E-409C-BE32-E72D297353CC}">
              <c16:uniqueId val="{00000001-FB3E-4724-8DA7-D215CADCC5AD}"/>
            </c:ext>
          </c:extLst>
        </c:ser>
        <c:ser>
          <c:idx val="2"/>
          <c:order val="2"/>
          <c:tx>
            <c:strRef>
              <c:f>[3]Str3!$H$44</c:f>
              <c:strCache>
                <c:ptCount val="1"/>
                <c:pt idx="0">
                  <c:v>zakład karny półotwarty</c:v>
                </c:pt>
              </c:strCache>
            </c:strRef>
          </c:tx>
          <c:spPr>
            <a:solidFill>
              <a:srgbClr val="FFFF00"/>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[3]Str3!$H$46:$H$57</c:f>
              <c:numCache>
                <c:formatCode>General</c:formatCode>
                <c:ptCount val="12"/>
                <c:pt idx="0">
                  <c:v>2</c:v>
                </c:pt>
                <c:pt idx="1">
                  <c:v>1</c:v>
                </c:pt>
                <c:pt idx="2">
                  <c:v>0</c:v>
                </c:pt>
                <c:pt idx="3">
                  <c:v>0</c:v>
                </c:pt>
                <c:pt idx="4">
                  <c:v>1</c:v>
                </c:pt>
                <c:pt idx="5">
                  <c:v>0</c:v>
                </c:pt>
                <c:pt idx="6">
                  <c:v>5</c:v>
                </c:pt>
                <c:pt idx="7">
                  <c:v>2</c:v>
                </c:pt>
                <c:pt idx="8">
                  <c:v>1</c:v>
                </c:pt>
                <c:pt idx="9">
                  <c:v>2</c:v>
                </c:pt>
                <c:pt idx="10">
                  <c:v>0</c:v>
                </c:pt>
                <c:pt idx="11">
                  <c:v>6</c:v>
                </c:pt>
              </c:numCache>
            </c:numRef>
          </c:val>
          <c:extLst>
            <c:ext xmlns:c16="http://schemas.microsoft.com/office/drawing/2014/chart" uri="{C3380CC4-5D6E-409C-BE32-E72D297353CC}">
              <c16:uniqueId val="{00000002-FB3E-4724-8DA7-D215CADCC5AD}"/>
            </c:ext>
          </c:extLst>
        </c:ser>
        <c:ser>
          <c:idx val="3"/>
          <c:order val="3"/>
          <c:tx>
            <c:strRef>
              <c:f>[3]Str3!$J$44</c:f>
              <c:strCache>
                <c:ptCount val="1"/>
                <c:pt idx="0">
                  <c:v>zakład karny otwarty</c:v>
                </c:pt>
              </c:strCache>
            </c:strRef>
          </c:tx>
          <c:spPr>
            <a:solidFill>
              <a:srgbClr val="3366FF"/>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[3]Str3!$J$46:$J$57</c:f>
              <c:numCache>
                <c:formatCode>General</c:formatCode>
                <c:ptCount val="12"/>
                <c:pt idx="0">
                  <c:v>0</c:v>
                </c:pt>
                <c:pt idx="1">
                  <c:v>0</c:v>
                </c:pt>
                <c:pt idx="2">
                  <c:v>1</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3-FB3E-4724-8DA7-D215CADCC5AD}"/>
            </c:ext>
          </c:extLst>
        </c:ser>
        <c:dLbls>
          <c:showLegendKey val="0"/>
          <c:showVal val="0"/>
          <c:showCatName val="0"/>
          <c:showSerName val="0"/>
          <c:showPercent val="0"/>
          <c:showBubbleSize val="0"/>
        </c:dLbls>
        <c:gapWidth val="150"/>
        <c:gapDepth val="0"/>
        <c:shape val="box"/>
        <c:axId val="55920896"/>
        <c:axId val="55934976"/>
        <c:axId val="0"/>
      </c:bar3DChart>
      <c:catAx>
        <c:axId val="559208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934976"/>
        <c:crosses val="autoZero"/>
        <c:auto val="0"/>
        <c:lblAlgn val="ctr"/>
        <c:lblOffset val="100"/>
        <c:tickLblSkip val="9"/>
        <c:tickMarkSkip val="1"/>
        <c:noMultiLvlLbl val="0"/>
      </c:catAx>
      <c:valAx>
        <c:axId val="55934976"/>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920896"/>
        <c:crosses val="autoZero"/>
        <c:crossBetween val="between"/>
        <c:majorUnit val="1"/>
        <c:minorUnit val="1"/>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7"/>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[3]Str3!$D$44</c:f>
              <c:strCache>
                <c:ptCount val="1"/>
                <c:pt idx="0">
                  <c:v>areszt śledczy</c:v>
                </c:pt>
              </c:strCache>
            </c:strRef>
          </c:tx>
          <c:spPr>
            <a:solidFill>
              <a:srgbClr val="FF0000"/>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[3]Str3!$D$46:$D$57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5B1-401B-B0CA-6A3120EDF201}"/>
            </c:ext>
          </c:extLst>
        </c:ser>
        <c:ser>
          <c:idx val="1"/>
          <c:order val="1"/>
          <c:tx>
            <c:strRef>
              <c:f>[3]Str3!$F$44</c:f>
              <c:strCache>
                <c:ptCount val="1"/>
                <c:pt idx="0">
                  <c:v>zakład karny zamknięty</c:v>
                </c:pt>
              </c:strCache>
            </c:strRef>
          </c:tx>
          <c:spPr>
            <a:solidFill>
              <a:srgbClr val="00FF00"/>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[3]Str3!$F$46:$F$57</c:f>
              <c:numCache>
                <c:formatCode>General</c:formatCode>
                <c:ptCount val="12"/>
                <c:pt idx="0">
                  <c:v>0</c:v>
                </c:pt>
                <c:pt idx="1">
                  <c:v>0</c:v>
                </c:pt>
                <c:pt idx="2">
                  <c:v>0</c:v>
                </c:pt>
                <c:pt idx="3">
                  <c:v>0</c:v>
                </c:pt>
                <c:pt idx="4">
                  <c:v>0</c:v>
                </c:pt>
                <c:pt idx="5">
                  <c:v>0</c:v>
                </c:pt>
                <c:pt idx="6">
                  <c:v>0</c:v>
                </c:pt>
                <c:pt idx="7">
                  <c:v>2</c:v>
                </c:pt>
                <c:pt idx="8">
                  <c:v>0</c:v>
                </c:pt>
                <c:pt idx="9">
                  <c:v>1</c:v>
                </c:pt>
                <c:pt idx="10">
                  <c:v>0</c:v>
                </c:pt>
                <c:pt idx="11">
                  <c:v>0</c:v>
                </c:pt>
              </c:numCache>
            </c:numRef>
          </c:val>
          <c:extLst>
            <c:ext xmlns:c16="http://schemas.microsoft.com/office/drawing/2014/chart" uri="{C3380CC4-5D6E-409C-BE32-E72D297353CC}">
              <c16:uniqueId val="{00000001-85B1-401B-B0CA-6A3120EDF201}"/>
            </c:ext>
          </c:extLst>
        </c:ser>
        <c:ser>
          <c:idx val="2"/>
          <c:order val="2"/>
          <c:tx>
            <c:strRef>
              <c:f>[3]Str3!$H$44</c:f>
              <c:strCache>
                <c:ptCount val="1"/>
                <c:pt idx="0">
                  <c:v>zakład karny półotwarty</c:v>
                </c:pt>
              </c:strCache>
            </c:strRef>
          </c:tx>
          <c:spPr>
            <a:solidFill>
              <a:srgbClr val="FFFF00"/>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[3]Str3!$H$46:$H$57</c:f>
              <c:numCache>
                <c:formatCode>General</c:formatCode>
                <c:ptCount val="12"/>
                <c:pt idx="0">
                  <c:v>2</c:v>
                </c:pt>
                <c:pt idx="1">
                  <c:v>1</c:v>
                </c:pt>
                <c:pt idx="2">
                  <c:v>0</c:v>
                </c:pt>
                <c:pt idx="3">
                  <c:v>0</c:v>
                </c:pt>
                <c:pt idx="4">
                  <c:v>1</c:v>
                </c:pt>
                <c:pt idx="5">
                  <c:v>0</c:v>
                </c:pt>
                <c:pt idx="6">
                  <c:v>5</c:v>
                </c:pt>
                <c:pt idx="7">
                  <c:v>2</c:v>
                </c:pt>
                <c:pt idx="8">
                  <c:v>1</c:v>
                </c:pt>
                <c:pt idx="9">
                  <c:v>2</c:v>
                </c:pt>
                <c:pt idx="10">
                  <c:v>0</c:v>
                </c:pt>
                <c:pt idx="11">
                  <c:v>6</c:v>
                </c:pt>
              </c:numCache>
            </c:numRef>
          </c:val>
          <c:extLst>
            <c:ext xmlns:c16="http://schemas.microsoft.com/office/drawing/2014/chart" uri="{C3380CC4-5D6E-409C-BE32-E72D297353CC}">
              <c16:uniqueId val="{00000002-85B1-401B-B0CA-6A3120EDF201}"/>
            </c:ext>
          </c:extLst>
        </c:ser>
        <c:ser>
          <c:idx val="3"/>
          <c:order val="3"/>
          <c:tx>
            <c:strRef>
              <c:f>[3]Str3!$J$44</c:f>
              <c:strCache>
                <c:ptCount val="1"/>
                <c:pt idx="0">
                  <c:v>zakład karny otwarty</c:v>
                </c:pt>
              </c:strCache>
            </c:strRef>
          </c:tx>
          <c:spPr>
            <a:solidFill>
              <a:srgbClr val="3366FF"/>
            </a:solidFill>
            <a:ln w="3175">
              <a:solidFill>
                <a:srgbClr val="000000"/>
              </a:solidFill>
              <a:prstDash val="solid"/>
            </a:ln>
          </c:spPr>
          <c:invertIfNegative val="0"/>
          <c:cat>
            <c:strRef>
              <c:f>[3]Str3!$A$46:$A$57</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[3]Str3!$J$46:$J$57</c:f>
              <c:numCache>
                <c:formatCode>General</c:formatCode>
                <c:ptCount val="12"/>
                <c:pt idx="0">
                  <c:v>0</c:v>
                </c:pt>
                <c:pt idx="1">
                  <c:v>0</c:v>
                </c:pt>
                <c:pt idx="2">
                  <c:v>1</c:v>
                </c:pt>
                <c:pt idx="3">
                  <c:v>0</c:v>
                </c:pt>
                <c:pt idx="4">
                  <c:v>0</c:v>
                </c:pt>
                <c:pt idx="5">
                  <c:v>0</c:v>
                </c:pt>
                <c:pt idx="6">
                  <c:v>0</c:v>
                </c:pt>
                <c:pt idx="7">
                  <c:v>0</c:v>
                </c:pt>
                <c:pt idx="8">
                  <c:v>0</c:v>
                </c:pt>
                <c:pt idx="9">
                  <c:v>0</c:v>
                </c:pt>
                <c:pt idx="10">
                  <c:v>0</c:v>
                </c:pt>
                <c:pt idx="11">
                  <c:v>2</c:v>
                </c:pt>
              </c:numCache>
            </c:numRef>
          </c:val>
          <c:extLst>
            <c:ext xmlns:c16="http://schemas.microsoft.com/office/drawing/2014/chart" uri="{C3380CC4-5D6E-409C-BE32-E72D297353CC}">
              <c16:uniqueId val="{00000003-85B1-401B-B0CA-6A3120EDF201}"/>
            </c:ext>
          </c:extLst>
        </c:ser>
        <c:dLbls>
          <c:showLegendKey val="0"/>
          <c:showVal val="0"/>
          <c:showCatName val="0"/>
          <c:showSerName val="0"/>
          <c:showPercent val="0"/>
          <c:showBubbleSize val="0"/>
        </c:dLbls>
        <c:gapWidth val="150"/>
        <c:gapDepth val="0"/>
        <c:shape val="box"/>
        <c:axId val="55981952"/>
        <c:axId val="55983488"/>
        <c:axId val="0"/>
      </c:bar3DChart>
      <c:catAx>
        <c:axId val="559819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983488"/>
        <c:crosses val="autoZero"/>
        <c:auto val="0"/>
        <c:lblAlgn val="ctr"/>
        <c:lblOffset val="100"/>
        <c:tickLblSkip val="9"/>
        <c:tickMarkSkip val="1"/>
        <c:noMultiLvlLbl val="0"/>
      </c:catAx>
      <c:valAx>
        <c:axId val="55983488"/>
        <c:scaling>
          <c:orientation val="minMax"/>
          <c:max val="7"/>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5981952"/>
        <c:crosses val="autoZero"/>
        <c:crossBetween val="between"/>
        <c:majorUnit val="1"/>
        <c:minorUnit val="1"/>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hPercent val="5"/>
      <c:rotY val="30"/>
      <c:depthPercent val="200"/>
      <c:rAngAx val="1"/>
    </c:view3D>
    <c:floor>
      <c:thickness val="0"/>
      <c:spPr>
        <a:pattFill prst="pct25">
          <a:fgClr>
            <a:srgbClr val="FFFFFF"/>
          </a:fgClr>
          <a:bgClr>
            <a:srgbClr val="808080"/>
          </a:bgClr>
        </a:patt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[4]Str3!$C$142</c:f>
              <c:strCache>
                <c:ptCount val="1"/>
                <c:pt idx="0">
                  <c:v>pełny system konwojowania</c:v>
                </c:pt>
              </c:strCache>
            </c:strRef>
          </c:tx>
          <c:spPr>
            <a:solidFill>
              <a:srgbClr val="FF0000"/>
            </a:solidFill>
            <a:ln w="3175">
              <a:solidFill>
                <a:srgbClr val="000000"/>
              </a:solidFill>
              <a:prstDash val="solid"/>
            </a:ln>
          </c:spPr>
          <c:invertIfNegative val="0"/>
          <c:cat>
            <c:strRef>
              <c:f>[4]Str3!$B$104:$B$115</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[4]Str3!$E$104:$E$115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5AF-48CC-8F47-8511C3B99FD5}"/>
            </c:ext>
          </c:extLst>
        </c:ser>
        <c:ser>
          <c:idx val="1"/>
          <c:order val="1"/>
          <c:tx>
            <c:strRef>
              <c:f>[4]Str3!$D$142</c:f>
              <c:strCache>
                <c:ptCount val="1"/>
                <c:pt idx="0">
                  <c:v>zmniejszony system konwojowania</c:v>
                </c:pt>
              </c:strCache>
            </c:strRef>
          </c:tx>
          <c:spPr>
            <a:solidFill>
              <a:srgbClr val="00FF00"/>
            </a:solidFill>
            <a:ln w="3175">
              <a:solidFill>
                <a:srgbClr val="000000"/>
              </a:solidFill>
              <a:prstDash val="solid"/>
            </a:ln>
          </c:spPr>
          <c:invertIfNegative val="0"/>
          <c:cat>
            <c:strRef>
              <c:f>[4]Str3!$B$104:$B$115</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[4]Str3!$G$104:$G$115</c:f>
              <c:numCache>
                <c:formatCode>General</c:formatCode>
                <c:ptCount val="12"/>
                <c:pt idx="0">
                  <c:v>0</c:v>
                </c:pt>
                <c:pt idx="1">
                  <c:v>0</c:v>
                </c:pt>
                <c:pt idx="2">
                  <c:v>0</c:v>
                </c:pt>
                <c:pt idx="3">
                  <c:v>0</c:v>
                </c:pt>
                <c:pt idx="4">
                  <c:v>2</c:v>
                </c:pt>
                <c:pt idx="5">
                  <c:v>1</c:v>
                </c:pt>
                <c:pt idx="6">
                  <c:v>2</c:v>
                </c:pt>
                <c:pt idx="7">
                  <c:v>1</c:v>
                </c:pt>
                <c:pt idx="8">
                  <c:v>0</c:v>
                </c:pt>
                <c:pt idx="9">
                  <c:v>3</c:v>
                </c:pt>
                <c:pt idx="10">
                  <c:v>0</c:v>
                </c:pt>
                <c:pt idx="11">
                  <c:v>1</c:v>
                </c:pt>
              </c:numCache>
            </c:numRef>
          </c:val>
          <c:extLst>
            <c:ext xmlns:c16="http://schemas.microsoft.com/office/drawing/2014/chart" uri="{C3380CC4-5D6E-409C-BE32-E72D297353CC}">
              <c16:uniqueId val="{00000001-D5AF-48CC-8F47-8511C3B99FD5}"/>
            </c:ext>
          </c:extLst>
        </c:ser>
        <c:ser>
          <c:idx val="2"/>
          <c:order val="2"/>
          <c:tx>
            <c:strRef>
              <c:f>[4]Str3!$I$102</c:f>
              <c:strCache>
                <c:ptCount val="1"/>
                <c:pt idx="0">
                  <c:v>bez konwojenta</c:v>
                </c:pt>
              </c:strCache>
            </c:strRef>
          </c:tx>
          <c:spPr>
            <a:solidFill>
              <a:srgbClr val="FFFF00"/>
            </a:solidFill>
            <a:ln w="3175">
              <a:solidFill>
                <a:srgbClr val="000000"/>
              </a:solidFill>
              <a:prstDash val="solid"/>
            </a:ln>
          </c:spPr>
          <c:invertIfNegative val="0"/>
          <c:cat>
            <c:strRef>
              <c:f>[4]Str3!$B$104:$B$115</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[4]Str3!$I$104:$I$115</c:f>
              <c:numCache>
                <c:formatCode>General</c:formatCode>
                <c:ptCount val="12"/>
                <c:pt idx="0">
                  <c:v>2</c:v>
                </c:pt>
                <c:pt idx="1">
                  <c:v>1</c:v>
                </c:pt>
                <c:pt idx="2">
                  <c:v>2</c:v>
                </c:pt>
                <c:pt idx="3">
                  <c:v>11</c:v>
                </c:pt>
                <c:pt idx="4">
                  <c:v>12</c:v>
                </c:pt>
                <c:pt idx="5">
                  <c:v>10</c:v>
                </c:pt>
                <c:pt idx="6">
                  <c:v>21</c:v>
                </c:pt>
                <c:pt idx="7">
                  <c:v>18</c:v>
                </c:pt>
                <c:pt idx="8">
                  <c:v>21</c:v>
                </c:pt>
                <c:pt idx="9">
                  <c:v>21</c:v>
                </c:pt>
                <c:pt idx="10">
                  <c:v>11</c:v>
                </c:pt>
                <c:pt idx="11">
                  <c:v>14</c:v>
                </c:pt>
              </c:numCache>
            </c:numRef>
          </c:val>
          <c:extLst>
            <c:ext xmlns:c16="http://schemas.microsoft.com/office/drawing/2014/chart" uri="{C3380CC4-5D6E-409C-BE32-E72D297353CC}">
              <c16:uniqueId val="{00000002-D5AF-48CC-8F47-8511C3B99FD5}"/>
            </c:ext>
          </c:extLst>
        </c:ser>
        <c:dLbls>
          <c:showLegendKey val="0"/>
          <c:showVal val="0"/>
          <c:showCatName val="0"/>
          <c:showSerName val="0"/>
          <c:showPercent val="0"/>
          <c:showBubbleSize val="0"/>
        </c:dLbls>
        <c:gapWidth val="150"/>
        <c:gapDepth val="0"/>
        <c:shape val="box"/>
        <c:axId val="56025856"/>
        <c:axId val="56027392"/>
        <c:axId val="0"/>
      </c:bar3DChart>
      <c:catAx>
        <c:axId val="560258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6027392"/>
        <c:crosses val="autoZero"/>
        <c:auto val="0"/>
        <c:lblAlgn val="ctr"/>
        <c:lblOffset val="100"/>
        <c:tickLblSkip val="2"/>
        <c:tickMarkSkip val="1"/>
        <c:noMultiLvlLbl val="0"/>
      </c:catAx>
      <c:valAx>
        <c:axId val="56027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6025856"/>
        <c:crosses val="autoZero"/>
        <c:crossBetween val="between"/>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CE"/>
          <a:ea typeface="Arial CE"/>
          <a:cs typeface="Arial CE"/>
        </a:defRPr>
      </a:pPr>
      <a:endParaRPr lang="pl-PL"/>
    </a:p>
  </c:txPr>
  <c:printSettings>
    <c:headerFooter alignWithMargins="0">
      <c:oddHeader>&amp;A</c:oddHeader>
      <c:oddFooter>Strona &amp;P</c:oddFooter>
    </c:headerFooter>
    <c:pageMargins b="1" l="0.75000000000001465" r="0.75000000000001465" t="1" header="0.5" footer="0.5"/>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spPr>
        <a:solidFill>
          <a:srgbClr val="FFC000"/>
        </a:solidFill>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5.2039812794484747E-2"/>
          <c:y val="0.1406934659483354"/>
          <c:w val="0.92587183379190063"/>
          <c:h val="0.61898499529664053"/>
        </c:manualLayout>
      </c:layout>
      <c:bar3DChart>
        <c:barDir val="col"/>
        <c:grouping val="clustered"/>
        <c:varyColors val="0"/>
        <c:ser>
          <c:idx val="0"/>
          <c:order val="0"/>
          <c:tx>
            <c:strRef>
              <c:f>strona38!$B$4</c:f>
              <c:strCache>
                <c:ptCount val="1"/>
                <c:pt idx="0">
                  <c:v>2022</c:v>
                </c:pt>
              </c:strCache>
            </c:strRef>
          </c:tx>
          <c:spPr>
            <a:solidFill>
              <a:srgbClr val="7030A0"/>
            </a:solidFill>
            <a:scene3d>
              <a:camera prst="orthographicFront"/>
              <a:lightRig rig="threePt" dir="t"/>
            </a:scene3d>
            <a:sp3d prstMaterial="metal">
              <a:bevelT w="165100" prst="coolSlant"/>
            </a:sp3d>
          </c:spPr>
          <c:invertIfNegative val="0"/>
          <c:cat>
            <c:strRef>
              <c:f>strona38!$A$5:$A$16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strona38!$B$5:$B$16</c:f>
              <c:numCache>
                <c:formatCode>General</c:formatCode>
                <c:ptCount val="12"/>
                <c:pt idx="0">
                  <c:v>12</c:v>
                </c:pt>
                <c:pt idx="1">
                  <c:v>10</c:v>
                </c:pt>
                <c:pt idx="2">
                  <c:v>12</c:v>
                </c:pt>
                <c:pt idx="3">
                  <c:v>14</c:v>
                </c:pt>
                <c:pt idx="4">
                  <c:v>14</c:v>
                </c:pt>
                <c:pt idx="5">
                  <c:v>17</c:v>
                </c:pt>
                <c:pt idx="6">
                  <c:v>16</c:v>
                </c:pt>
                <c:pt idx="7">
                  <c:v>11</c:v>
                </c:pt>
                <c:pt idx="8">
                  <c:v>19</c:v>
                </c:pt>
                <c:pt idx="9">
                  <c:v>14</c:v>
                </c:pt>
                <c:pt idx="10">
                  <c:v>14</c:v>
                </c:pt>
                <c:pt idx="11">
                  <c:v>8</c:v>
                </c:pt>
              </c:numCache>
            </c:numRef>
          </c:val>
          <c:extLst>
            <c:ext xmlns:c16="http://schemas.microsoft.com/office/drawing/2014/chart" uri="{C3380CC4-5D6E-409C-BE32-E72D297353CC}">
              <c16:uniqueId val="{00000000-4CF9-496A-8EAA-D2C75B269777}"/>
            </c:ext>
          </c:extLst>
        </c:ser>
        <c:ser>
          <c:idx val="1"/>
          <c:order val="1"/>
          <c:tx>
            <c:strRef>
              <c:f>strona38!$C$4</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cat>
            <c:strRef>
              <c:f>strona38!$A$5:$A$16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strona38!$C$5:$C$16</c:f>
              <c:numCache>
                <c:formatCode>General</c:formatCode>
                <c:ptCount val="12"/>
                <c:pt idx="0">
                  <c:v>5</c:v>
                </c:pt>
                <c:pt idx="1">
                  <c:v>16</c:v>
                </c:pt>
                <c:pt idx="2">
                  <c:v>15</c:v>
                </c:pt>
                <c:pt idx="3">
                  <c:v>15</c:v>
                </c:pt>
                <c:pt idx="4">
                  <c:v>19</c:v>
                </c:pt>
                <c:pt idx="5">
                  <c:v>7</c:v>
                </c:pt>
                <c:pt idx="6">
                  <c:v>11</c:v>
                </c:pt>
                <c:pt idx="7">
                  <c:v>21</c:v>
                </c:pt>
                <c:pt idx="8">
                  <c:v>18</c:v>
                </c:pt>
                <c:pt idx="9">
                  <c:v>17</c:v>
                </c:pt>
                <c:pt idx="10">
                  <c:v>16</c:v>
                </c:pt>
                <c:pt idx="11">
                  <c:v>11</c:v>
                </c:pt>
              </c:numCache>
            </c:numRef>
          </c:val>
          <c:extLst>
            <c:ext xmlns:c16="http://schemas.microsoft.com/office/drawing/2014/chart" uri="{C3380CC4-5D6E-409C-BE32-E72D297353CC}">
              <c16:uniqueId val="{00000001-4CF9-496A-8EAA-D2C75B269777}"/>
            </c:ext>
          </c:extLst>
        </c:ser>
        <c:dLbls>
          <c:showLegendKey val="0"/>
          <c:showVal val="0"/>
          <c:showCatName val="0"/>
          <c:showSerName val="0"/>
          <c:showPercent val="0"/>
          <c:showBubbleSize val="0"/>
        </c:dLbls>
        <c:gapWidth val="150"/>
        <c:shape val="cylinder"/>
        <c:axId val="56059392"/>
        <c:axId val="56060928"/>
        <c:axId val="0"/>
      </c:bar3DChart>
      <c:catAx>
        <c:axId val="56059392"/>
        <c:scaling>
          <c:orientation val="minMax"/>
        </c:scaling>
        <c:delete val="0"/>
        <c:axPos val="b"/>
        <c:numFmt formatCode="General" sourceLinked="0"/>
        <c:majorTickMark val="out"/>
        <c:minorTickMark val="none"/>
        <c:tickLblPos val="nextTo"/>
        <c:crossAx val="56060928"/>
        <c:crosses val="autoZero"/>
        <c:auto val="1"/>
        <c:lblAlgn val="ctr"/>
        <c:lblOffset val="100"/>
        <c:noMultiLvlLbl val="0"/>
      </c:catAx>
      <c:valAx>
        <c:axId val="56060928"/>
        <c:scaling>
          <c:orientation val="minMax"/>
        </c:scaling>
        <c:delete val="0"/>
        <c:axPos val="l"/>
        <c:majorGridlines/>
        <c:numFmt formatCode="General" sourceLinked="1"/>
        <c:majorTickMark val="out"/>
        <c:minorTickMark val="none"/>
        <c:tickLblPos val="nextTo"/>
        <c:crossAx val="56059392"/>
        <c:crosses val="autoZero"/>
        <c:crossBetween val="between"/>
      </c:valAx>
    </c:plotArea>
    <c:legend>
      <c:legendPos val="b"/>
      <c:overlay val="0"/>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0"/>
      <c:rAngAx val="1"/>
    </c:view3D>
    <c:floor>
      <c:thickness val="0"/>
      <c:spPr>
        <a:solidFill>
          <a:srgbClr val="FFC000"/>
        </a:solidFill>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7.4766185476815433E-2"/>
          <c:y val="0.13894270791908586"/>
          <c:w val="0.90575365071235958"/>
          <c:h val="0.59740290039498956"/>
        </c:manualLayout>
      </c:layout>
      <c:bar3DChart>
        <c:barDir val="col"/>
        <c:grouping val="clustered"/>
        <c:varyColors val="0"/>
        <c:ser>
          <c:idx val="0"/>
          <c:order val="0"/>
          <c:tx>
            <c:strRef>
              <c:f>strona38!$D$3</c:f>
              <c:strCache>
                <c:ptCount val="1"/>
                <c:pt idx="0">
                  <c:v>pełny system konwojowania</c:v>
                </c:pt>
              </c:strCache>
            </c:strRef>
          </c:tx>
          <c:spPr>
            <a:solidFill>
              <a:srgbClr val="0070C0"/>
            </a:solidFill>
          </c:spPr>
          <c:invertIfNegative val="0"/>
          <c:cat>
            <c:strRef>
              <c:f>strona38!$A$5:$A$16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strona38!$E$5:$E$16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660-4C4D-9901-6EC728511445}"/>
            </c:ext>
          </c:extLst>
        </c:ser>
        <c:ser>
          <c:idx val="1"/>
          <c:order val="1"/>
          <c:tx>
            <c:strRef>
              <c:f>strona38!$F$3</c:f>
              <c:strCache>
                <c:ptCount val="1"/>
                <c:pt idx="0">
                  <c:v>zmniejszony system konwojowania</c:v>
                </c:pt>
              </c:strCache>
            </c:strRef>
          </c:tx>
          <c:spPr>
            <a:solidFill>
              <a:srgbClr val="C00000"/>
            </a:solidFill>
          </c:spPr>
          <c:invertIfNegative val="0"/>
          <c:cat>
            <c:strRef>
              <c:f>strona38!$A$5:$A$16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strona38!$G$5:$G$16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660-4C4D-9901-6EC728511445}"/>
            </c:ext>
          </c:extLst>
        </c:ser>
        <c:ser>
          <c:idx val="2"/>
          <c:order val="2"/>
          <c:tx>
            <c:strRef>
              <c:f>strona38!$H$3</c:f>
              <c:strCache>
                <c:ptCount val="1"/>
                <c:pt idx="0">
                  <c:v>bez konwojenta</c:v>
                </c:pt>
              </c:strCache>
            </c:strRef>
          </c:tx>
          <c:spPr>
            <a:solidFill>
              <a:srgbClr val="7030A0"/>
            </a:solidFill>
            <a:scene3d>
              <a:camera prst="orthographicFront"/>
              <a:lightRig rig="threePt" dir="t"/>
            </a:scene3d>
            <a:sp3d>
              <a:bevelT w="165100" prst="coolSlant"/>
            </a:sp3d>
          </c:spPr>
          <c:invertIfNegative val="0"/>
          <c:cat>
            <c:strRef>
              <c:f>strona38!$A$5:$A$16</c:f>
              <c:strCache>
                <c:ptCount val="12"/>
                <c:pt idx="0">
                  <c:v>   styczeń</c:v>
                </c:pt>
                <c:pt idx="1">
                  <c:v>   luty</c:v>
                </c:pt>
                <c:pt idx="2">
                  <c:v>   marzec</c:v>
                </c:pt>
                <c:pt idx="3">
                  <c:v>   kwiecień</c:v>
                </c:pt>
                <c:pt idx="4">
                  <c:v>   maj</c:v>
                </c:pt>
                <c:pt idx="5">
                  <c:v>   czerwiec</c:v>
                </c:pt>
                <c:pt idx="6">
                  <c:v>   lipiec</c:v>
                </c:pt>
                <c:pt idx="7">
                  <c:v>   sierpień</c:v>
                </c:pt>
                <c:pt idx="8">
                  <c:v>   wrzesień</c:v>
                </c:pt>
                <c:pt idx="9">
                  <c:v>   październik</c:v>
                </c:pt>
                <c:pt idx="10">
                  <c:v>   listopad</c:v>
                </c:pt>
                <c:pt idx="11">
                  <c:v>   grudzień</c:v>
                </c:pt>
              </c:strCache>
            </c:strRef>
          </c:cat>
          <c:val>
            <c:numRef>
              <c:f>strona38!$I$5:$I$16</c:f>
              <c:numCache>
                <c:formatCode>General</c:formatCode>
                <c:ptCount val="12"/>
                <c:pt idx="0">
                  <c:v>5</c:v>
                </c:pt>
                <c:pt idx="1">
                  <c:v>16</c:v>
                </c:pt>
                <c:pt idx="2">
                  <c:v>15</c:v>
                </c:pt>
                <c:pt idx="3">
                  <c:v>15</c:v>
                </c:pt>
                <c:pt idx="4">
                  <c:v>19</c:v>
                </c:pt>
                <c:pt idx="5">
                  <c:v>7</c:v>
                </c:pt>
                <c:pt idx="6">
                  <c:v>11</c:v>
                </c:pt>
                <c:pt idx="7">
                  <c:v>21</c:v>
                </c:pt>
                <c:pt idx="8">
                  <c:v>18</c:v>
                </c:pt>
                <c:pt idx="9">
                  <c:v>17</c:v>
                </c:pt>
                <c:pt idx="10">
                  <c:v>16</c:v>
                </c:pt>
                <c:pt idx="11">
                  <c:v>11</c:v>
                </c:pt>
              </c:numCache>
            </c:numRef>
          </c:val>
          <c:extLst>
            <c:ext xmlns:c16="http://schemas.microsoft.com/office/drawing/2014/chart" uri="{C3380CC4-5D6E-409C-BE32-E72D297353CC}">
              <c16:uniqueId val="{00000002-B660-4C4D-9901-6EC728511445}"/>
            </c:ext>
          </c:extLst>
        </c:ser>
        <c:dLbls>
          <c:showLegendKey val="0"/>
          <c:showVal val="0"/>
          <c:showCatName val="0"/>
          <c:showSerName val="0"/>
          <c:showPercent val="0"/>
          <c:showBubbleSize val="0"/>
        </c:dLbls>
        <c:gapWidth val="150"/>
        <c:shape val="cylinder"/>
        <c:axId val="56095104"/>
        <c:axId val="56096640"/>
        <c:axId val="0"/>
      </c:bar3DChart>
      <c:catAx>
        <c:axId val="56095104"/>
        <c:scaling>
          <c:orientation val="minMax"/>
        </c:scaling>
        <c:delete val="0"/>
        <c:axPos val="b"/>
        <c:numFmt formatCode="General" sourceLinked="0"/>
        <c:majorTickMark val="out"/>
        <c:minorTickMark val="none"/>
        <c:tickLblPos val="nextTo"/>
        <c:crossAx val="56096640"/>
        <c:crosses val="autoZero"/>
        <c:auto val="1"/>
        <c:lblAlgn val="ctr"/>
        <c:lblOffset val="100"/>
        <c:noMultiLvlLbl val="0"/>
      </c:catAx>
      <c:valAx>
        <c:axId val="56096640"/>
        <c:scaling>
          <c:orientation val="minMax"/>
        </c:scaling>
        <c:delete val="0"/>
        <c:axPos val="l"/>
        <c:majorGridlines/>
        <c:numFmt formatCode="General" sourceLinked="1"/>
        <c:majorTickMark val="out"/>
        <c:minorTickMark val="none"/>
        <c:tickLblPos val="nextTo"/>
        <c:crossAx val="56095104"/>
        <c:crosses val="autoZero"/>
        <c:crossBetween val="between"/>
      </c:valAx>
    </c:plotArea>
    <c:legend>
      <c:legendPos val="b"/>
      <c:overlay val="0"/>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spPr>
        <a:solidFill>
          <a:srgbClr val="FFC000"/>
        </a:solidFill>
        <a:scene3d>
          <a:camera prst="orthographicFront"/>
          <a:lightRig rig="threePt" dir="t"/>
        </a:scene3d>
        <a:sp3d>
          <a:contourClr>
            <a:srgbClr val="000000"/>
          </a:contourClr>
        </a:sp3d>
      </c:spPr>
    </c:floor>
    <c:sideWall>
      <c:thickness val="0"/>
    </c:sideWall>
    <c:backWall>
      <c:thickness val="0"/>
    </c:backWall>
    <c:plotArea>
      <c:layout>
        <c:manualLayout>
          <c:layoutTarget val="inner"/>
          <c:xMode val="edge"/>
          <c:yMode val="edge"/>
          <c:x val="7.075138097277589E-2"/>
          <c:y val="0.10472012171331409"/>
          <c:w val="0.92868282462522989"/>
          <c:h val="0.65732382508790177"/>
        </c:manualLayout>
      </c:layout>
      <c:bar3DChart>
        <c:barDir val="col"/>
        <c:grouping val="clustered"/>
        <c:varyColors val="0"/>
        <c:ser>
          <c:idx val="0"/>
          <c:order val="0"/>
          <c:tx>
            <c:strRef>
              <c:f>'strona 43'!$B$5</c:f>
              <c:strCache>
                <c:ptCount val="1"/>
                <c:pt idx="0">
                  <c:v>2022</c:v>
                </c:pt>
              </c:strCache>
            </c:strRef>
          </c:tx>
          <c:spPr>
            <a:solidFill>
              <a:srgbClr val="7030A0"/>
            </a:solidFill>
            <a:scene3d>
              <a:camera prst="orthographicFront"/>
              <a:lightRig rig="threePt" dir="t"/>
            </a:scene3d>
            <a:sp3d prstMaterial="metal">
              <a:bevelT w="165100" prst="coolSlant"/>
            </a:sp3d>
          </c:spPr>
          <c:invertIfNegative val="0"/>
          <c:cat>
            <c:strRef>
              <c:f>'strona 43'!$A$6:$A$17</c:f>
              <c:strCache>
                <c:ptCount val="12"/>
                <c:pt idx="0">
                  <c:v>Bydgoszcz (w tym OSSW Sucha)</c:v>
                </c:pt>
                <c:pt idx="1">
                  <c:v>Katowice (w tym COSSW w Kulach)</c:v>
                </c:pt>
                <c:pt idx="2">
                  <c:v>Koszalin</c:v>
                </c:pt>
                <c:pt idx="3">
                  <c:v>Kraków</c:v>
                </c:pt>
                <c:pt idx="4">
                  <c:v>Lublin</c:v>
                </c:pt>
                <c:pt idx="5">
                  <c:v>Łódź (w tym OSSW OZ  Sulejów)</c:v>
                </c:pt>
                <c:pt idx="6">
                  <c:v>Olsztyn (w tym OSSW OZ Kikity)</c:v>
                </c:pt>
                <c:pt idx="7">
                  <c:v>Opole</c:v>
                </c:pt>
                <c:pt idx="8">
                  <c:v>Poznań</c:v>
                </c:pt>
                <c:pt idx="9">
                  <c:v>Rzeszów (w tym ODK SW Olszanica)</c:v>
                </c:pt>
                <c:pt idx="10">
                  <c:v>Warszawa (w tym OSSW Popowo; CZSW; SWWS)</c:v>
                </c:pt>
                <c:pt idx="11">
                  <c:v>RAZEM:</c:v>
                </c:pt>
              </c:strCache>
            </c:strRef>
          </c:cat>
          <c:val>
            <c:numRef>
              <c:f>'strona 43'!$B$6:$B$16</c:f>
              <c:numCache>
                <c:formatCode>#,##0</c:formatCode>
                <c:ptCount val="11"/>
                <c:pt idx="0">
                  <c:v>1626</c:v>
                </c:pt>
                <c:pt idx="1">
                  <c:v>1442</c:v>
                </c:pt>
                <c:pt idx="2" formatCode="General">
                  <c:v>1311</c:v>
                </c:pt>
                <c:pt idx="3" formatCode="General">
                  <c:v>796</c:v>
                </c:pt>
                <c:pt idx="4" formatCode="General">
                  <c:v>1472</c:v>
                </c:pt>
                <c:pt idx="5" formatCode="General">
                  <c:v>1139</c:v>
                </c:pt>
                <c:pt idx="6" formatCode="General">
                  <c:v>1603</c:v>
                </c:pt>
                <c:pt idx="7" formatCode="General">
                  <c:v>1793</c:v>
                </c:pt>
                <c:pt idx="8">
                  <c:v>1878</c:v>
                </c:pt>
                <c:pt idx="9" formatCode="General">
                  <c:v>847</c:v>
                </c:pt>
                <c:pt idx="10">
                  <c:v>1283</c:v>
                </c:pt>
              </c:numCache>
            </c:numRef>
          </c:val>
          <c:extLst>
            <c:ext xmlns:c16="http://schemas.microsoft.com/office/drawing/2014/chart" uri="{C3380CC4-5D6E-409C-BE32-E72D297353CC}">
              <c16:uniqueId val="{00000000-FB25-452C-84E6-FFA8015D67E8}"/>
            </c:ext>
          </c:extLst>
        </c:ser>
        <c:ser>
          <c:idx val="1"/>
          <c:order val="1"/>
          <c:tx>
            <c:strRef>
              <c:f>'strona 43'!$C$5</c:f>
              <c:strCache>
                <c:ptCount val="1"/>
                <c:pt idx="0">
                  <c:v>2023</c:v>
                </c:pt>
              </c:strCache>
            </c:strRef>
          </c:tx>
          <c:spPr>
            <a:solidFill>
              <a:srgbClr val="C00000"/>
            </a:solidFill>
            <a:scene3d>
              <a:camera prst="orthographicFront"/>
              <a:lightRig rig="threePt" dir="t"/>
            </a:scene3d>
            <a:sp3d prstMaterial="metal">
              <a:bevelT w="165100" prst="coolSlant"/>
            </a:sp3d>
          </c:spPr>
          <c:invertIfNegative val="0"/>
          <c:cat>
            <c:strRef>
              <c:f>'strona 43'!$A$6:$A$17</c:f>
              <c:strCache>
                <c:ptCount val="12"/>
                <c:pt idx="0">
                  <c:v>Bydgoszcz (w tym OSSW Sucha)</c:v>
                </c:pt>
                <c:pt idx="1">
                  <c:v>Katowice (w tym COSSW w Kulach)</c:v>
                </c:pt>
                <c:pt idx="2">
                  <c:v>Koszalin</c:v>
                </c:pt>
                <c:pt idx="3">
                  <c:v>Kraków</c:v>
                </c:pt>
                <c:pt idx="4">
                  <c:v>Lublin</c:v>
                </c:pt>
                <c:pt idx="5">
                  <c:v>Łódź (w tym OSSW OZ  Sulejów)</c:v>
                </c:pt>
                <c:pt idx="6">
                  <c:v>Olsztyn (w tym OSSW OZ Kikity)</c:v>
                </c:pt>
                <c:pt idx="7">
                  <c:v>Opole</c:v>
                </c:pt>
                <c:pt idx="8">
                  <c:v>Poznań</c:v>
                </c:pt>
                <c:pt idx="9">
                  <c:v>Rzeszów (w tym ODK SW Olszanica)</c:v>
                </c:pt>
                <c:pt idx="10">
                  <c:v>Warszawa (w tym OSSW Popowo; CZSW; SWWS)</c:v>
                </c:pt>
                <c:pt idx="11">
                  <c:v>RAZEM:</c:v>
                </c:pt>
              </c:strCache>
            </c:strRef>
          </c:cat>
          <c:val>
            <c:numRef>
              <c:f>'strona 43'!$C$6:$C$16</c:f>
              <c:numCache>
                <c:formatCode>#,##0</c:formatCode>
                <c:ptCount val="11"/>
                <c:pt idx="0">
                  <c:v>2255</c:v>
                </c:pt>
                <c:pt idx="1">
                  <c:v>1685</c:v>
                </c:pt>
                <c:pt idx="2">
                  <c:v>1703</c:v>
                </c:pt>
                <c:pt idx="3">
                  <c:v>1577</c:v>
                </c:pt>
                <c:pt idx="4">
                  <c:v>1871</c:v>
                </c:pt>
                <c:pt idx="5">
                  <c:v>1470</c:v>
                </c:pt>
                <c:pt idx="6">
                  <c:v>1674</c:v>
                </c:pt>
                <c:pt idx="7">
                  <c:v>1978</c:v>
                </c:pt>
                <c:pt idx="8">
                  <c:v>1642</c:v>
                </c:pt>
                <c:pt idx="9">
                  <c:v>1331</c:v>
                </c:pt>
                <c:pt idx="10">
                  <c:v>1914</c:v>
                </c:pt>
              </c:numCache>
            </c:numRef>
          </c:val>
          <c:extLst>
            <c:ext xmlns:c16="http://schemas.microsoft.com/office/drawing/2014/chart" uri="{C3380CC4-5D6E-409C-BE32-E72D297353CC}">
              <c16:uniqueId val="{00000001-FB25-452C-84E6-FFA8015D67E8}"/>
            </c:ext>
          </c:extLst>
        </c:ser>
        <c:dLbls>
          <c:showLegendKey val="0"/>
          <c:showVal val="0"/>
          <c:showCatName val="0"/>
          <c:showSerName val="0"/>
          <c:showPercent val="0"/>
          <c:showBubbleSize val="0"/>
        </c:dLbls>
        <c:gapWidth val="150"/>
        <c:shape val="cylinder"/>
        <c:axId val="56250368"/>
        <c:axId val="56251904"/>
        <c:axId val="0"/>
      </c:bar3DChart>
      <c:catAx>
        <c:axId val="56250368"/>
        <c:scaling>
          <c:orientation val="minMax"/>
        </c:scaling>
        <c:delete val="0"/>
        <c:axPos val="b"/>
        <c:numFmt formatCode="General" sourceLinked="0"/>
        <c:majorTickMark val="out"/>
        <c:minorTickMark val="none"/>
        <c:tickLblPos val="nextTo"/>
        <c:txPr>
          <a:bodyPr rot="-1800000"/>
          <a:lstStyle/>
          <a:p>
            <a:pPr>
              <a:defRPr sz="800"/>
            </a:pPr>
            <a:endParaRPr lang="pl-PL"/>
          </a:p>
        </c:txPr>
        <c:crossAx val="56251904"/>
        <c:crosses val="autoZero"/>
        <c:auto val="1"/>
        <c:lblAlgn val="ctr"/>
        <c:lblOffset val="100"/>
        <c:noMultiLvlLbl val="0"/>
      </c:catAx>
      <c:valAx>
        <c:axId val="56251904"/>
        <c:scaling>
          <c:orientation val="minMax"/>
        </c:scaling>
        <c:delete val="0"/>
        <c:axPos val="l"/>
        <c:majorGridlines/>
        <c:numFmt formatCode="#,##0" sourceLinked="1"/>
        <c:majorTickMark val="out"/>
        <c:minorTickMark val="none"/>
        <c:tickLblPos val="nextTo"/>
        <c:crossAx val="56250368"/>
        <c:crosses val="autoZero"/>
        <c:crossBetween val="between"/>
      </c:valAx>
    </c:plotArea>
    <c:legend>
      <c:legendPos val="b"/>
      <c:overlay val="0"/>
      <c:txPr>
        <a:bodyPr/>
        <a:lstStyle/>
        <a:p>
          <a:pPr>
            <a:defRPr sz="1050"/>
          </a:pPr>
          <a:endParaRPr lang="pl-PL"/>
        </a:p>
      </c:txPr>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scene3d>
      <a:camera prst="orthographicFront"/>
      <a:lightRig rig="threePt" dir="t"/>
    </a:scene3d>
    <a:sp3d prstMaterial="metal">
      <a:bevelT w="165100" prst="coolSlant"/>
      <a:bevelB w="165100" prst="coolSlant"/>
    </a:sp3d>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 Id="rId9" Type="http://schemas.openxmlformats.org/officeDocument/2006/relationships/chart" Target="../charts/chart4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19050</xdr:rowOff>
    </xdr:from>
    <xdr:to>
      <xdr:col>7</xdr:col>
      <xdr:colOff>676275</xdr:colOff>
      <xdr:row>22</xdr:row>
      <xdr:rowOff>171450</xdr:rowOff>
    </xdr:to>
    <xdr:graphicFrame macro="">
      <xdr:nvGraphicFramePr>
        <xdr:cNvPr id="2085" name="Chart 13">
          <a:extLst>
            <a:ext uri="{FF2B5EF4-FFF2-40B4-BE49-F238E27FC236}">
              <a16:creationId xmlns:a16="http://schemas.microsoft.com/office/drawing/2014/main" id="{00000000-0008-0000-0300-000025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95251</xdr:rowOff>
    </xdr:from>
    <xdr:to>
      <xdr:col>7</xdr:col>
      <xdr:colOff>666750</xdr:colOff>
      <xdr:row>46</xdr:row>
      <xdr:rowOff>133350</xdr:rowOff>
    </xdr:to>
    <xdr:graphicFrame macro="">
      <xdr:nvGraphicFramePr>
        <xdr:cNvPr id="2086" name="Chart 14">
          <a:extLst>
            <a:ext uri="{FF2B5EF4-FFF2-40B4-BE49-F238E27FC236}">
              <a16:creationId xmlns:a16="http://schemas.microsoft.com/office/drawing/2014/main" id="{00000000-0008-0000-0300-000026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27</xdr:row>
      <xdr:rowOff>19050</xdr:rowOff>
    </xdr:from>
    <xdr:to>
      <xdr:col>7</xdr:col>
      <xdr:colOff>724619</xdr:colOff>
      <xdr:row>50</xdr:row>
      <xdr:rowOff>8626</xdr:rowOff>
    </xdr:to>
    <xdr:graphicFrame macro="">
      <xdr:nvGraphicFramePr>
        <xdr:cNvPr id="5139" name="Chart 6">
          <a:extLst>
            <a:ext uri="{FF2B5EF4-FFF2-40B4-BE49-F238E27FC236}">
              <a16:creationId xmlns:a16="http://schemas.microsoft.com/office/drawing/2014/main" id="{00000000-0008-0000-0400-000013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438149</xdr:colOff>
      <xdr:row>20</xdr:row>
      <xdr:rowOff>95250</xdr:rowOff>
    </xdr:from>
    <xdr:to>
      <xdr:col>10</xdr:col>
      <xdr:colOff>333374</xdr:colOff>
      <xdr:row>42</xdr:row>
      <xdr:rowOff>66674</xdr:rowOff>
    </xdr:to>
    <xdr:graphicFrame macro="">
      <xdr:nvGraphicFramePr>
        <xdr:cNvPr id="7205" name="Chart 4">
          <a:extLst>
            <a:ext uri="{FF2B5EF4-FFF2-40B4-BE49-F238E27FC236}">
              <a16:creationId xmlns:a16="http://schemas.microsoft.com/office/drawing/2014/main" id="{00000000-0008-0000-0500-00002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419100</xdr:colOff>
      <xdr:row>44</xdr:row>
      <xdr:rowOff>142874</xdr:rowOff>
    </xdr:from>
    <xdr:to>
      <xdr:col>10</xdr:col>
      <xdr:colOff>323850</xdr:colOff>
      <xdr:row>66</xdr:row>
      <xdr:rowOff>133350</xdr:rowOff>
    </xdr:to>
    <xdr:graphicFrame macro="">
      <xdr:nvGraphicFramePr>
        <xdr:cNvPr id="7206" name="Chart 5">
          <a:extLst>
            <a:ext uri="{FF2B5EF4-FFF2-40B4-BE49-F238E27FC236}">
              <a16:creationId xmlns:a16="http://schemas.microsoft.com/office/drawing/2014/main" id="{00000000-0008-0000-0500-00002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219074</xdr:colOff>
      <xdr:row>1</xdr:row>
      <xdr:rowOff>104775</xdr:rowOff>
    </xdr:from>
    <xdr:to>
      <xdr:col>13</xdr:col>
      <xdr:colOff>219075</xdr:colOff>
      <xdr:row>21</xdr:row>
      <xdr:rowOff>95250</xdr:rowOff>
    </xdr:to>
    <xdr:graphicFrame macro="">
      <xdr:nvGraphicFramePr>
        <xdr:cNvPr id="10277" name="Chart 6">
          <a:extLst>
            <a:ext uri="{FF2B5EF4-FFF2-40B4-BE49-F238E27FC236}">
              <a16:creationId xmlns:a16="http://schemas.microsoft.com/office/drawing/2014/main" id="{00000000-0008-0000-0600-000025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161925</xdr:colOff>
      <xdr:row>23</xdr:row>
      <xdr:rowOff>133350</xdr:rowOff>
    </xdr:from>
    <xdr:to>
      <xdr:col>13</xdr:col>
      <xdr:colOff>190499</xdr:colOff>
      <xdr:row>44</xdr:row>
      <xdr:rowOff>133350</xdr:rowOff>
    </xdr:to>
    <xdr:graphicFrame macro="">
      <xdr:nvGraphicFramePr>
        <xdr:cNvPr id="10278" name="Chart 7">
          <a:extLst>
            <a:ext uri="{FF2B5EF4-FFF2-40B4-BE49-F238E27FC236}">
              <a16:creationId xmlns:a16="http://schemas.microsoft.com/office/drawing/2014/main" id="{00000000-0008-0000-0600-000026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561974</xdr:colOff>
      <xdr:row>1</xdr:row>
      <xdr:rowOff>104775</xdr:rowOff>
    </xdr:from>
    <xdr:to>
      <xdr:col>14</xdr:col>
      <xdr:colOff>28575</xdr:colOff>
      <xdr:row>24</xdr:row>
      <xdr:rowOff>9525</xdr:rowOff>
    </xdr:to>
    <xdr:graphicFrame macro="">
      <xdr:nvGraphicFramePr>
        <xdr:cNvPr id="13347" name="Chart 8">
          <a:extLst>
            <a:ext uri="{FF2B5EF4-FFF2-40B4-BE49-F238E27FC236}">
              <a16:creationId xmlns:a16="http://schemas.microsoft.com/office/drawing/2014/main" id="{00000000-0008-0000-0700-000023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36</xdr:row>
      <xdr:rowOff>104774</xdr:rowOff>
    </xdr:from>
    <xdr:to>
      <xdr:col>13</xdr:col>
      <xdr:colOff>552451</xdr:colOff>
      <xdr:row>59</xdr:row>
      <xdr:rowOff>114299</xdr:rowOff>
    </xdr:to>
    <xdr:graphicFrame macro="">
      <xdr:nvGraphicFramePr>
        <xdr:cNvPr id="13348" name="Chart 9">
          <a:extLst>
            <a:ext uri="{FF2B5EF4-FFF2-40B4-BE49-F238E27FC236}">
              <a16:creationId xmlns:a16="http://schemas.microsoft.com/office/drawing/2014/main" id="{00000000-0008-0000-0700-000024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21</xdr:row>
      <xdr:rowOff>57150</xdr:rowOff>
    </xdr:from>
    <xdr:to>
      <xdr:col>10</xdr:col>
      <xdr:colOff>609600</xdr:colOff>
      <xdr:row>41</xdr:row>
      <xdr:rowOff>123825</xdr:rowOff>
    </xdr:to>
    <xdr:graphicFrame macro="">
      <xdr:nvGraphicFramePr>
        <xdr:cNvPr id="16441" name="Chart 27">
          <a:extLst>
            <a:ext uri="{FF2B5EF4-FFF2-40B4-BE49-F238E27FC236}">
              <a16:creationId xmlns:a16="http://schemas.microsoft.com/office/drawing/2014/main" id="{00000000-0008-0000-1000-000039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28575</xdr:colOff>
      <xdr:row>44</xdr:row>
      <xdr:rowOff>95249</xdr:rowOff>
    </xdr:from>
    <xdr:to>
      <xdr:col>10</xdr:col>
      <xdr:colOff>657225</xdr:colOff>
      <xdr:row>64</xdr:row>
      <xdr:rowOff>161925</xdr:rowOff>
    </xdr:to>
    <xdr:graphicFrame macro="">
      <xdr:nvGraphicFramePr>
        <xdr:cNvPr id="6" name="Wykres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1</xdr:row>
      <xdr:rowOff>85725</xdr:rowOff>
    </xdr:from>
    <xdr:to>
      <xdr:col>12</xdr:col>
      <xdr:colOff>514350</xdr:colOff>
      <xdr:row>25</xdr:row>
      <xdr:rowOff>66675</xdr:rowOff>
    </xdr:to>
    <xdr:graphicFrame macro="">
      <xdr:nvGraphicFramePr>
        <xdr:cNvPr id="2" name="Wykres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23</xdr:row>
      <xdr:rowOff>142876</xdr:rowOff>
    </xdr:from>
    <xdr:to>
      <xdr:col>7</xdr:col>
      <xdr:colOff>9525</xdr:colOff>
      <xdr:row>47</xdr:row>
      <xdr:rowOff>142876</xdr:rowOff>
    </xdr:to>
    <xdr:graphicFrame macro="">
      <xdr:nvGraphicFramePr>
        <xdr:cNvPr id="20499" name="Chart 26">
          <a:extLst>
            <a:ext uri="{FF2B5EF4-FFF2-40B4-BE49-F238E27FC236}">
              <a16:creationId xmlns:a16="http://schemas.microsoft.com/office/drawing/2014/main" id="{00000000-0008-0000-1200-000013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28</xdr:row>
      <xdr:rowOff>85725</xdr:rowOff>
    </xdr:from>
    <xdr:to>
      <xdr:col>9</xdr:col>
      <xdr:colOff>695325</xdr:colOff>
      <xdr:row>56</xdr:row>
      <xdr:rowOff>19050</xdr:rowOff>
    </xdr:to>
    <xdr:graphicFrame macro="">
      <xdr:nvGraphicFramePr>
        <xdr:cNvPr id="22547" name="Chart 39">
          <a:extLst>
            <a:ext uri="{FF2B5EF4-FFF2-40B4-BE49-F238E27FC236}">
              <a16:creationId xmlns:a16="http://schemas.microsoft.com/office/drawing/2014/main" id="{00000000-0008-0000-1A00-000013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85725</xdr:rowOff>
    </xdr:from>
    <xdr:to>
      <xdr:col>8</xdr:col>
      <xdr:colOff>781050</xdr:colOff>
      <xdr:row>27</xdr:row>
      <xdr:rowOff>104775</xdr:rowOff>
    </xdr:to>
    <xdr:graphicFrame macro="">
      <xdr:nvGraphicFramePr>
        <xdr:cNvPr id="24613" name="Chart 40">
          <a:extLst>
            <a:ext uri="{FF2B5EF4-FFF2-40B4-BE49-F238E27FC236}">
              <a16:creationId xmlns:a16="http://schemas.microsoft.com/office/drawing/2014/main" id="{00000000-0008-0000-1B00-000025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19050</xdr:colOff>
      <xdr:row>33</xdr:row>
      <xdr:rowOff>38100</xdr:rowOff>
    </xdr:from>
    <xdr:to>
      <xdr:col>8</xdr:col>
      <xdr:colOff>752475</xdr:colOff>
      <xdr:row>61</xdr:row>
      <xdr:rowOff>161925</xdr:rowOff>
    </xdr:to>
    <xdr:graphicFrame macro="">
      <xdr:nvGraphicFramePr>
        <xdr:cNvPr id="24614" name="Chart 41">
          <a:extLst>
            <a:ext uri="{FF2B5EF4-FFF2-40B4-BE49-F238E27FC236}">
              <a16:creationId xmlns:a16="http://schemas.microsoft.com/office/drawing/2014/main" id="{00000000-0008-0000-1B00-000026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25</xdr:row>
      <xdr:rowOff>85725</xdr:rowOff>
    </xdr:from>
    <xdr:to>
      <xdr:col>9</xdr:col>
      <xdr:colOff>962025</xdr:colOff>
      <xdr:row>55</xdr:row>
      <xdr:rowOff>161925</xdr:rowOff>
    </xdr:to>
    <xdr:graphicFrame macro="">
      <xdr:nvGraphicFramePr>
        <xdr:cNvPr id="27667" name="Chart 42">
          <a:extLst>
            <a:ext uri="{FF2B5EF4-FFF2-40B4-BE49-F238E27FC236}">
              <a16:creationId xmlns:a16="http://schemas.microsoft.com/office/drawing/2014/main" id="{00000000-0008-0000-1C00-00001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21</xdr:row>
      <xdr:rowOff>114300</xdr:rowOff>
    </xdr:from>
    <xdr:to>
      <xdr:col>8</xdr:col>
      <xdr:colOff>419100</xdr:colOff>
      <xdr:row>40</xdr:row>
      <xdr:rowOff>66676</xdr:rowOff>
    </xdr:to>
    <xdr:graphicFrame macro="">
      <xdr:nvGraphicFramePr>
        <xdr:cNvPr id="29752" name="Chart 44">
          <a:extLst>
            <a:ext uri="{FF2B5EF4-FFF2-40B4-BE49-F238E27FC236}">
              <a16:creationId xmlns:a16="http://schemas.microsoft.com/office/drawing/2014/main" id="{00000000-0008-0000-1D00-000038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9525</xdr:colOff>
      <xdr:row>42</xdr:row>
      <xdr:rowOff>123825</xdr:rowOff>
    </xdr:from>
    <xdr:to>
      <xdr:col>8</xdr:col>
      <xdr:colOff>476250</xdr:colOff>
      <xdr:row>61</xdr:row>
      <xdr:rowOff>123825</xdr:rowOff>
    </xdr:to>
    <xdr:graphicFrame macro="">
      <xdr:nvGraphicFramePr>
        <xdr:cNvPr id="29753" name="Chart 45">
          <a:extLst>
            <a:ext uri="{FF2B5EF4-FFF2-40B4-BE49-F238E27FC236}">
              <a16:creationId xmlns:a16="http://schemas.microsoft.com/office/drawing/2014/main" id="{00000000-0008-0000-1D00-000039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66674</xdr:colOff>
      <xdr:row>1</xdr:row>
      <xdr:rowOff>104774</xdr:rowOff>
    </xdr:from>
    <xdr:to>
      <xdr:col>8</xdr:col>
      <xdr:colOff>400050</xdr:colOff>
      <xdr:row>19</xdr:row>
      <xdr:rowOff>38099</xdr:rowOff>
    </xdr:to>
    <xdr:graphicFrame macro="">
      <xdr:nvGraphicFramePr>
        <xdr:cNvPr id="5" name="Wykres 4">
          <a:extLst>
            <a:ext uri="{FF2B5EF4-FFF2-40B4-BE49-F238E27FC236}">
              <a16:creationId xmlns:a16="http://schemas.microsoft.com/office/drawing/2014/main" id="{00000000-0008-0000-1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114300</xdr:rowOff>
    </xdr:from>
    <xdr:to>
      <xdr:col>7</xdr:col>
      <xdr:colOff>800100</xdr:colOff>
      <xdr:row>20</xdr:row>
      <xdr:rowOff>114300</xdr:rowOff>
    </xdr:to>
    <xdr:graphicFrame macro="">
      <xdr:nvGraphicFramePr>
        <xdr:cNvPr id="33829" name="Chart 46">
          <a:extLst>
            <a:ext uri="{FF2B5EF4-FFF2-40B4-BE49-F238E27FC236}">
              <a16:creationId xmlns:a16="http://schemas.microsoft.com/office/drawing/2014/main" id="{00000000-0008-0000-1F00-000025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9525</xdr:colOff>
      <xdr:row>22</xdr:row>
      <xdr:rowOff>146105</xdr:rowOff>
    </xdr:from>
    <xdr:to>
      <xdr:col>7</xdr:col>
      <xdr:colOff>790575</xdr:colOff>
      <xdr:row>41</xdr:row>
      <xdr:rowOff>60380</xdr:rowOff>
    </xdr:to>
    <xdr:graphicFrame macro="">
      <xdr:nvGraphicFramePr>
        <xdr:cNvPr id="33830" name="Chart 47">
          <a:extLst>
            <a:ext uri="{FF2B5EF4-FFF2-40B4-BE49-F238E27FC236}">
              <a16:creationId xmlns:a16="http://schemas.microsoft.com/office/drawing/2014/main" id="{00000000-0008-0000-1F00-000026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114300</xdr:rowOff>
    </xdr:from>
    <xdr:to>
      <xdr:col>7</xdr:col>
      <xdr:colOff>523875</xdr:colOff>
      <xdr:row>22</xdr:row>
      <xdr:rowOff>104775</xdr:rowOff>
    </xdr:to>
    <xdr:graphicFrame macro="">
      <xdr:nvGraphicFramePr>
        <xdr:cNvPr id="36901" name="Chart 48">
          <a:extLst>
            <a:ext uri="{FF2B5EF4-FFF2-40B4-BE49-F238E27FC236}">
              <a16:creationId xmlns:a16="http://schemas.microsoft.com/office/drawing/2014/main" id="{00000000-0008-0000-2000-000025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48</xdr:row>
      <xdr:rowOff>76200</xdr:rowOff>
    </xdr:from>
    <xdr:to>
      <xdr:col>7</xdr:col>
      <xdr:colOff>561975</xdr:colOff>
      <xdr:row>67</xdr:row>
      <xdr:rowOff>161925</xdr:rowOff>
    </xdr:to>
    <xdr:graphicFrame macro="">
      <xdr:nvGraphicFramePr>
        <xdr:cNvPr id="36902" name="Chart 49">
          <a:extLst>
            <a:ext uri="{FF2B5EF4-FFF2-40B4-BE49-F238E27FC236}">
              <a16:creationId xmlns:a16="http://schemas.microsoft.com/office/drawing/2014/main" id="{00000000-0008-0000-2000-000026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19</xdr:row>
      <xdr:rowOff>66674</xdr:rowOff>
    </xdr:from>
    <xdr:to>
      <xdr:col>8</xdr:col>
      <xdr:colOff>609600</xdr:colOff>
      <xdr:row>44</xdr:row>
      <xdr:rowOff>57149</xdr:rowOff>
    </xdr:to>
    <xdr:graphicFrame macro="">
      <xdr:nvGraphicFramePr>
        <xdr:cNvPr id="39955" name="Chart 1">
          <a:extLst>
            <a:ext uri="{FF2B5EF4-FFF2-40B4-BE49-F238E27FC236}">
              <a16:creationId xmlns:a16="http://schemas.microsoft.com/office/drawing/2014/main" id="{00000000-0008-0000-2400-0000139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6.xml><?xml version="1.0" encoding="utf-8"?>
<xdr:wsDr xmlns:xdr="http://schemas.openxmlformats.org/drawingml/2006/spreadsheetDrawing" xmlns:a="http://schemas.openxmlformats.org/drawingml/2006/main">
  <xdr:twoCellAnchor>
    <xdr:from>
      <xdr:col>0</xdr:col>
      <xdr:colOff>152400</xdr:colOff>
      <xdr:row>0</xdr:row>
      <xdr:rowOff>0</xdr:rowOff>
    </xdr:from>
    <xdr:to>
      <xdr:col>10</xdr:col>
      <xdr:colOff>476250</xdr:colOff>
      <xdr:row>0</xdr:row>
      <xdr:rowOff>0</xdr:rowOff>
    </xdr:to>
    <xdr:graphicFrame macro="">
      <xdr:nvGraphicFramePr>
        <xdr:cNvPr id="42111" name="Chart 9">
          <a:extLst>
            <a:ext uri="{FF2B5EF4-FFF2-40B4-BE49-F238E27FC236}">
              <a16:creationId xmlns:a16="http://schemas.microsoft.com/office/drawing/2014/main" id="{00000000-0008-0000-2500-00007F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0</xdr:row>
      <xdr:rowOff>0</xdr:rowOff>
    </xdr:from>
    <xdr:to>
      <xdr:col>10</xdr:col>
      <xdr:colOff>476250</xdr:colOff>
      <xdr:row>0</xdr:row>
      <xdr:rowOff>0</xdr:rowOff>
    </xdr:to>
    <xdr:graphicFrame macro="">
      <xdr:nvGraphicFramePr>
        <xdr:cNvPr id="42112" name="Chart 11">
          <a:extLst>
            <a:ext uri="{FF2B5EF4-FFF2-40B4-BE49-F238E27FC236}">
              <a16:creationId xmlns:a16="http://schemas.microsoft.com/office/drawing/2014/main" id="{00000000-0008-0000-2500-000080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0</xdr:row>
      <xdr:rowOff>0</xdr:rowOff>
    </xdr:from>
    <xdr:to>
      <xdr:col>10</xdr:col>
      <xdr:colOff>495300</xdr:colOff>
      <xdr:row>0</xdr:row>
      <xdr:rowOff>0</xdr:rowOff>
    </xdr:to>
    <xdr:graphicFrame macro="">
      <xdr:nvGraphicFramePr>
        <xdr:cNvPr id="42113" name="Chart 20">
          <a:extLst>
            <a:ext uri="{FF2B5EF4-FFF2-40B4-BE49-F238E27FC236}">
              <a16:creationId xmlns:a16="http://schemas.microsoft.com/office/drawing/2014/main" id="{00000000-0008-0000-2500-000081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114300</xdr:colOff>
      <xdr:row>41</xdr:row>
      <xdr:rowOff>85725</xdr:rowOff>
    </xdr:from>
    <xdr:to>
      <xdr:col>10</xdr:col>
      <xdr:colOff>495300</xdr:colOff>
      <xdr:row>60</xdr:row>
      <xdr:rowOff>180975</xdr:rowOff>
    </xdr:to>
    <xdr:graphicFrame macro="">
      <xdr:nvGraphicFramePr>
        <xdr:cNvPr id="7" name="Wykres 6">
          <a:extLst>
            <a:ext uri="{FF2B5EF4-FFF2-40B4-BE49-F238E27FC236}">
              <a16:creationId xmlns:a16="http://schemas.microsoft.com/office/drawing/2014/main" id="{00000000-0008-0000-2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20</xdr:row>
      <xdr:rowOff>95250</xdr:rowOff>
    </xdr:from>
    <xdr:to>
      <xdr:col>10</xdr:col>
      <xdr:colOff>457199</xdr:colOff>
      <xdr:row>39</xdr:row>
      <xdr:rowOff>133350</xdr:rowOff>
    </xdr:to>
    <xdr:graphicFrame macro="">
      <xdr:nvGraphicFramePr>
        <xdr:cNvPr id="8" name="Wykres 7">
          <a:extLst>
            <a:ext uri="{FF2B5EF4-FFF2-40B4-BE49-F238E27FC236}">
              <a16:creationId xmlns:a16="http://schemas.microsoft.com/office/drawing/2014/main" id="{00000000-0008-0000-2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0</xdr:row>
      <xdr:rowOff>0</xdr:rowOff>
    </xdr:from>
    <xdr:to>
      <xdr:col>10</xdr:col>
      <xdr:colOff>476250</xdr:colOff>
      <xdr:row>0</xdr:row>
      <xdr:rowOff>0</xdr:rowOff>
    </xdr:to>
    <xdr:graphicFrame macro="">
      <xdr:nvGraphicFramePr>
        <xdr:cNvPr id="50231" name="Chart 1">
          <a:extLst>
            <a:ext uri="{FF2B5EF4-FFF2-40B4-BE49-F238E27FC236}">
              <a16:creationId xmlns:a16="http://schemas.microsoft.com/office/drawing/2014/main" id="{00000000-0008-0000-2600-000037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0</xdr:row>
      <xdr:rowOff>0</xdr:rowOff>
    </xdr:from>
    <xdr:to>
      <xdr:col>10</xdr:col>
      <xdr:colOff>476250</xdr:colOff>
      <xdr:row>0</xdr:row>
      <xdr:rowOff>0</xdr:rowOff>
    </xdr:to>
    <xdr:graphicFrame macro="">
      <xdr:nvGraphicFramePr>
        <xdr:cNvPr id="50232" name="Chart 11">
          <a:extLst>
            <a:ext uri="{FF2B5EF4-FFF2-40B4-BE49-F238E27FC236}">
              <a16:creationId xmlns:a16="http://schemas.microsoft.com/office/drawing/2014/main" id="{00000000-0008-0000-2600-000038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257174</xdr:colOff>
      <xdr:row>42</xdr:row>
      <xdr:rowOff>104775</xdr:rowOff>
    </xdr:from>
    <xdr:to>
      <xdr:col>10</xdr:col>
      <xdr:colOff>295275</xdr:colOff>
      <xdr:row>62</xdr:row>
      <xdr:rowOff>133349</xdr:rowOff>
    </xdr:to>
    <xdr:graphicFrame macro="">
      <xdr:nvGraphicFramePr>
        <xdr:cNvPr id="5" name="Wykres 4">
          <a:extLst>
            <a:ext uri="{FF2B5EF4-FFF2-40B4-BE49-F238E27FC236}">
              <a16:creationId xmlns:a16="http://schemas.microsoft.com/office/drawing/2014/main" id="{00000000-0008-0000-2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285750</xdr:colOff>
      <xdr:row>20</xdr:row>
      <xdr:rowOff>104775</xdr:rowOff>
    </xdr:from>
    <xdr:to>
      <xdr:col>10</xdr:col>
      <xdr:colOff>323849</xdr:colOff>
      <xdr:row>40</xdr:row>
      <xdr:rowOff>28575</xdr:rowOff>
    </xdr:to>
    <xdr:graphicFrame macro="">
      <xdr:nvGraphicFramePr>
        <xdr:cNvPr id="8" name="Wykres 7">
          <a:extLst>
            <a:ext uri="{FF2B5EF4-FFF2-40B4-BE49-F238E27FC236}">
              <a16:creationId xmlns:a16="http://schemas.microsoft.com/office/drawing/2014/main" id="{00000000-0008-0000-2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476250</xdr:colOff>
      <xdr:row>0</xdr:row>
      <xdr:rowOff>0</xdr:rowOff>
    </xdr:to>
    <xdr:graphicFrame macro="">
      <xdr:nvGraphicFramePr>
        <xdr:cNvPr id="54417" name="Chart 1">
          <a:extLst>
            <a:ext uri="{FF2B5EF4-FFF2-40B4-BE49-F238E27FC236}">
              <a16:creationId xmlns:a16="http://schemas.microsoft.com/office/drawing/2014/main" id="{00000000-0008-0000-2700-000091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476250</xdr:colOff>
      <xdr:row>0</xdr:row>
      <xdr:rowOff>0</xdr:rowOff>
    </xdr:to>
    <xdr:graphicFrame macro="">
      <xdr:nvGraphicFramePr>
        <xdr:cNvPr id="54418" name="Chart 3">
          <a:extLst>
            <a:ext uri="{FF2B5EF4-FFF2-40B4-BE49-F238E27FC236}">
              <a16:creationId xmlns:a16="http://schemas.microsoft.com/office/drawing/2014/main" id="{00000000-0008-0000-2700-000092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9</xdr:col>
      <xdr:colOff>476250</xdr:colOff>
      <xdr:row>0</xdr:row>
      <xdr:rowOff>0</xdr:rowOff>
    </xdr:to>
    <xdr:graphicFrame macro="">
      <xdr:nvGraphicFramePr>
        <xdr:cNvPr id="54419" name="Chart 5">
          <a:extLst>
            <a:ext uri="{FF2B5EF4-FFF2-40B4-BE49-F238E27FC236}">
              <a16:creationId xmlns:a16="http://schemas.microsoft.com/office/drawing/2014/main" id="{00000000-0008-0000-2700-000093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476250</xdr:colOff>
      <xdr:row>0</xdr:row>
      <xdr:rowOff>0</xdr:rowOff>
    </xdr:to>
    <xdr:graphicFrame macro="">
      <xdr:nvGraphicFramePr>
        <xdr:cNvPr id="54420" name="Chart 7">
          <a:extLst>
            <a:ext uri="{FF2B5EF4-FFF2-40B4-BE49-F238E27FC236}">
              <a16:creationId xmlns:a16="http://schemas.microsoft.com/office/drawing/2014/main" id="{00000000-0008-0000-2700-000094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9</xdr:col>
      <xdr:colOff>476250</xdr:colOff>
      <xdr:row>0</xdr:row>
      <xdr:rowOff>0</xdr:rowOff>
    </xdr:to>
    <xdr:graphicFrame macro="">
      <xdr:nvGraphicFramePr>
        <xdr:cNvPr id="54421" name="Chart 9">
          <a:extLst>
            <a:ext uri="{FF2B5EF4-FFF2-40B4-BE49-F238E27FC236}">
              <a16:creationId xmlns:a16="http://schemas.microsoft.com/office/drawing/2014/main" id="{00000000-0008-0000-2700-000095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0</xdr:row>
      <xdr:rowOff>0</xdr:rowOff>
    </xdr:from>
    <xdr:to>
      <xdr:col>9</xdr:col>
      <xdr:colOff>476250</xdr:colOff>
      <xdr:row>0</xdr:row>
      <xdr:rowOff>0</xdr:rowOff>
    </xdr:to>
    <xdr:graphicFrame macro="">
      <xdr:nvGraphicFramePr>
        <xdr:cNvPr id="54422" name="Chart 11">
          <a:extLst>
            <a:ext uri="{FF2B5EF4-FFF2-40B4-BE49-F238E27FC236}">
              <a16:creationId xmlns:a16="http://schemas.microsoft.com/office/drawing/2014/main" id="{00000000-0008-0000-2700-000096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133350</xdr:colOff>
      <xdr:row>0</xdr:row>
      <xdr:rowOff>0</xdr:rowOff>
    </xdr:from>
    <xdr:to>
      <xdr:col>10</xdr:col>
      <xdr:colOff>495300</xdr:colOff>
      <xdr:row>0</xdr:row>
      <xdr:rowOff>0</xdr:rowOff>
    </xdr:to>
    <xdr:graphicFrame macro="">
      <xdr:nvGraphicFramePr>
        <xdr:cNvPr id="54423" name="Chart 20">
          <a:extLst>
            <a:ext uri="{FF2B5EF4-FFF2-40B4-BE49-F238E27FC236}">
              <a16:creationId xmlns:a16="http://schemas.microsoft.com/office/drawing/2014/main" id="{00000000-0008-0000-2700-000097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19050</xdr:colOff>
      <xdr:row>43</xdr:row>
      <xdr:rowOff>76200</xdr:rowOff>
    </xdr:from>
    <xdr:to>
      <xdr:col>9</xdr:col>
      <xdr:colOff>19051</xdr:colOff>
      <xdr:row>63</xdr:row>
      <xdr:rowOff>104775</xdr:rowOff>
    </xdr:to>
    <xdr:graphicFrame macro="">
      <xdr:nvGraphicFramePr>
        <xdr:cNvPr id="10" name="Wykres 9">
          <a:extLst>
            <a:ext uri="{FF2B5EF4-FFF2-40B4-BE49-F238E27FC236}">
              <a16:creationId xmlns:a16="http://schemas.microsoft.com/office/drawing/2014/main" id="{00000000-0008-0000-2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38101</xdr:colOff>
      <xdr:row>20</xdr:row>
      <xdr:rowOff>114300</xdr:rowOff>
    </xdr:from>
    <xdr:to>
      <xdr:col>9</xdr:col>
      <xdr:colOff>19051</xdr:colOff>
      <xdr:row>40</xdr:row>
      <xdr:rowOff>161925</xdr:rowOff>
    </xdr:to>
    <xdr:graphicFrame macro="">
      <xdr:nvGraphicFramePr>
        <xdr:cNvPr id="13" name="Wykres 12">
          <a:extLst>
            <a:ext uri="{FF2B5EF4-FFF2-40B4-BE49-F238E27FC236}">
              <a16:creationId xmlns:a16="http://schemas.microsoft.com/office/drawing/2014/main" id="{00000000-0008-0000-27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xdr:colOff>
      <xdr:row>22</xdr:row>
      <xdr:rowOff>114299</xdr:rowOff>
    </xdr:from>
    <xdr:to>
      <xdr:col>9</xdr:col>
      <xdr:colOff>790575</xdr:colOff>
      <xdr:row>49</xdr:row>
      <xdr:rowOff>9525</xdr:rowOff>
    </xdr:to>
    <xdr:graphicFrame macro="">
      <xdr:nvGraphicFramePr>
        <xdr:cNvPr id="4" name="Wykres 3">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001PC1900171\Users\Users\001109grom\AppData\Local\Microsoft\Windows\Temporary%20Internet%20Files\Content.Outlook\8LCM51X0\4270%20za%2012%20m-cy%202018\OISW%20Katowice%20za%20IV%20kw%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01PC1900171\Users\Users\001095mmil\AppData\Local\Microsoft\Windows\Temporary%20Internet%20Files\Content.Outlook\9E1R8H6M\brzostek_dokumenty\Archiwum\Wa&#380;ne\CZAREK\MOJE%20DOK\IR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001PC1900171\Users\Users\001095mmil\AppData\Local\Microsoft\Windows\Temporary%20Internet%20Files\Content.Outlook\9E1R8H6M\brzostek_dokumenty\Archiwum\Wa&#380;ne\CZAREK\MOJE%20DOK\IR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R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01PC1900171\Users\Users\001095mmil\AppData\Local\Microsoft\Windows\Temporary%20Internet%20Files\Content.Outlook\9E1R8H6M\brzostek_dokumenty\Archiwum\Wa&#380;ne\CZAREK\MOJE%20DOK\1998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01PC1900171\Users\Users\001095mmil\AppData\Local\Microsoft\Windows\Temporary%20Internet%20Files\Content.Outlook\9E1R8H6M\brzostek_dokumenty\Archiwum\Wa&#380;ne\CZAREK\MOJE%20DOK\ir19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A kwartał"/>
      <sheetName val="Tabela B"/>
      <sheetName val="Tabela C"/>
      <sheetName val="Tabela D"/>
      <sheetName val="Tabela E"/>
      <sheetName val="Tabela F"/>
      <sheetName val="Tabela G"/>
      <sheetName val="Tabela H"/>
      <sheetName val="Załącznik nr 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1"/>
      <sheetName val="Str2"/>
      <sheetName val="Str3"/>
    </sheetNames>
    <sheetDataSet>
      <sheetData sheetId="0"/>
      <sheetData sheetId="1"/>
      <sheetData sheetId="2">
        <row r="53">
          <cell r="D53" t="str">
            <v>areszt śledczy</v>
          </cell>
          <cell r="F53" t="str">
            <v>zakład karny zamknięty</v>
          </cell>
          <cell r="H53" t="str">
            <v>zakład karny półotwarty</v>
          </cell>
          <cell r="J53" t="str">
            <v>zakład karny otwarty</v>
          </cell>
        </row>
        <row r="55">
          <cell r="A55" t="str">
            <v xml:space="preserve">   styczeń</v>
          </cell>
          <cell r="D55">
            <v>0</v>
          </cell>
          <cell r="F55">
            <v>0</v>
          </cell>
          <cell r="H55">
            <v>0</v>
          </cell>
          <cell r="J55">
            <v>1</v>
          </cell>
        </row>
        <row r="56">
          <cell r="A56" t="str">
            <v xml:space="preserve">   luty</v>
          </cell>
          <cell r="D56">
            <v>0</v>
          </cell>
          <cell r="F56">
            <v>0</v>
          </cell>
          <cell r="H56">
            <v>0</v>
          </cell>
          <cell r="J56">
            <v>0</v>
          </cell>
        </row>
        <row r="57">
          <cell r="A57" t="str">
            <v xml:space="preserve">   marzec</v>
          </cell>
          <cell r="D57">
            <v>1</v>
          </cell>
          <cell r="F57">
            <v>0</v>
          </cell>
          <cell r="H57">
            <v>0</v>
          </cell>
          <cell r="J57">
            <v>0</v>
          </cell>
        </row>
        <row r="58">
          <cell r="A58" t="str">
            <v xml:space="preserve">   kwiecień</v>
          </cell>
          <cell r="D58">
            <v>0</v>
          </cell>
          <cell r="F58">
            <v>0</v>
          </cell>
          <cell r="H58">
            <v>1</v>
          </cell>
          <cell r="J58">
            <v>0</v>
          </cell>
        </row>
        <row r="59">
          <cell r="A59" t="str">
            <v xml:space="preserve">   maj</v>
          </cell>
          <cell r="D59">
            <v>0</v>
          </cell>
          <cell r="F59">
            <v>0</v>
          </cell>
          <cell r="H59">
            <v>0</v>
          </cell>
          <cell r="J59">
            <v>0</v>
          </cell>
        </row>
        <row r="60">
          <cell r="A60" t="str">
            <v xml:space="preserve">   czerwiec</v>
          </cell>
          <cell r="D60">
            <v>0</v>
          </cell>
          <cell r="F60">
            <v>0</v>
          </cell>
          <cell r="H60">
            <v>0</v>
          </cell>
          <cell r="J60">
            <v>0</v>
          </cell>
        </row>
        <row r="61">
          <cell r="A61" t="str">
            <v xml:space="preserve">   lipiec</v>
          </cell>
          <cell r="D61">
            <v>0</v>
          </cell>
          <cell r="F61">
            <v>0</v>
          </cell>
          <cell r="H61">
            <v>1</v>
          </cell>
          <cell r="J61">
            <v>0</v>
          </cell>
        </row>
        <row r="62">
          <cell r="A62" t="str">
            <v xml:space="preserve">   sierpień</v>
          </cell>
          <cell r="D62">
            <v>0</v>
          </cell>
          <cell r="F62">
            <v>0</v>
          </cell>
          <cell r="H62">
            <v>0</v>
          </cell>
          <cell r="J62">
            <v>0</v>
          </cell>
        </row>
        <row r="63">
          <cell r="A63" t="str">
            <v xml:space="preserve">   wrzesień</v>
          </cell>
          <cell r="D63">
            <v>0</v>
          </cell>
          <cell r="F63">
            <v>0</v>
          </cell>
          <cell r="H63">
            <v>0</v>
          </cell>
          <cell r="J63">
            <v>0</v>
          </cell>
        </row>
        <row r="64">
          <cell r="A64" t="str">
            <v xml:space="preserve">   październik</v>
          </cell>
          <cell r="D64">
            <v>0</v>
          </cell>
          <cell r="F64">
            <v>0</v>
          </cell>
          <cell r="H64">
            <v>1</v>
          </cell>
          <cell r="J64">
            <v>0</v>
          </cell>
        </row>
        <row r="65">
          <cell r="A65" t="str">
            <v xml:space="preserve">   listopad</v>
          </cell>
          <cell r="D65">
            <v>1</v>
          </cell>
          <cell r="F65">
            <v>0</v>
          </cell>
          <cell r="H65">
            <v>0</v>
          </cell>
          <cell r="J65">
            <v>0</v>
          </cell>
        </row>
        <row r="66">
          <cell r="A66" t="str">
            <v xml:space="preserve">   grudzień</v>
          </cell>
          <cell r="D66">
            <v>0</v>
          </cell>
          <cell r="F66">
            <v>0</v>
          </cell>
          <cell r="H66">
            <v>2</v>
          </cell>
          <cell r="J66">
            <v>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1"/>
      <sheetName val="Str2"/>
      <sheetName val="Str3"/>
    </sheetNames>
    <sheetDataSet>
      <sheetData sheetId="0"/>
      <sheetData sheetId="1"/>
      <sheetData sheetId="2">
        <row r="3">
          <cell r="D3" t="str">
            <v>z terenu</v>
          </cell>
          <cell r="F3" t="str">
            <v>z zatrudnienia</v>
          </cell>
          <cell r="H3" t="str">
            <v>spod konwoju SW</v>
          </cell>
        </row>
        <row r="5">
          <cell r="A5" t="str">
            <v xml:space="preserve">   styczeń</v>
          </cell>
          <cell r="D5">
            <v>2</v>
          </cell>
          <cell r="F5">
            <v>0</v>
          </cell>
          <cell r="H5">
            <v>0</v>
          </cell>
        </row>
        <row r="6">
          <cell r="A6" t="str">
            <v xml:space="preserve">   luty</v>
          </cell>
          <cell r="D6">
            <v>1</v>
          </cell>
          <cell r="F6">
            <v>4</v>
          </cell>
          <cell r="H6">
            <v>1</v>
          </cell>
        </row>
        <row r="7">
          <cell r="A7" t="str">
            <v xml:space="preserve">   marzec</v>
          </cell>
          <cell r="D7">
            <v>1</v>
          </cell>
          <cell r="F7">
            <v>2</v>
          </cell>
          <cell r="H7">
            <v>0</v>
          </cell>
        </row>
        <row r="8">
          <cell r="A8" t="str">
            <v xml:space="preserve">   kwiecień</v>
          </cell>
          <cell r="D8">
            <v>0</v>
          </cell>
          <cell r="F8">
            <v>2</v>
          </cell>
          <cell r="H8">
            <v>1</v>
          </cell>
        </row>
        <row r="9">
          <cell r="A9" t="str">
            <v xml:space="preserve">   maj</v>
          </cell>
          <cell r="D9">
            <v>1</v>
          </cell>
          <cell r="F9">
            <v>3</v>
          </cell>
          <cell r="H9">
            <v>3</v>
          </cell>
        </row>
        <row r="10">
          <cell r="A10" t="str">
            <v xml:space="preserve">   czerwiec</v>
          </cell>
          <cell r="D10">
            <v>0</v>
          </cell>
          <cell r="F10">
            <v>7</v>
          </cell>
          <cell r="H10">
            <v>1</v>
          </cell>
        </row>
        <row r="11">
          <cell r="A11" t="str">
            <v xml:space="preserve">   lipiec</v>
          </cell>
          <cell r="D11">
            <v>5</v>
          </cell>
          <cell r="F11">
            <v>3</v>
          </cell>
          <cell r="H11">
            <v>0</v>
          </cell>
        </row>
        <row r="12">
          <cell r="A12" t="str">
            <v xml:space="preserve">   sierpień</v>
          </cell>
          <cell r="D12">
            <v>4</v>
          </cell>
          <cell r="F12">
            <v>5</v>
          </cell>
          <cell r="H12">
            <v>1</v>
          </cell>
        </row>
        <row r="13">
          <cell r="A13" t="str">
            <v xml:space="preserve">   wrzesień</v>
          </cell>
          <cell r="D13">
            <v>1</v>
          </cell>
          <cell r="F13">
            <v>7</v>
          </cell>
          <cell r="H13">
            <v>0</v>
          </cell>
        </row>
        <row r="14">
          <cell r="A14" t="str">
            <v xml:space="preserve">   październik</v>
          </cell>
          <cell r="D14">
            <v>3</v>
          </cell>
          <cell r="F14">
            <v>6</v>
          </cell>
          <cell r="H14">
            <v>1</v>
          </cell>
        </row>
        <row r="15">
          <cell r="A15" t="str">
            <v xml:space="preserve">   listopad</v>
          </cell>
          <cell r="D15">
            <v>0</v>
          </cell>
          <cell r="F15">
            <v>2</v>
          </cell>
          <cell r="H15">
            <v>0</v>
          </cell>
        </row>
        <row r="16">
          <cell r="A16" t="str">
            <v xml:space="preserve">   grudzień</v>
          </cell>
          <cell r="D16">
            <v>8</v>
          </cell>
          <cell r="F16">
            <v>0</v>
          </cell>
          <cell r="H16">
            <v>0</v>
          </cell>
        </row>
        <row r="44">
          <cell r="D44" t="str">
            <v>areszt śledczy</v>
          </cell>
          <cell r="F44" t="str">
            <v>zakład karny zamknięty</v>
          </cell>
          <cell r="H44" t="str">
            <v>zakład karny półotwarty</v>
          </cell>
          <cell r="J44" t="str">
            <v>zakład karny otwarty</v>
          </cell>
        </row>
        <row r="46">
          <cell r="A46" t="str">
            <v xml:space="preserve">   styczeń</v>
          </cell>
          <cell r="D46">
            <v>0</v>
          </cell>
          <cell r="F46">
            <v>0</v>
          </cell>
          <cell r="H46">
            <v>2</v>
          </cell>
          <cell r="J46">
            <v>0</v>
          </cell>
        </row>
        <row r="47">
          <cell r="A47" t="str">
            <v xml:space="preserve">   luty</v>
          </cell>
          <cell r="D47">
            <v>0</v>
          </cell>
          <cell r="F47">
            <v>0</v>
          </cell>
          <cell r="H47">
            <v>1</v>
          </cell>
          <cell r="J47">
            <v>0</v>
          </cell>
        </row>
        <row r="48">
          <cell r="A48" t="str">
            <v xml:space="preserve">   marzec</v>
          </cell>
          <cell r="D48">
            <v>0</v>
          </cell>
          <cell r="F48">
            <v>0</v>
          </cell>
          <cell r="H48">
            <v>0</v>
          </cell>
          <cell r="J48">
            <v>1</v>
          </cell>
        </row>
        <row r="49">
          <cell r="A49" t="str">
            <v xml:space="preserve">   kwiecień</v>
          </cell>
          <cell r="D49">
            <v>0</v>
          </cell>
          <cell r="F49">
            <v>0</v>
          </cell>
          <cell r="H49">
            <v>0</v>
          </cell>
          <cell r="J49">
            <v>0</v>
          </cell>
        </row>
        <row r="50">
          <cell r="A50" t="str">
            <v xml:space="preserve">   maj</v>
          </cell>
          <cell r="D50">
            <v>0</v>
          </cell>
          <cell r="F50">
            <v>0</v>
          </cell>
          <cell r="H50">
            <v>1</v>
          </cell>
          <cell r="J50">
            <v>0</v>
          </cell>
        </row>
        <row r="51">
          <cell r="A51" t="str">
            <v xml:space="preserve">   czerwiec</v>
          </cell>
          <cell r="D51">
            <v>0</v>
          </cell>
          <cell r="F51">
            <v>0</v>
          </cell>
          <cell r="H51">
            <v>0</v>
          </cell>
          <cell r="J51">
            <v>0</v>
          </cell>
        </row>
        <row r="52">
          <cell r="A52" t="str">
            <v xml:space="preserve">   lipiec</v>
          </cell>
          <cell r="D52">
            <v>0</v>
          </cell>
          <cell r="F52">
            <v>0</v>
          </cell>
          <cell r="H52">
            <v>5</v>
          </cell>
          <cell r="J52">
            <v>0</v>
          </cell>
        </row>
        <row r="53">
          <cell r="A53" t="str">
            <v xml:space="preserve">   sierpień</v>
          </cell>
          <cell r="D53">
            <v>0</v>
          </cell>
          <cell r="F53">
            <v>2</v>
          </cell>
          <cell r="H53">
            <v>2</v>
          </cell>
          <cell r="J53">
            <v>0</v>
          </cell>
        </row>
        <row r="54">
          <cell r="A54" t="str">
            <v xml:space="preserve">   wrzesień</v>
          </cell>
          <cell r="D54">
            <v>0</v>
          </cell>
          <cell r="F54">
            <v>0</v>
          </cell>
          <cell r="H54">
            <v>1</v>
          </cell>
          <cell r="J54">
            <v>0</v>
          </cell>
        </row>
        <row r="55">
          <cell r="A55" t="str">
            <v xml:space="preserve">   październik</v>
          </cell>
          <cell r="D55">
            <v>0</v>
          </cell>
          <cell r="F55">
            <v>1</v>
          </cell>
          <cell r="H55">
            <v>2</v>
          </cell>
          <cell r="J55">
            <v>0</v>
          </cell>
        </row>
        <row r="56">
          <cell r="A56" t="str">
            <v xml:space="preserve">   listopad</v>
          </cell>
          <cell r="D56">
            <v>0</v>
          </cell>
          <cell r="F56">
            <v>0</v>
          </cell>
          <cell r="H56">
            <v>0</v>
          </cell>
          <cell r="J56">
            <v>0</v>
          </cell>
        </row>
        <row r="57">
          <cell r="A57" t="str">
            <v xml:space="preserve">   grudzień</v>
          </cell>
          <cell r="D57">
            <v>0</v>
          </cell>
          <cell r="F57">
            <v>0</v>
          </cell>
          <cell r="H57">
            <v>6</v>
          </cell>
          <cell r="J57">
            <v>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1"/>
      <sheetName val="Str2"/>
      <sheetName val="Str3"/>
    </sheetNames>
    <sheetDataSet>
      <sheetData sheetId="0" refreshError="1"/>
      <sheetData sheetId="1" refreshError="1"/>
      <sheetData sheetId="2">
        <row r="53">
          <cell r="D53" t="str">
            <v>areszt śledczy</v>
          </cell>
          <cell r="F53" t="str">
            <v>zakład karny zamknięty</v>
          </cell>
          <cell r="H53" t="str">
            <v>zakład karny półotwarty</v>
          </cell>
          <cell r="J53" t="str">
            <v>zakład karny otwarty</v>
          </cell>
        </row>
        <row r="55">
          <cell r="A55" t="str">
            <v xml:space="preserve">   styczeń</v>
          </cell>
          <cell r="D55">
            <v>0</v>
          </cell>
          <cell r="F55">
            <v>0</v>
          </cell>
          <cell r="H55">
            <v>0</v>
          </cell>
          <cell r="J55">
            <v>0</v>
          </cell>
        </row>
        <row r="56">
          <cell r="A56" t="str">
            <v xml:space="preserve">   luty</v>
          </cell>
          <cell r="D56">
            <v>0</v>
          </cell>
          <cell r="F56">
            <v>0</v>
          </cell>
          <cell r="H56">
            <v>0</v>
          </cell>
          <cell r="J56">
            <v>0</v>
          </cell>
        </row>
        <row r="57">
          <cell r="A57" t="str">
            <v xml:space="preserve">   marzec</v>
          </cell>
          <cell r="D57">
            <v>0</v>
          </cell>
          <cell r="F57">
            <v>0</v>
          </cell>
          <cell r="H57">
            <v>0</v>
          </cell>
          <cell r="J57">
            <v>0</v>
          </cell>
        </row>
        <row r="58">
          <cell r="A58" t="str">
            <v xml:space="preserve">   kwiecień</v>
          </cell>
          <cell r="D58">
            <v>0</v>
          </cell>
          <cell r="F58">
            <v>0</v>
          </cell>
          <cell r="H58">
            <v>3</v>
          </cell>
          <cell r="J58">
            <v>0</v>
          </cell>
        </row>
        <row r="59">
          <cell r="A59" t="str">
            <v xml:space="preserve">   maj</v>
          </cell>
          <cell r="D59">
            <v>0</v>
          </cell>
          <cell r="F59">
            <v>0</v>
          </cell>
          <cell r="H59">
            <v>0</v>
          </cell>
          <cell r="J59">
            <v>0</v>
          </cell>
        </row>
        <row r="60">
          <cell r="A60" t="str">
            <v xml:space="preserve">   czerwiec</v>
          </cell>
          <cell r="D60">
            <v>0</v>
          </cell>
          <cell r="F60">
            <v>0</v>
          </cell>
          <cell r="H60">
            <v>0</v>
          </cell>
          <cell r="J60">
            <v>0</v>
          </cell>
        </row>
        <row r="61">
          <cell r="A61" t="str">
            <v xml:space="preserve">   lipiec</v>
          </cell>
          <cell r="D61">
            <v>0</v>
          </cell>
          <cell r="F61">
            <v>0</v>
          </cell>
          <cell r="H61">
            <v>1</v>
          </cell>
          <cell r="J61">
            <v>0</v>
          </cell>
        </row>
        <row r="62">
          <cell r="A62" t="str">
            <v xml:space="preserve">   sierpień</v>
          </cell>
          <cell r="D62">
            <v>0</v>
          </cell>
          <cell r="F62">
            <v>0</v>
          </cell>
          <cell r="H62">
            <v>0</v>
          </cell>
          <cell r="J62">
            <v>1</v>
          </cell>
        </row>
        <row r="63">
          <cell r="A63" t="str">
            <v xml:space="preserve">   wrzesień</v>
          </cell>
          <cell r="D63">
            <v>0</v>
          </cell>
          <cell r="F63">
            <v>0</v>
          </cell>
          <cell r="H63">
            <v>0</v>
          </cell>
          <cell r="J63">
            <v>0</v>
          </cell>
        </row>
        <row r="64">
          <cell r="A64" t="str">
            <v xml:space="preserve">   październik</v>
          </cell>
          <cell r="D64">
            <v>1</v>
          </cell>
          <cell r="F64">
            <v>0</v>
          </cell>
          <cell r="H64">
            <v>2</v>
          </cell>
          <cell r="J64">
            <v>1</v>
          </cell>
        </row>
        <row r="65">
          <cell r="A65" t="str">
            <v xml:space="preserve">   listopad</v>
          </cell>
          <cell r="D65">
            <v>0</v>
          </cell>
          <cell r="F65">
            <v>0</v>
          </cell>
          <cell r="H65">
            <v>1</v>
          </cell>
          <cell r="J65">
            <v>0</v>
          </cell>
        </row>
        <row r="66">
          <cell r="A66" t="str">
            <v xml:space="preserve">   grudzień</v>
          </cell>
          <cell r="D66">
            <v>0</v>
          </cell>
          <cell r="F66">
            <v>0</v>
          </cell>
          <cell r="H66">
            <v>1</v>
          </cell>
          <cell r="J66">
            <v>0</v>
          </cell>
        </row>
        <row r="102">
          <cell r="I102" t="str">
            <v>bez konwojenta</v>
          </cell>
        </row>
        <row r="104">
          <cell r="B104" t="str">
            <v xml:space="preserve">   styczeń</v>
          </cell>
          <cell r="E104">
            <v>0</v>
          </cell>
          <cell r="G104">
            <v>0</v>
          </cell>
          <cell r="I104">
            <v>2</v>
          </cell>
        </row>
        <row r="105">
          <cell r="B105" t="str">
            <v xml:space="preserve">   luty</v>
          </cell>
          <cell r="E105">
            <v>0</v>
          </cell>
          <cell r="G105">
            <v>0</v>
          </cell>
          <cell r="I105">
            <v>1</v>
          </cell>
        </row>
        <row r="106">
          <cell r="B106" t="str">
            <v xml:space="preserve">   marzec</v>
          </cell>
          <cell r="E106">
            <v>0</v>
          </cell>
          <cell r="G106">
            <v>0</v>
          </cell>
          <cell r="I106">
            <v>2</v>
          </cell>
        </row>
        <row r="107">
          <cell r="B107" t="str">
            <v xml:space="preserve">   kwiecień</v>
          </cell>
          <cell r="E107">
            <v>0</v>
          </cell>
          <cell r="G107">
            <v>0</v>
          </cell>
          <cell r="I107">
            <v>11</v>
          </cell>
        </row>
        <row r="108">
          <cell r="B108" t="str">
            <v xml:space="preserve">   maj</v>
          </cell>
          <cell r="E108">
            <v>0</v>
          </cell>
          <cell r="G108">
            <v>2</v>
          </cell>
          <cell r="I108">
            <v>12</v>
          </cell>
        </row>
        <row r="109">
          <cell r="B109" t="str">
            <v xml:space="preserve">   czerwiec</v>
          </cell>
          <cell r="E109">
            <v>0</v>
          </cell>
          <cell r="G109">
            <v>1</v>
          </cell>
          <cell r="I109">
            <v>10</v>
          </cell>
        </row>
        <row r="110">
          <cell r="B110" t="str">
            <v xml:space="preserve">   lipiec</v>
          </cell>
          <cell r="E110">
            <v>0</v>
          </cell>
          <cell r="G110">
            <v>2</v>
          </cell>
          <cell r="I110">
            <v>21</v>
          </cell>
        </row>
        <row r="111">
          <cell r="B111" t="str">
            <v xml:space="preserve">   sierpień</v>
          </cell>
          <cell r="E111">
            <v>0</v>
          </cell>
          <cell r="G111">
            <v>1</v>
          </cell>
          <cell r="I111">
            <v>18</v>
          </cell>
        </row>
        <row r="112">
          <cell r="B112" t="str">
            <v xml:space="preserve">   wrzesień</v>
          </cell>
          <cell r="E112">
            <v>0</v>
          </cell>
          <cell r="G112">
            <v>0</v>
          </cell>
          <cell r="I112">
            <v>21</v>
          </cell>
        </row>
        <row r="113">
          <cell r="B113" t="str">
            <v xml:space="preserve">   październik</v>
          </cell>
          <cell r="E113">
            <v>0</v>
          </cell>
          <cell r="G113">
            <v>3</v>
          </cell>
          <cell r="I113">
            <v>21</v>
          </cell>
        </row>
        <row r="114">
          <cell r="B114" t="str">
            <v xml:space="preserve">   listopad</v>
          </cell>
          <cell r="E114">
            <v>0</v>
          </cell>
          <cell r="G114">
            <v>0</v>
          </cell>
          <cell r="I114">
            <v>11</v>
          </cell>
        </row>
        <row r="115">
          <cell r="B115" t="str">
            <v xml:space="preserve">   grudzień</v>
          </cell>
          <cell r="E115">
            <v>0</v>
          </cell>
          <cell r="G115">
            <v>1</v>
          </cell>
          <cell r="I115">
            <v>14</v>
          </cell>
        </row>
        <row r="142">
          <cell r="C142" t="str">
            <v>pełny system konwojowania</v>
          </cell>
          <cell r="D142" t="str">
            <v>zmniejszony system konwojowania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1"/>
      <sheetName val="Str2"/>
      <sheetName val="Str3"/>
    </sheetNames>
    <sheetDataSet>
      <sheetData sheetId="0"/>
      <sheetData sheetId="1"/>
      <sheetData sheetId="2">
        <row r="44">
          <cell r="D44" t="str">
            <v>areszt śledczy</v>
          </cell>
          <cell r="F44" t="str">
            <v>zakład karny zamknięty</v>
          </cell>
          <cell r="H44" t="str">
            <v>zakład karny półotwarty</v>
          </cell>
          <cell r="J44" t="str">
            <v>zakład karny otwarty</v>
          </cell>
        </row>
        <row r="46">
          <cell r="A46" t="str">
            <v xml:space="preserve">   styczeń</v>
          </cell>
          <cell r="E46">
            <v>0</v>
          </cell>
          <cell r="G46">
            <v>0</v>
          </cell>
          <cell r="I46">
            <v>1</v>
          </cell>
          <cell r="K46">
            <v>0</v>
          </cell>
        </row>
        <row r="47">
          <cell r="A47" t="str">
            <v xml:space="preserve">   luty</v>
          </cell>
          <cell r="E47">
            <v>0</v>
          </cell>
          <cell r="G47">
            <v>0</v>
          </cell>
          <cell r="I47">
            <v>0</v>
          </cell>
          <cell r="K47">
            <v>0</v>
          </cell>
        </row>
        <row r="48">
          <cell r="A48" t="str">
            <v xml:space="preserve">   marzec</v>
          </cell>
          <cell r="E48">
            <v>1</v>
          </cell>
          <cell r="G48">
            <v>0</v>
          </cell>
          <cell r="I48">
            <v>0</v>
          </cell>
          <cell r="K48">
            <v>1</v>
          </cell>
        </row>
        <row r="49">
          <cell r="A49" t="str">
            <v xml:space="preserve">   kwiecień</v>
          </cell>
          <cell r="E49">
            <v>1</v>
          </cell>
          <cell r="G49">
            <v>0</v>
          </cell>
          <cell r="I49">
            <v>0</v>
          </cell>
          <cell r="K49">
            <v>0</v>
          </cell>
        </row>
        <row r="50">
          <cell r="A50" t="str">
            <v xml:space="preserve">   maj</v>
          </cell>
          <cell r="G50">
            <v>1</v>
          </cell>
          <cell r="I50">
            <v>1</v>
          </cell>
          <cell r="K50">
            <v>0</v>
          </cell>
        </row>
        <row r="51">
          <cell r="A51" t="str">
            <v xml:space="preserve">   czerwiec</v>
          </cell>
          <cell r="E51">
            <v>0</v>
          </cell>
          <cell r="G51">
            <v>0</v>
          </cell>
          <cell r="I51">
            <v>0</v>
          </cell>
          <cell r="K51">
            <v>0</v>
          </cell>
        </row>
        <row r="52">
          <cell r="A52" t="str">
            <v xml:space="preserve">   lipiec</v>
          </cell>
          <cell r="E52">
            <v>1</v>
          </cell>
          <cell r="G52">
            <v>2</v>
          </cell>
          <cell r="I52">
            <v>5</v>
          </cell>
          <cell r="K52">
            <v>0</v>
          </cell>
        </row>
        <row r="53">
          <cell r="A53" t="str">
            <v xml:space="preserve">   sierpień</v>
          </cell>
          <cell r="E53">
            <v>0</v>
          </cell>
          <cell r="G53">
            <v>0</v>
          </cell>
          <cell r="I53">
            <v>5</v>
          </cell>
          <cell r="K53">
            <v>0</v>
          </cell>
        </row>
        <row r="54">
          <cell r="A54" t="str">
            <v xml:space="preserve">   wrzesień</v>
          </cell>
          <cell r="E54">
            <v>0</v>
          </cell>
          <cell r="G54">
            <v>0</v>
          </cell>
          <cell r="I54">
            <v>0</v>
          </cell>
          <cell r="K54">
            <v>0</v>
          </cell>
        </row>
        <row r="55">
          <cell r="A55" t="str">
            <v xml:space="preserve">   październik</v>
          </cell>
          <cell r="E55">
            <v>0</v>
          </cell>
          <cell r="G55">
            <v>0</v>
          </cell>
          <cell r="I55">
            <v>0</v>
          </cell>
          <cell r="K55">
            <v>1</v>
          </cell>
        </row>
        <row r="56">
          <cell r="A56" t="str">
            <v xml:space="preserve">   listopad</v>
          </cell>
          <cell r="E56">
            <v>0</v>
          </cell>
          <cell r="G56">
            <v>0</v>
          </cell>
          <cell r="I56">
            <v>6</v>
          </cell>
          <cell r="K56">
            <v>0</v>
          </cell>
        </row>
        <row r="57">
          <cell r="A57" t="str">
            <v xml:space="preserve">   grudzień</v>
          </cell>
          <cell r="E57">
            <v>0</v>
          </cell>
          <cell r="G57">
            <v>0</v>
          </cell>
          <cell r="I57">
            <v>0</v>
          </cell>
          <cell r="K57">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1"/>
      <sheetName val="Str2"/>
      <sheetName val="Str3"/>
    </sheetNames>
    <sheetDataSet>
      <sheetData sheetId="0"/>
      <sheetData sheetId="1"/>
      <sheetData sheetId="2">
        <row r="44">
          <cell r="D44" t="str">
            <v>areszt śledczy</v>
          </cell>
          <cell r="F44" t="str">
            <v>zakład karny zamknięty</v>
          </cell>
          <cell r="H44" t="str">
            <v>zakład karny półotwarty</v>
          </cell>
          <cell r="J44" t="str">
            <v>zakład karny otwarty</v>
          </cell>
        </row>
        <row r="46">
          <cell r="A46" t="str">
            <v xml:space="preserve">   styczeń</v>
          </cell>
          <cell r="D46">
            <v>0</v>
          </cell>
          <cell r="F46">
            <v>0</v>
          </cell>
          <cell r="H46">
            <v>0</v>
          </cell>
          <cell r="J46">
            <v>0</v>
          </cell>
        </row>
        <row r="47">
          <cell r="A47" t="str">
            <v xml:space="preserve">   luty</v>
          </cell>
          <cell r="D47">
            <v>0</v>
          </cell>
          <cell r="F47">
            <v>0</v>
          </cell>
          <cell r="H47">
            <v>0</v>
          </cell>
          <cell r="J47">
            <v>0</v>
          </cell>
        </row>
        <row r="48">
          <cell r="A48" t="str">
            <v xml:space="preserve">   marzec</v>
          </cell>
          <cell r="D48">
            <v>0</v>
          </cell>
          <cell r="F48">
            <v>0</v>
          </cell>
          <cell r="H48">
            <v>4</v>
          </cell>
          <cell r="J48">
            <v>0</v>
          </cell>
        </row>
        <row r="49">
          <cell r="A49" t="str">
            <v xml:space="preserve">   kwiecień</v>
          </cell>
          <cell r="D49">
            <v>0</v>
          </cell>
          <cell r="F49">
            <v>0</v>
          </cell>
          <cell r="H49">
            <v>1</v>
          </cell>
          <cell r="J49">
            <v>1</v>
          </cell>
        </row>
        <row r="50">
          <cell r="A50" t="str">
            <v xml:space="preserve">   maj</v>
          </cell>
          <cell r="D50">
            <v>0</v>
          </cell>
          <cell r="F50">
            <v>0</v>
          </cell>
          <cell r="H50">
            <v>0</v>
          </cell>
          <cell r="J50">
            <v>0</v>
          </cell>
        </row>
        <row r="51">
          <cell r="A51" t="str">
            <v xml:space="preserve">   czerwiec</v>
          </cell>
          <cell r="D51">
            <v>0</v>
          </cell>
          <cell r="F51">
            <v>0</v>
          </cell>
          <cell r="H51">
            <v>2</v>
          </cell>
          <cell r="J51">
            <v>0</v>
          </cell>
        </row>
        <row r="52">
          <cell r="A52" t="str">
            <v xml:space="preserve">   lipiec</v>
          </cell>
          <cell r="D52">
            <v>1</v>
          </cell>
          <cell r="F52">
            <v>1</v>
          </cell>
          <cell r="H52">
            <v>2</v>
          </cell>
          <cell r="J52">
            <v>0</v>
          </cell>
        </row>
        <row r="53">
          <cell r="A53" t="str">
            <v xml:space="preserve">   sierpień</v>
          </cell>
          <cell r="D53">
            <v>0</v>
          </cell>
          <cell r="F53">
            <v>0</v>
          </cell>
          <cell r="H53">
            <v>0</v>
          </cell>
          <cell r="J53">
            <v>0</v>
          </cell>
        </row>
        <row r="54">
          <cell r="A54" t="str">
            <v xml:space="preserve">   wrzesień</v>
          </cell>
          <cell r="D54">
            <v>0</v>
          </cell>
          <cell r="F54">
            <v>0</v>
          </cell>
          <cell r="H54">
            <v>0</v>
          </cell>
          <cell r="J54">
            <v>0</v>
          </cell>
        </row>
        <row r="55">
          <cell r="A55" t="str">
            <v xml:space="preserve">   październik</v>
          </cell>
          <cell r="D55">
            <v>0</v>
          </cell>
          <cell r="F55">
            <v>0</v>
          </cell>
          <cell r="H55">
            <v>1</v>
          </cell>
          <cell r="J55">
            <v>0</v>
          </cell>
        </row>
        <row r="56">
          <cell r="A56" t="str">
            <v xml:space="preserve">   listopad</v>
          </cell>
          <cell r="D56">
            <v>0</v>
          </cell>
          <cell r="F56">
            <v>0</v>
          </cell>
          <cell r="H56">
            <v>2</v>
          </cell>
          <cell r="J56">
            <v>0</v>
          </cell>
        </row>
        <row r="57">
          <cell r="A57" t="str">
            <v xml:space="preserve">   grudzień</v>
          </cell>
          <cell r="D57">
            <v>0</v>
          </cell>
          <cell r="F57">
            <v>0</v>
          </cell>
          <cell r="H57">
            <v>6</v>
          </cell>
          <cell r="J57">
            <v>0</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3:J57"/>
  <sheetViews>
    <sheetView workbookViewId="0">
      <selection activeCell="B20" sqref="B20"/>
    </sheetView>
  </sheetViews>
  <sheetFormatPr defaultColWidth="8.90625" defaultRowHeight="15.65"/>
  <cols>
    <col min="1" max="16384" width="8.90625" style="13"/>
  </cols>
  <sheetData>
    <row r="3" spans="1:9" ht="30.7">
      <c r="A3" s="2048" t="s">
        <v>283</v>
      </c>
      <c r="B3" s="2048"/>
      <c r="C3" s="2048"/>
      <c r="D3" s="2048"/>
      <c r="E3" s="2048"/>
      <c r="F3" s="2048"/>
      <c r="G3" s="2048"/>
      <c r="H3" s="2048"/>
      <c r="I3" s="2048"/>
    </row>
    <row r="5" spans="1:9" ht="30.7">
      <c r="A5" s="2048" t="s">
        <v>284</v>
      </c>
      <c r="B5" s="2048"/>
      <c r="C5" s="2048"/>
      <c r="D5" s="2048"/>
      <c r="E5" s="2048"/>
      <c r="F5" s="2048"/>
      <c r="G5" s="2048"/>
      <c r="H5" s="2048"/>
      <c r="I5" s="2048"/>
    </row>
    <row r="8" spans="1:9" ht="16.45" customHeight="1"/>
    <row r="9" spans="1:9">
      <c r="A9" s="13" t="s">
        <v>1973</v>
      </c>
      <c r="B9" s="14"/>
    </row>
    <row r="13" spans="1:9" hidden="1"/>
    <row r="14" spans="1:9" ht="18.2" hidden="1">
      <c r="A14" s="15" t="s">
        <v>769</v>
      </c>
      <c r="H14" s="15"/>
    </row>
    <row r="15" spans="1:9" hidden="1"/>
    <row r="29" spans="1:9" ht="26.3">
      <c r="A29" s="2051" t="s">
        <v>742</v>
      </c>
      <c r="B29" s="2051"/>
      <c r="C29" s="2051"/>
      <c r="D29" s="2051"/>
      <c r="E29" s="2051"/>
      <c r="F29" s="2051"/>
      <c r="G29" s="2051"/>
      <c r="H29" s="2051"/>
      <c r="I29" s="2051"/>
    </row>
    <row r="31" spans="1:9" ht="26.3">
      <c r="A31" s="2051" t="s">
        <v>743</v>
      </c>
      <c r="B31" s="2052"/>
      <c r="C31" s="2052"/>
      <c r="D31" s="2052"/>
      <c r="E31" s="2052"/>
      <c r="F31" s="2052"/>
      <c r="G31" s="2052"/>
      <c r="H31" s="2052"/>
      <c r="I31" s="2052"/>
    </row>
    <row r="33" spans="1:10" ht="25.55" customHeight="1">
      <c r="A33" s="2053"/>
      <c r="B33" s="2053"/>
      <c r="C33" s="2053"/>
      <c r="D33" s="2053"/>
      <c r="E33" s="2053"/>
      <c r="F33" s="2053"/>
      <c r="G33" s="2053"/>
      <c r="H33" s="2053"/>
      <c r="I33" s="2053"/>
    </row>
    <row r="41" spans="1:10" ht="28.2">
      <c r="A41" s="2049" t="s">
        <v>1974</v>
      </c>
      <c r="B41" s="2049"/>
      <c r="C41" s="2049"/>
      <c r="D41" s="2049"/>
      <c r="E41" s="2049"/>
      <c r="F41" s="2049"/>
      <c r="G41" s="2049"/>
      <c r="H41" s="2049"/>
      <c r="I41" s="2049"/>
      <c r="J41" s="16"/>
    </row>
    <row r="57" spans="1:9" ht="18.2">
      <c r="A57" s="2050" t="s">
        <v>285</v>
      </c>
      <c r="B57" s="2050"/>
      <c r="C57" s="2050"/>
      <c r="D57" s="2050"/>
      <c r="E57" s="2050"/>
      <c r="F57" s="2050"/>
      <c r="G57" s="2050"/>
      <c r="H57" s="2050"/>
      <c r="I57" s="2050"/>
    </row>
  </sheetData>
  <mergeCells count="7">
    <mergeCell ref="A3:I3"/>
    <mergeCell ref="A5:I5"/>
    <mergeCell ref="A41:I41"/>
    <mergeCell ref="A57:I57"/>
    <mergeCell ref="A29:I29"/>
    <mergeCell ref="A31:I31"/>
    <mergeCell ref="A33:I33"/>
  </mergeCells>
  <phoneticPr fontId="0" type="noConversion"/>
  <pageMargins left="0.88" right="0.72" top="0.27" bottom="0.28999999999999998" header="0.25" footer="0.27"/>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J273"/>
  <sheetViews>
    <sheetView workbookViewId="0">
      <selection activeCell="G105" sqref="G105"/>
    </sheetView>
  </sheetViews>
  <sheetFormatPr defaultColWidth="9.81640625" defaultRowHeight="15.65"/>
  <cols>
    <col min="1" max="1" width="12.6328125" style="13" customWidth="1"/>
    <col min="2" max="4" width="9.81640625" style="13"/>
    <col min="5" max="5" width="15.6328125" style="13" customWidth="1"/>
    <col min="6" max="6" width="27.81640625" style="13" customWidth="1"/>
    <col min="7" max="7" width="8.26953125" style="13" customWidth="1"/>
    <col min="8" max="16384" width="9.81640625" style="13"/>
  </cols>
  <sheetData>
    <row r="1" spans="1:10">
      <c r="A1" s="17" t="s">
        <v>281</v>
      </c>
      <c r="B1" s="17"/>
      <c r="C1" s="17"/>
      <c r="D1" s="17"/>
      <c r="E1" s="17"/>
      <c r="F1" s="17"/>
      <c r="G1" s="17"/>
      <c r="H1" s="17"/>
      <c r="I1" s="17"/>
      <c r="J1" s="17"/>
    </row>
    <row r="2" spans="1:10">
      <c r="A2" s="17"/>
      <c r="B2" s="17"/>
      <c r="C2" s="17"/>
      <c r="D2" s="17"/>
      <c r="E2" s="17"/>
      <c r="F2" s="17"/>
      <c r="G2" s="17"/>
      <c r="H2" s="17"/>
      <c r="I2" s="17"/>
      <c r="J2" s="17"/>
    </row>
    <row r="3" spans="1:10">
      <c r="A3" s="17"/>
      <c r="B3" s="17"/>
      <c r="C3" s="17"/>
      <c r="D3" s="17"/>
      <c r="E3" s="17"/>
      <c r="F3" s="17"/>
      <c r="G3" s="17"/>
      <c r="H3" s="17"/>
      <c r="I3" s="17"/>
      <c r="J3" s="17"/>
    </row>
    <row r="4" spans="1:10">
      <c r="A4" s="17" t="s">
        <v>514</v>
      </c>
      <c r="B4" s="17" t="s">
        <v>44</v>
      </c>
      <c r="C4" s="17"/>
      <c r="D4" s="17"/>
      <c r="E4" s="17"/>
      <c r="F4" s="17"/>
      <c r="G4" s="17">
        <v>1</v>
      </c>
      <c r="H4" s="17"/>
      <c r="I4" s="17"/>
      <c r="J4" s="17"/>
    </row>
    <row r="5" spans="1:10">
      <c r="A5" s="17" t="s">
        <v>515</v>
      </c>
      <c r="B5" s="17" t="s">
        <v>1326</v>
      </c>
      <c r="C5" s="17"/>
      <c r="D5" s="17"/>
      <c r="E5" s="17"/>
      <c r="F5" s="17"/>
      <c r="G5" s="17">
        <v>3</v>
      </c>
      <c r="H5" s="17"/>
      <c r="I5" s="17"/>
      <c r="J5" s="17"/>
    </row>
    <row r="6" spans="1:10">
      <c r="A6" s="17" t="s">
        <v>45</v>
      </c>
      <c r="B6" s="17" t="s">
        <v>518</v>
      </c>
      <c r="C6" s="17"/>
      <c r="D6" s="17"/>
      <c r="E6" s="17"/>
      <c r="F6" s="17"/>
      <c r="G6" s="17">
        <v>4</v>
      </c>
      <c r="H6" s="17"/>
      <c r="I6" s="17"/>
      <c r="J6" s="17"/>
    </row>
    <row r="7" spans="1:10">
      <c r="A7" s="17" t="s">
        <v>516</v>
      </c>
      <c r="B7" s="17" t="s">
        <v>121</v>
      </c>
      <c r="C7" s="17"/>
      <c r="D7" s="17"/>
      <c r="E7" s="17"/>
      <c r="F7" s="17"/>
      <c r="G7" s="17">
        <v>5</v>
      </c>
      <c r="H7" s="17"/>
      <c r="I7" s="17"/>
      <c r="J7" s="17"/>
    </row>
    <row r="8" spans="1:10">
      <c r="A8" s="17" t="s">
        <v>517</v>
      </c>
      <c r="B8" s="17" t="s">
        <v>122</v>
      </c>
      <c r="C8" s="17"/>
      <c r="D8" s="17"/>
      <c r="E8" s="17"/>
      <c r="F8" s="17"/>
      <c r="G8" s="17">
        <v>6</v>
      </c>
      <c r="H8" s="17"/>
      <c r="I8" s="17"/>
      <c r="J8" s="17"/>
    </row>
    <row r="9" spans="1:10">
      <c r="A9" s="17" t="s">
        <v>519</v>
      </c>
      <c r="B9" s="17" t="s">
        <v>415</v>
      </c>
      <c r="C9" s="17"/>
      <c r="D9" s="17"/>
      <c r="E9" s="17"/>
      <c r="F9" s="17"/>
      <c r="G9" s="17">
        <v>7</v>
      </c>
      <c r="H9" s="17"/>
      <c r="I9" s="17"/>
      <c r="J9" s="17"/>
    </row>
    <row r="10" spans="1:10">
      <c r="A10" s="17" t="s">
        <v>520</v>
      </c>
      <c r="B10" s="17" t="s">
        <v>123</v>
      </c>
      <c r="C10" s="17"/>
      <c r="D10" s="17"/>
      <c r="E10" s="17"/>
      <c r="F10" s="17"/>
      <c r="G10" s="17">
        <v>7</v>
      </c>
      <c r="H10" s="17"/>
      <c r="I10" s="17"/>
      <c r="J10" s="17"/>
    </row>
    <row r="11" spans="1:10">
      <c r="A11" s="17" t="s">
        <v>521</v>
      </c>
      <c r="B11" s="17" t="s">
        <v>846</v>
      </c>
      <c r="C11" s="17"/>
      <c r="D11" s="17"/>
      <c r="E11" s="17"/>
      <c r="F11" s="17"/>
      <c r="G11" s="17"/>
      <c r="H11" s="17"/>
      <c r="I11" s="17"/>
      <c r="J11" s="17"/>
    </row>
    <row r="12" spans="1:10">
      <c r="A12" s="17"/>
      <c r="B12" s="17" t="s">
        <v>849</v>
      </c>
      <c r="C12" s="17"/>
      <c r="D12" s="17"/>
      <c r="E12" s="17"/>
      <c r="F12" s="17"/>
      <c r="G12" s="17">
        <v>7</v>
      </c>
      <c r="H12" s="17"/>
      <c r="I12" s="17"/>
      <c r="J12" s="17"/>
    </row>
    <row r="13" spans="1:10">
      <c r="A13" s="17" t="s">
        <v>522</v>
      </c>
      <c r="B13" s="17" t="s">
        <v>846</v>
      </c>
      <c r="C13" s="17"/>
      <c r="D13" s="17"/>
      <c r="E13" s="17"/>
      <c r="F13" s="17"/>
      <c r="G13" s="17"/>
      <c r="H13" s="17"/>
      <c r="I13" s="17"/>
      <c r="J13" s="17"/>
    </row>
    <row r="14" spans="1:10">
      <c r="A14" s="17"/>
      <c r="B14" s="17" t="s">
        <v>848</v>
      </c>
      <c r="C14" s="17"/>
      <c r="D14" s="17"/>
      <c r="E14" s="17"/>
      <c r="F14" s="17"/>
      <c r="G14" s="17">
        <v>8</v>
      </c>
      <c r="H14" s="17"/>
      <c r="I14" s="17"/>
      <c r="J14" s="17"/>
    </row>
    <row r="15" spans="1:10">
      <c r="A15" s="17" t="s">
        <v>523</v>
      </c>
      <c r="B15" s="17" t="s">
        <v>846</v>
      </c>
      <c r="C15" s="17"/>
      <c r="D15" s="17"/>
      <c r="E15" s="17"/>
      <c r="F15" s="17"/>
      <c r="G15" s="17"/>
      <c r="H15" s="17"/>
      <c r="I15" s="17"/>
      <c r="J15" s="17"/>
    </row>
    <row r="16" spans="1:10">
      <c r="A16" s="17"/>
      <c r="B16" s="17" t="s">
        <v>847</v>
      </c>
      <c r="C16" s="17"/>
      <c r="D16" s="17"/>
      <c r="E16" s="17"/>
      <c r="F16" s="17"/>
      <c r="G16" s="17">
        <v>8</v>
      </c>
      <c r="H16" s="17"/>
      <c r="I16" s="17"/>
      <c r="J16" s="17"/>
    </row>
    <row r="17" spans="1:10">
      <c r="A17" s="17" t="s">
        <v>524</v>
      </c>
      <c r="B17" s="17" t="s">
        <v>220</v>
      </c>
      <c r="C17" s="17"/>
      <c r="D17" s="17"/>
      <c r="E17" s="17"/>
      <c r="F17" s="17"/>
      <c r="G17" s="17">
        <v>9</v>
      </c>
      <c r="H17" s="17"/>
      <c r="I17" s="17"/>
      <c r="J17" s="17"/>
    </row>
    <row r="18" spans="1:10">
      <c r="A18" s="17" t="s">
        <v>526</v>
      </c>
      <c r="B18" s="17" t="s">
        <v>470</v>
      </c>
      <c r="C18" s="17"/>
      <c r="D18" s="17"/>
      <c r="E18" s="17"/>
      <c r="F18" s="17"/>
      <c r="G18" s="17">
        <v>9</v>
      </c>
      <c r="H18" s="17"/>
      <c r="I18" s="17"/>
      <c r="J18" s="17"/>
    </row>
    <row r="19" spans="1:10">
      <c r="A19" s="17" t="s">
        <v>529</v>
      </c>
      <c r="B19" s="17" t="s">
        <v>945</v>
      </c>
      <c r="C19" s="17"/>
      <c r="D19" s="17"/>
      <c r="E19" s="17"/>
      <c r="F19" s="17"/>
      <c r="G19" s="17"/>
      <c r="H19" s="17"/>
      <c r="I19" s="17"/>
      <c r="J19" s="17"/>
    </row>
    <row r="20" spans="1:10">
      <c r="A20" s="17"/>
      <c r="B20" s="17" t="s">
        <v>1327</v>
      </c>
      <c r="C20" s="17"/>
      <c r="D20" s="17"/>
      <c r="E20" s="17"/>
      <c r="F20" s="17"/>
      <c r="G20" s="17">
        <v>10</v>
      </c>
      <c r="H20" s="17"/>
      <c r="I20" s="17"/>
      <c r="J20" s="17"/>
    </row>
    <row r="21" spans="1:10">
      <c r="A21" s="17" t="s">
        <v>531</v>
      </c>
      <c r="B21" s="17" t="s">
        <v>945</v>
      </c>
      <c r="C21" s="17"/>
      <c r="D21" s="17"/>
      <c r="E21" s="17"/>
      <c r="F21" s="17"/>
      <c r="G21" s="17"/>
      <c r="H21" s="17"/>
      <c r="I21" s="17"/>
      <c r="J21" s="17"/>
    </row>
    <row r="22" spans="1:10">
      <c r="A22" s="17"/>
      <c r="B22" s="17" t="s">
        <v>1328</v>
      </c>
      <c r="C22" s="17"/>
      <c r="D22" s="17"/>
      <c r="E22" s="17"/>
      <c r="F22" s="17"/>
      <c r="G22" s="17">
        <v>11</v>
      </c>
      <c r="H22" s="17"/>
      <c r="I22" s="17"/>
      <c r="J22" s="17"/>
    </row>
    <row r="23" spans="1:10">
      <c r="A23" s="17" t="s">
        <v>533</v>
      </c>
      <c r="B23" s="17" t="s">
        <v>1329</v>
      </c>
      <c r="C23" s="17"/>
      <c r="D23" s="17"/>
      <c r="E23" s="17"/>
      <c r="F23" s="17"/>
      <c r="G23" s="17">
        <v>12</v>
      </c>
      <c r="H23" s="17"/>
      <c r="I23" s="17"/>
      <c r="J23" s="17"/>
    </row>
    <row r="24" spans="1:10">
      <c r="A24" s="17" t="s">
        <v>534</v>
      </c>
      <c r="B24" s="17" t="s">
        <v>836</v>
      </c>
      <c r="C24" s="17"/>
      <c r="D24" s="17"/>
      <c r="E24" s="17"/>
      <c r="F24" s="17"/>
      <c r="G24" s="17"/>
      <c r="H24" s="17"/>
      <c r="I24" s="17"/>
      <c r="J24" s="17"/>
    </row>
    <row r="25" spans="1:10">
      <c r="A25" s="17"/>
      <c r="B25" s="17" t="s">
        <v>1330</v>
      </c>
      <c r="C25" s="17"/>
      <c r="D25" s="17"/>
      <c r="E25" s="17"/>
      <c r="F25" s="17"/>
      <c r="G25" s="17">
        <v>12</v>
      </c>
      <c r="H25" s="17"/>
      <c r="I25" s="17"/>
      <c r="J25" s="17"/>
    </row>
    <row r="26" spans="1:10">
      <c r="A26" s="17" t="s">
        <v>535</v>
      </c>
      <c r="B26" s="17" t="s">
        <v>941</v>
      </c>
      <c r="C26" s="17"/>
      <c r="D26" s="17"/>
      <c r="E26" s="17"/>
      <c r="F26" s="17"/>
      <c r="G26" s="17"/>
      <c r="H26" s="17"/>
      <c r="I26" s="17"/>
      <c r="J26" s="17"/>
    </row>
    <row r="27" spans="1:10">
      <c r="A27" s="17"/>
      <c r="B27" s="17" t="s">
        <v>1331</v>
      </c>
      <c r="C27" s="17"/>
      <c r="D27" s="17"/>
      <c r="E27" s="17"/>
      <c r="F27" s="17"/>
      <c r="G27" s="17">
        <v>13</v>
      </c>
      <c r="H27" s="17"/>
      <c r="I27" s="17"/>
      <c r="J27" s="17"/>
    </row>
    <row r="28" spans="1:10">
      <c r="A28" s="17" t="s">
        <v>545</v>
      </c>
      <c r="B28" s="17" t="s">
        <v>942</v>
      </c>
      <c r="C28" s="17"/>
      <c r="D28" s="17"/>
      <c r="E28" s="17"/>
      <c r="F28" s="17"/>
      <c r="G28" s="17"/>
      <c r="H28" s="17"/>
      <c r="I28" s="17"/>
      <c r="J28" s="17"/>
    </row>
    <row r="29" spans="1:10">
      <c r="A29" s="17"/>
      <c r="B29" s="17" t="s">
        <v>1331</v>
      </c>
      <c r="C29" s="17"/>
      <c r="D29" s="17"/>
      <c r="E29" s="17"/>
      <c r="F29" s="17"/>
      <c r="G29" s="17">
        <v>13</v>
      </c>
      <c r="H29" s="17"/>
      <c r="I29" s="17"/>
      <c r="J29" s="17"/>
    </row>
    <row r="30" spans="1:10">
      <c r="A30" s="17" t="s">
        <v>944</v>
      </c>
      <c r="B30" s="17" t="s">
        <v>943</v>
      </c>
      <c r="C30" s="17"/>
      <c r="D30" s="17"/>
      <c r="E30" s="17"/>
      <c r="F30" s="17"/>
      <c r="G30" s="17"/>
      <c r="H30" s="17"/>
      <c r="I30" s="17"/>
      <c r="J30" s="17"/>
    </row>
    <row r="31" spans="1:10">
      <c r="A31" s="17"/>
      <c r="B31" s="17" t="s">
        <v>1331</v>
      </c>
      <c r="C31" s="17"/>
      <c r="D31" s="17"/>
      <c r="E31" s="17"/>
      <c r="F31" s="17"/>
      <c r="G31" s="17">
        <v>13</v>
      </c>
      <c r="H31" s="17"/>
      <c r="I31" s="17"/>
      <c r="J31" s="17"/>
    </row>
    <row r="32" spans="1:10">
      <c r="A32" s="17" t="s">
        <v>546</v>
      </c>
      <c r="B32" s="17" t="s">
        <v>1332</v>
      </c>
      <c r="C32" s="17"/>
      <c r="D32" s="17"/>
      <c r="E32" s="17"/>
      <c r="F32" s="17"/>
      <c r="G32" s="17">
        <v>14</v>
      </c>
      <c r="H32" s="17"/>
      <c r="I32" s="17"/>
      <c r="J32" s="17"/>
    </row>
    <row r="33" spans="1:10">
      <c r="A33" s="17" t="s">
        <v>547</v>
      </c>
      <c r="B33" s="17" t="s">
        <v>124</v>
      </c>
      <c r="C33" s="17"/>
      <c r="D33" s="17"/>
      <c r="E33" s="17"/>
      <c r="F33" s="17"/>
      <c r="G33" s="17">
        <v>15</v>
      </c>
      <c r="H33" s="17"/>
      <c r="I33" s="17"/>
      <c r="J33" s="17"/>
    </row>
    <row r="34" spans="1:10">
      <c r="A34" s="17" t="s">
        <v>548</v>
      </c>
      <c r="B34" s="17" t="s">
        <v>125</v>
      </c>
      <c r="C34" s="17"/>
      <c r="D34" s="17"/>
      <c r="E34" s="17"/>
      <c r="F34" s="17"/>
      <c r="G34" s="17">
        <v>16</v>
      </c>
      <c r="H34" s="17"/>
      <c r="I34" s="17"/>
      <c r="J34" s="17"/>
    </row>
    <row r="35" spans="1:10">
      <c r="A35" s="17" t="s">
        <v>549</v>
      </c>
      <c r="B35" s="17" t="s">
        <v>126</v>
      </c>
      <c r="C35" s="17"/>
      <c r="D35" s="17"/>
      <c r="E35" s="17"/>
      <c r="F35" s="17"/>
      <c r="G35" s="17">
        <v>16</v>
      </c>
      <c r="H35" s="17"/>
      <c r="I35" s="17"/>
      <c r="J35" s="17"/>
    </row>
    <row r="36" spans="1:10">
      <c r="A36" s="17" t="s">
        <v>551</v>
      </c>
      <c r="B36" s="17" t="s">
        <v>127</v>
      </c>
      <c r="C36" s="17"/>
      <c r="D36" s="17"/>
      <c r="E36" s="17"/>
      <c r="F36" s="17"/>
      <c r="G36" s="17">
        <v>16</v>
      </c>
      <c r="H36" s="17"/>
      <c r="I36" s="17"/>
      <c r="J36" s="17"/>
    </row>
    <row r="37" spans="1:10">
      <c r="A37" s="17" t="s">
        <v>552</v>
      </c>
      <c r="B37" s="17" t="s">
        <v>128</v>
      </c>
      <c r="C37" s="17"/>
      <c r="D37" s="17"/>
      <c r="E37" s="17"/>
      <c r="F37" s="17"/>
      <c r="G37" s="17">
        <v>17</v>
      </c>
      <c r="H37" s="17"/>
      <c r="I37" s="17"/>
      <c r="J37" s="17"/>
    </row>
    <row r="38" spans="1:10">
      <c r="A38" s="17" t="s">
        <v>553</v>
      </c>
      <c r="B38" s="17" t="s">
        <v>221</v>
      </c>
      <c r="C38" s="17"/>
      <c r="D38" s="17"/>
      <c r="E38" s="17"/>
      <c r="F38" s="17"/>
      <c r="G38" s="17">
        <v>18</v>
      </c>
      <c r="H38" s="17"/>
      <c r="I38" s="17"/>
      <c r="J38" s="17"/>
    </row>
    <row r="39" spans="1:10">
      <c r="A39" s="17" t="s">
        <v>554</v>
      </c>
      <c r="B39" s="17" t="s">
        <v>845</v>
      </c>
      <c r="C39" s="17"/>
      <c r="D39" s="17"/>
      <c r="E39" s="17"/>
      <c r="F39" s="17"/>
      <c r="G39" s="17">
        <v>18</v>
      </c>
      <c r="H39" s="17"/>
      <c r="I39" s="17"/>
      <c r="J39" s="17"/>
    </row>
    <row r="40" spans="1:10">
      <c r="A40" s="17" t="s">
        <v>555</v>
      </c>
      <c r="B40" s="17" t="s">
        <v>844</v>
      </c>
      <c r="C40" s="17"/>
      <c r="D40" s="17"/>
      <c r="E40" s="17"/>
      <c r="F40" s="17"/>
      <c r="G40" s="17">
        <v>18</v>
      </c>
      <c r="H40" s="17"/>
      <c r="I40" s="17"/>
      <c r="J40" s="17"/>
    </row>
    <row r="41" spans="1:10">
      <c r="A41" s="17" t="s">
        <v>556</v>
      </c>
      <c r="B41" s="17" t="s">
        <v>129</v>
      </c>
      <c r="C41" s="17"/>
      <c r="D41" s="17"/>
      <c r="E41" s="17"/>
      <c r="F41" s="17"/>
      <c r="G41" s="17">
        <v>19</v>
      </c>
      <c r="H41" s="17"/>
      <c r="I41" s="17"/>
      <c r="J41" s="17"/>
    </row>
    <row r="42" spans="1:10">
      <c r="A42" s="17" t="s">
        <v>557</v>
      </c>
      <c r="B42" s="17" t="s">
        <v>130</v>
      </c>
      <c r="C42" s="17"/>
      <c r="D42" s="17"/>
      <c r="E42" s="17"/>
      <c r="F42" s="17"/>
      <c r="G42" s="17">
        <v>19</v>
      </c>
      <c r="H42" s="17"/>
      <c r="I42" s="17"/>
      <c r="J42" s="17"/>
    </row>
    <row r="43" spans="1:10">
      <c r="A43" s="17" t="s">
        <v>558</v>
      </c>
      <c r="B43" s="17" t="s">
        <v>343</v>
      </c>
      <c r="C43" s="17"/>
      <c r="D43" s="17"/>
      <c r="E43" s="17"/>
      <c r="F43" s="17"/>
      <c r="G43" s="17">
        <v>19</v>
      </c>
      <c r="H43" s="17"/>
      <c r="I43" s="17"/>
      <c r="J43" s="17"/>
    </row>
    <row r="44" spans="1:10">
      <c r="A44" s="17" t="s">
        <v>560</v>
      </c>
      <c r="B44" s="17" t="s">
        <v>131</v>
      </c>
      <c r="C44" s="17"/>
      <c r="D44" s="17"/>
      <c r="E44" s="17"/>
      <c r="F44" s="17"/>
      <c r="G44" s="17">
        <v>19</v>
      </c>
      <c r="H44" s="17"/>
      <c r="I44" s="17"/>
      <c r="J44" s="17"/>
    </row>
    <row r="45" spans="1:10">
      <c r="A45" s="17" t="s">
        <v>562</v>
      </c>
      <c r="B45" s="17" t="s">
        <v>132</v>
      </c>
      <c r="C45" s="17"/>
      <c r="D45" s="17"/>
      <c r="E45" s="17"/>
      <c r="F45" s="17"/>
      <c r="G45" s="17">
        <v>20</v>
      </c>
      <c r="H45" s="17"/>
      <c r="I45" s="17"/>
      <c r="J45" s="17"/>
    </row>
    <row r="46" spans="1:10">
      <c r="A46" s="17" t="s">
        <v>563</v>
      </c>
      <c r="B46" s="17" t="s">
        <v>841</v>
      </c>
      <c r="C46" s="17"/>
      <c r="D46" s="17"/>
      <c r="E46" s="17"/>
      <c r="F46" s="17"/>
      <c r="G46" s="17">
        <v>20</v>
      </c>
      <c r="H46" s="17"/>
      <c r="I46" s="17"/>
      <c r="J46" s="17"/>
    </row>
    <row r="47" spans="1:10">
      <c r="A47" s="17" t="s">
        <v>564</v>
      </c>
      <c r="B47" s="17" t="s">
        <v>392</v>
      </c>
      <c r="C47" s="17"/>
      <c r="D47" s="17"/>
      <c r="E47" s="17"/>
      <c r="F47" s="17"/>
      <c r="G47" s="17">
        <v>20</v>
      </c>
      <c r="H47" s="17"/>
      <c r="I47" s="17"/>
      <c r="J47" s="17"/>
    </row>
    <row r="48" spans="1:10">
      <c r="A48" s="17" t="s">
        <v>565</v>
      </c>
      <c r="B48" s="17" t="s">
        <v>561</v>
      </c>
      <c r="C48" s="17"/>
      <c r="D48" s="17"/>
      <c r="E48" s="17"/>
      <c r="F48" s="17"/>
      <c r="G48" s="17">
        <v>21</v>
      </c>
      <c r="H48" s="17"/>
      <c r="I48" s="17"/>
      <c r="J48" s="17"/>
    </row>
    <row r="49" spans="1:10">
      <c r="A49" s="17" t="s">
        <v>566</v>
      </c>
      <c r="B49" s="17" t="s">
        <v>842</v>
      </c>
      <c r="C49" s="17"/>
      <c r="D49" s="17"/>
      <c r="E49" s="17"/>
      <c r="F49" s="17"/>
      <c r="G49" s="17">
        <v>21</v>
      </c>
      <c r="H49" s="17"/>
      <c r="I49" s="17"/>
      <c r="J49" s="17"/>
    </row>
    <row r="50" spans="1:10">
      <c r="A50" s="17" t="s">
        <v>567</v>
      </c>
      <c r="B50" s="17" t="s">
        <v>393</v>
      </c>
      <c r="C50" s="17"/>
      <c r="D50" s="17"/>
      <c r="E50" s="17"/>
      <c r="F50" s="17"/>
      <c r="G50" s="17">
        <v>21</v>
      </c>
      <c r="H50" s="17"/>
      <c r="I50" s="17"/>
      <c r="J50" s="17"/>
    </row>
    <row r="51" spans="1:10">
      <c r="A51" s="17" t="s">
        <v>568</v>
      </c>
      <c r="B51" s="17" t="s">
        <v>325</v>
      </c>
      <c r="C51" s="17"/>
      <c r="D51" s="17"/>
      <c r="E51" s="17"/>
      <c r="F51" s="17"/>
      <c r="G51" s="17">
        <v>22</v>
      </c>
      <c r="H51" s="17"/>
      <c r="I51" s="17"/>
      <c r="J51" s="17"/>
    </row>
    <row r="52" spans="1:10">
      <c r="A52" s="17" t="s">
        <v>569</v>
      </c>
      <c r="B52" s="17" t="s">
        <v>837</v>
      </c>
      <c r="C52" s="17"/>
      <c r="D52" s="17"/>
      <c r="E52" s="17"/>
      <c r="F52" s="17"/>
      <c r="G52" s="17"/>
      <c r="H52" s="17"/>
      <c r="I52" s="17"/>
      <c r="J52" s="17"/>
    </row>
    <row r="53" spans="1:10">
      <c r="A53" s="17"/>
      <c r="B53" s="17" t="s">
        <v>838</v>
      </c>
      <c r="C53" s="17"/>
      <c r="D53" s="17"/>
      <c r="E53" s="17"/>
      <c r="F53" s="17"/>
      <c r="G53" s="17">
        <v>22</v>
      </c>
      <c r="H53" s="17"/>
      <c r="I53" s="17"/>
      <c r="J53" s="17"/>
    </row>
    <row r="54" spans="1:10">
      <c r="A54" s="17" t="s">
        <v>570</v>
      </c>
      <c r="B54" s="17" t="s">
        <v>394</v>
      </c>
      <c r="C54" s="17"/>
      <c r="D54" s="17"/>
      <c r="E54" s="17"/>
      <c r="F54" s="17"/>
      <c r="G54" s="17">
        <v>23</v>
      </c>
      <c r="H54" s="17"/>
      <c r="I54" s="17"/>
      <c r="J54" s="17"/>
    </row>
    <row r="55" spans="1:10">
      <c r="A55" s="17" t="s">
        <v>571</v>
      </c>
      <c r="B55" s="17" t="s">
        <v>290</v>
      </c>
      <c r="C55" s="17"/>
      <c r="D55" s="17"/>
      <c r="E55" s="17"/>
      <c r="F55" s="17"/>
      <c r="G55" s="17">
        <v>23</v>
      </c>
      <c r="H55" s="17"/>
      <c r="I55" s="17"/>
      <c r="J55" s="17"/>
    </row>
    <row r="56" spans="1:10">
      <c r="A56" s="17" t="s">
        <v>572</v>
      </c>
      <c r="B56" s="17" t="s">
        <v>291</v>
      </c>
      <c r="C56" s="17"/>
      <c r="D56" s="17"/>
      <c r="E56" s="17"/>
      <c r="F56" s="17"/>
      <c r="G56" s="17">
        <v>24</v>
      </c>
      <c r="H56" s="17"/>
      <c r="I56" s="17"/>
      <c r="J56" s="17"/>
    </row>
    <row r="57" spans="1:10">
      <c r="A57" s="17" t="s">
        <v>573</v>
      </c>
      <c r="B57" s="17" t="s">
        <v>292</v>
      </c>
      <c r="C57" s="17"/>
      <c r="D57" s="17"/>
      <c r="E57" s="17"/>
      <c r="F57" s="17"/>
      <c r="G57" s="17">
        <v>24</v>
      </c>
      <c r="H57" s="17"/>
      <c r="I57" s="17"/>
      <c r="J57" s="17"/>
    </row>
    <row r="58" spans="1:10">
      <c r="A58" s="17" t="s">
        <v>574</v>
      </c>
      <c r="B58" s="17" t="s">
        <v>293</v>
      </c>
      <c r="C58" s="17"/>
      <c r="D58" s="17"/>
      <c r="E58" s="17"/>
      <c r="F58" s="17"/>
      <c r="G58" s="17">
        <v>24</v>
      </c>
      <c r="H58" s="17"/>
      <c r="I58" s="17"/>
      <c r="J58" s="17"/>
    </row>
    <row r="59" spans="1:10">
      <c r="A59" s="17" t="s">
        <v>575</v>
      </c>
      <c r="B59" s="17" t="s">
        <v>294</v>
      </c>
      <c r="C59" s="17"/>
      <c r="D59" s="17"/>
      <c r="E59" s="17"/>
      <c r="F59" s="17"/>
      <c r="G59" s="17">
        <v>24</v>
      </c>
      <c r="H59" s="17"/>
      <c r="I59" s="17"/>
      <c r="J59" s="17"/>
    </row>
    <row r="60" spans="1:10">
      <c r="A60" s="17" t="s">
        <v>576</v>
      </c>
      <c r="B60" s="17" t="s">
        <v>395</v>
      </c>
      <c r="C60" s="17"/>
      <c r="D60" s="17"/>
      <c r="E60" s="17"/>
      <c r="F60" s="17"/>
      <c r="G60" s="17">
        <v>25</v>
      </c>
      <c r="H60" s="17"/>
      <c r="I60" s="17"/>
      <c r="J60" s="17"/>
    </row>
    <row r="61" spans="1:10">
      <c r="A61" s="17" t="s">
        <v>577</v>
      </c>
      <c r="B61" s="17" t="s">
        <v>396</v>
      </c>
      <c r="C61" s="17"/>
      <c r="D61" s="17"/>
      <c r="E61" s="17"/>
      <c r="F61" s="17"/>
      <c r="G61" s="17">
        <v>27</v>
      </c>
      <c r="H61" s="17"/>
      <c r="I61" s="17"/>
      <c r="J61" s="17"/>
    </row>
    <row r="62" spans="1:10">
      <c r="A62" s="17" t="s">
        <v>578</v>
      </c>
      <c r="B62" s="17" t="s">
        <v>412</v>
      </c>
      <c r="C62" s="17"/>
      <c r="D62" s="17"/>
      <c r="E62" s="17"/>
      <c r="F62" s="17"/>
      <c r="G62" s="17"/>
      <c r="H62" s="17"/>
      <c r="I62" s="17"/>
      <c r="J62" s="17"/>
    </row>
    <row r="63" spans="1:10">
      <c r="A63" s="17"/>
      <c r="B63" s="17" t="s">
        <v>397</v>
      </c>
      <c r="C63" s="17"/>
      <c r="D63" s="17"/>
      <c r="E63" s="17"/>
      <c r="F63" s="17"/>
      <c r="G63" s="17">
        <v>29</v>
      </c>
      <c r="H63" s="17"/>
      <c r="I63" s="17"/>
      <c r="J63" s="17"/>
    </row>
    <row r="64" spans="1:10">
      <c r="A64" s="17" t="s">
        <v>579</v>
      </c>
      <c r="B64" s="17" t="s">
        <v>398</v>
      </c>
      <c r="C64" s="17"/>
      <c r="D64" s="17"/>
      <c r="E64" s="17"/>
      <c r="F64" s="17"/>
      <c r="G64" s="17">
        <v>29</v>
      </c>
      <c r="H64" s="17"/>
      <c r="I64" s="17"/>
      <c r="J64" s="17"/>
    </row>
    <row r="65" spans="1:10">
      <c r="A65" s="17" t="s">
        <v>580</v>
      </c>
      <c r="B65" s="17" t="s">
        <v>399</v>
      </c>
      <c r="C65" s="17"/>
      <c r="D65" s="17"/>
      <c r="E65" s="17"/>
      <c r="F65" s="17"/>
      <c r="G65" s="17">
        <v>30</v>
      </c>
      <c r="H65" s="17"/>
      <c r="I65" s="17"/>
      <c r="J65" s="17"/>
    </row>
    <row r="66" spans="1:10">
      <c r="A66" s="17" t="s">
        <v>581</v>
      </c>
      <c r="B66" s="17" t="s">
        <v>400</v>
      </c>
      <c r="C66" s="17"/>
      <c r="D66" s="17"/>
      <c r="E66" s="17"/>
      <c r="F66" s="17"/>
      <c r="G66" s="17">
        <v>31</v>
      </c>
      <c r="H66" s="17"/>
      <c r="I66" s="17"/>
      <c r="J66" s="17"/>
    </row>
    <row r="67" spans="1:10" ht="18" customHeight="1">
      <c r="A67" s="17" t="s">
        <v>582</v>
      </c>
      <c r="B67" s="17" t="s">
        <v>401</v>
      </c>
      <c r="C67" s="17"/>
      <c r="D67" s="17"/>
      <c r="E67" s="17"/>
      <c r="F67" s="17"/>
      <c r="G67" s="17"/>
      <c r="H67" s="17"/>
      <c r="I67" s="17"/>
      <c r="J67" s="17"/>
    </row>
    <row r="68" spans="1:10">
      <c r="A68" s="17"/>
      <c r="B68" s="17" t="s">
        <v>222</v>
      </c>
      <c r="C68" s="17"/>
      <c r="D68" s="17"/>
      <c r="E68" s="17"/>
      <c r="F68" s="17"/>
      <c r="G68" s="17">
        <v>32</v>
      </c>
      <c r="H68" s="17"/>
      <c r="I68" s="17"/>
      <c r="J68" s="17"/>
    </row>
    <row r="69" spans="1:10">
      <c r="A69" s="17" t="s">
        <v>583</v>
      </c>
      <c r="B69" s="17" t="s">
        <v>401</v>
      </c>
      <c r="C69" s="17"/>
      <c r="D69" s="17"/>
      <c r="E69" s="17"/>
      <c r="F69" s="17"/>
      <c r="G69" s="17"/>
      <c r="H69" s="17"/>
      <c r="I69" s="17"/>
      <c r="J69" s="17"/>
    </row>
    <row r="70" spans="1:10">
      <c r="A70" s="17"/>
      <c r="B70" s="17" t="s">
        <v>402</v>
      </c>
      <c r="C70" s="17"/>
      <c r="D70" s="17"/>
      <c r="E70" s="17"/>
      <c r="F70" s="17"/>
      <c r="G70" s="17">
        <v>32</v>
      </c>
      <c r="H70" s="17"/>
      <c r="I70" s="17"/>
      <c r="J70" s="17"/>
    </row>
    <row r="71" spans="1:10">
      <c r="A71" s="17" t="s">
        <v>585</v>
      </c>
      <c r="B71" s="17" t="s">
        <v>401</v>
      </c>
      <c r="C71" s="17"/>
      <c r="D71" s="17"/>
      <c r="E71" s="17"/>
      <c r="F71" s="17"/>
      <c r="G71" s="17"/>
      <c r="H71" s="17"/>
      <c r="I71" s="17"/>
      <c r="J71" s="17"/>
    </row>
    <row r="72" spans="1:10">
      <c r="A72" s="17"/>
      <c r="B72" s="17" t="s">
        <v>403</v>
      </c>
      <c r="C72" s="17"/>
      <c r="D72" s="17"/>
      <c r="E72" s="17"/>
      <c r="F72" s="17"/>
      <c r="G72" s="17">
        <v>32</v>
      </c>
      <c r="H72" s="17"/>
      <c r="I72" s="17"/>
      <c r="J72" s="17"/>
    </row>
    <row r="73" spans="1:10">
      <c r="A73" s="17" t="s">
        <v>586</v>
      </c>
      <c r="B73" s="17" t="s">
        <v>843</v>
      </c>
      <c r="C73" s="17"/>
      <c r="D73" s="17"/>
      <c r="E73" s="17"/>
      <c r="F73" s="17"/>
      <c r="G73" s="17">
        <v>32</v>
      </c>
      <c r="H73" s="17"/>
      <c r="I73" s="17"/>
      <c r="J73" s="17"/>
    </row>
    <row r="74" spans="1:10">
      <c r="A74" s="17" t="s">
        <v>587</v>
      </c>
      <c r="B74" s="17" t="s">
        <v>584</v>
      </c>
      <c r="C74" s="17"/>
      <c r="D74" s="17"/>
      <c r="E74" s="17"/>
      <c r="F74" s="17"/>
      <c r="G74" s="17">
        <v>33</v>
      </c>
      <c r="H74" s="17"/>
      <c r="I74" s="17"/>
      <c r="J74" s="17"/>
    </row>
    <row r="75" spans="1:10">
      <c r="A75" s="17" t="s">
        <v>588</v>
      </c>
      <c r="B75" s="17" t="s">
        <v>404</v>
      </c>
      <c r="C75" s="17"/>
      <c r="D75" s="17"/>
      <c r="E75" s="17"/>
      <c r="F75" s="17"/>
      <c r="G75" s="17">
        <v>33</v>
      </c>
      <c r="H75" s="17"/>
      <c r="I75" s="17"/>
      <c r="J75" s="17"/>
    </row>
    <row r="76" spans="1:10">
      <c r="A76" s="17" t="s">
        <v>589</v>
      </c>
      <c r="B76" s="17" t="s">
        <v>405</v>
      </c>
      <c r="C76" s="17"/>
      <c r="D76" s="17"/>
      <c r="E76" s="17"/>
      <c r="F76" s="17"/>
      <c r="G76" s="17">
        <v>33</v>
      </c>
      <c r="H76" s="17"/>
      <c r="I76" s="17"/>
      <c r="J76" s="17"/>
    </row>
    <row r="77" spans="1:10">
      <c r="A77" s="17" t="s">
        <v>590</v>
      </c>
      <c r="B77" s="17" t="s">
        <v>737</v>
      </c>
      <c r="C77" s="17"/>
      <c r="D77" s="17"/>
      <c r="E77" s="17"/>
      <c r="F77" s="17"/>
      <c r="G77" s="17">
        <v>33</v>
      </c>
      <c r="H77" s="17"/>
      <c r="I77" s="17"/>
      <c r="J77" s="17"/>
    </row>
    <row r="78" spans="1:10">
      <c r="A78" s="17" t="s">
        <v>115</v>
      </c>
      <c r="B78" s="17" t="s">
        <v>738</v>
      </c>
      <c r="C78" s="17"/>
      <c r="D78" s="17"/>
      <c r="E78" s="17"/>
      <c r="F78" s="17"/>
      <c r="G78" s="17">
        <v>33</v>
      </c>
      <c r="H78" s="17"/>
      <c r="I78" s="17"/>
      <c r="J78" s="17"/>
    </row>
    <row r="79" spans="1:10">
      <c r="A79" s="17" t="s">
        <v>116</v>
      </c>
      <c r="B79" s="17" t="s">
        <v>406</v>
      </c>
      <c r="C79" s="17"/>
      <c r="D79" s="17"/>
      <c r="E79" s="17"/>
      <c r="F79" s="17"/>
      <c r="G79" s="17">
        <v>34</v>
      </c>
      <c r="H79" s="17"/>
      <c r="I79" s="17"/>
      <c r="J79" s="17"/>
    </row>
    <row r="80" spans="1:10">
      <c r="A80" s="17" t="s">
        <v>389</v>
      </c>
      <c r="B80" s="17" t="s">
        <v>407</v>
      </c>
      <c r="C80" s="17"/>
      <c r="D80" s="17"/>
      <c r="E80" s="17"/>
      <c r="F80" s="17"/>
      <c r="G80" s="17">
        <v>34</v>
      </c>
      <c r="H80" s="17"/>
      <c r="I80" s="17"/>
      <c r="J80" s="17"/>
    </row>
    <row r="81" spans="1:10">
      <c r="A81" s="17" t="s">
        <v>390</v>
      </c>
      <c r="B81" s="17" t="s">
        <v>408</v>
      </c>
      <c r="C81" s="17"/>
      <c r="D81" s="17"/>
      <c r="E81" s="17"/>
      <c r="F81" s="17"/>
      <c r="G81" s="17">
        <v>34</v>
      </c>
      <c r="H81" s="17"/>
      <c r="I81" s="17"/>
      <c r="J81" s="17"/>
    </row>
    <row r="82" spans="1:10">
      <c r="A82" s="17" t="s">
        <v>223</v>
      </c>
      <c r="B82" s="17" t="s">
        <v>409</v>
      </c>
      <c r="C82" s="17"/>
      <c r="D82" s="17"/>
      <c r="E82" s="17"/>
      <c r="F82" s="17"/>
      <c r="G82" s="17">
        <v>35</v>
      </c>
      <c r="H82" s="17"/>
      <c r="I82" s="17"/>
      <c r="J82" s="17"/>
    </row>
    <row r="83" spans="1:10">
      <c r="A83" s="17" t="s">
        <v>224</v>
      </c>
      <c r="B83" s="17" t="s">
        <v>410</v>
      </c>
      <c r="C83" s="17"/>
      <c r="D83" s="17"/>
      <c r="E83" s="17"/>
      <c r="F83" s="17"/>
      <c r="G83" s="17">
        <v>35</v>
      </c>
      <c r="H83" s="17"/>
      <c r="I83" s="17"/>
      <c r="J83" s="17"/>
    </row>
    <row r="84" spans="1:10">
      <c r="A84" s="17" t="s">
        <v>282</v>
      </c>
      <c r="B84" s="17" t="s">
        <v>908</v>
      </c>
      <c r="C84" s="17"/>
      <c r="D84" s="17"/>
      <c r="E84" s="17"/>
      <c r="F84" s="17"/>
      <c r="G84" s="17">
        <v>36</v>
      </c>
      <c r="H84" s="17"/>
      <c r="I84" s="17"/>
      <c r="J84" s="17"/>
    </row>
    <row r="85" spans="1:10">
      <c r="A85" s="17" t="s">
        <v>295</v>
      </c>
      <c r="B85" s="17" t="s">
        <v>411</v>
      </c>
      <c r="C85" s="17"/>
      <c r="D85" s="17"/>
      <c r="E85" s="17"/>
      <c r="F85" s="17"/>
      <c r="G85" s="17">
        <v>37</v>
      </c>
      <c r="H85" s="17"/>
      <c r="I85" s="17"/>
      <c r="J85" s="17"/>
    </row>
    <row r="86" spans="1:10">
      <c r="A86" s="17" t="s">
        <v>296</v>
      </c>
      <c r="B86" s="17" t="s">
        <v>909</v>
      </c>
      <c r="C86" s="17"/>
      <c r="D86" s="17"/>
      <c r="E86" s="17"/>
      <c r="F86" s="17"/>
      <c r="G86" s="17">
        <v>38</v>
      </c>
      <c r="H86" s="17"/>
      <c r="I86" s="17"/>
      <c r="J86" s="17"/>
    </row>
    <row r="87" spans="1:10">
      <c r="A87" s="17" t="s">
        <v>297</v>
      </c>
      <c r="B87" s="17" t="s">
        <v>1017</v>
      </c>
      <c r="C87" s="17"/>
      <c r="D87" s="17"/>
      <c r="E87" s="17"/>
      <c r="F87" s="17"/>
      <c r="G87" s="17">
        <v>39</v>
      </c>
      <c r="H87" s="17"/>
      <c r="I87" s="17"/>
      <c r="J87" s="17"/>
    </row>
    <row r="88" spans="1:10">
      <c r="A88" s="17" t="s">
        <v>298</v>
      </c>
      <c r="B88" s="17" t="s">
        <v>839</v>
      </c>
      <c r="C88" s="17"/>
      <c r="D88" s="17"/>
      <c r="E88" s="17"/>
      <c r="F88" s="17"/>
      <c r="G88" s="17">
        <v>39</v>
      </c>
      <c r="H88" s="17"/>
      <c r="I88" s="17"/>
      <c r="J88" s="17"/>
    </row>
    <row r="89" spans="1:10">
      <c r="A89" s="17" t="s">
        <v>299</v>
      </c>
      <c r="B89" s="17" t="s">
        <v>1333</v>
      </c>
      <c r="C89" s="17"/>
      <c r="D89" s="17"/>
      <c r="E89" s="17"/>
      <c r="F89" s="17"/>
      <c r="G89" s="17">
        <v>40</v>
      </c>
      <c r="H89" s="17"/>
      <c r="I89" s="17"/>
      <c r="J89" s="17"/>
    </row>
    <row r="90" spans="1:10">
      <c r="A90" s="17" t="s">
        <v>300</v>
      </c>
      <c r="B90" s="17" t="s">
        <v>1334</v>
      </c>
      <c r="C90" s="17"/>
      <c r="D90" s="17"/>
      <c r="E90" s="17"/>
      <c r="F90" s="17"/>
      <c r="G90" s="17">
        <v>40</v>
      </c>
      <c r="H90" s="17"/>
      <c r="I90" s="17"/>
      <c r="J90" s="17"/>
    </row>
    <row r="91" spans="1:10">
      <c r="A91" s="17" t="s">
        <v>301</v>
      </c>
      <c r="B91" s="17" t="s">
        <v>1335</v>
      </c>
      <c r="C91" s="17"/>
      <c r="D91" s="17"/>
      <c r="E91" s="17"/>
      <c r="F91" s="17"/>
      <c r="G91" s="17">
        <v>40</v>
      </c>
      <c r="H91" s="17"/>
      <c r="I91" s="17"/>
      <c r="J91" s="17"/>
    </row>
    <row r="92" spans="1:10">
      <c r="A92" s="17" t="s">
        <v>302</v>
      </c>
      <c r="B92" s="17" t="s">
        <v>344</v>
      </c>
      <c r="C92" s="17"/>
      <c r="D92" s="17"/>
      <c r="E92" s="17"/>
      <c r="F92" s="17"/>
      <c r="G92" s="17">
        <v>41</v>
      </c>
      <c r="H92" s="17"/>
      <c r="I92" s="17"/>
      <c r="J92" s="17"/>
    </row>
    <row r="93" spans="1:10">
      <c r="A93" s="17" t="s">
        <v>303</v>
      </c>
      <c r="B93" s="17" t="s">
        <v>304</v>
      </c>
      <c r="C93" s="17"/>
      <c r="D93" s="17"/>
      <c r="E93" s="17"/>
      <c r="F93" s="17"/>
      <c r="G93" s="17">
        <v>41</v>
      </c>
      <c r="H93" s="17"/>
      <c r="I93" s="17"/>
      <c r="J93" s="17"/>
    </row>
    <row r="94" spans="1:10">
      <c r="A94" s="17" t="s">
        <v>305</v>
      </c>
      <c r="B94" s="17" t="s">
        <v>1336</v>
      </c>
      <c r="C94" s="17"/>
      <c r="D94" s="17"/>
      <c r="E94" s="17"/>
      <c r="F94" s="17"/>
      <c r="G94" s="17">
        <v>41</v>
      </c>
      <c r="H94" s="17"/>
      <c r="I94" s="17"/>
      <c r="J94" s="17"/>
    </row>
    <row r="95" spans="1:10">
      <c r="A95" s="17" t="s">
        <v>306</v>
      </c>
      <c r="B95" s="17" t="s">
        <v>307</v>
      </c>
      <c r="C95" s="17"/>
      <c r="D95" s="17"/>
      <c r="E95" s="17"/>
      <c r="F95" s="17"/>
      <c r="G95" s="17">
        <v>42</v>
      </c>
      <c r="H95" s="17"/>
      <c r="I95" s="17"/>
      <c r="J95" s="17"/>
    </row>
    <row r="96" spans="1:10">
      <c r="A96" s="17" t="s">
        <v>308</v>
      </c>
      <c r="B96" s="17" t="s">
        <v>309</v>
      </c>
      <c r="C96" s="17"/>
      <c r="D96" s="17"/>
      <c r="E96" s="17"/>
      <c r="F96" s="17"/>
      <c r="G96" s="17">
        <v>42</v>
      </c>
      <c r="H96" s="17"/>
      <c r="I96" s="17"/>
      <c r="J96" s="17"/>
    </row>
    <row r="97" spans="1:10">
      <c r="A97" s="17" t="s">
        <v>310</v>
      </c>
      <c r="B97" s="17" t="s">
        <v>1337</v>
      </c>
      <c r="C97" s="17"/>
      <c r="D97" s="17"/>
      <c r="E97" s="17"/>
      <c r="F97" s="17"/>
      <c r="G97" s="17">
        <v>43</v>
      </c>
      <c r="H97" s="17"/>
      <c r="I97" s="17"/>
      <c r="J97" s="17"/>
    </row>
    <row r="98" spans="1:10">
      <c r="A98" s="17" t="s">
        <v>312</v>
      </c>
      <c r="B98" s="17" t="s">
        <v>324</v>
      </c>
      <c r="C98" s="17"/>
      <c r="D98" s="17"/>
      <c r="E98" s="17"/>
      <c r="F98" s="17"/>
      <c r="G98" s="18" t="s">
        <v>1975</v>
      </c>
      <c r="H98" s="17"/>
      <c r="I98" s="17"/>
      <c r="J98" s="17"/>
    </row>
    <row r="99" spans="1:10">
      <c r="A99" s="17" t="s">
        <v>323</v>
      </c>
      <c r="B99" s="17" t="s">
        <v>1093</v>
      </c>
      <c r="C99" s="17"/>
      <c r="D99" s="17"/>
      <c r="E99" s="17"/>
      <c r="F99" s="17"/>
      <c r="G99" s="18" t="s">
        <v>1976</v>
      </c>
      <c r="H99" s="17"/>
      <c r="I99" s="17"/>
      <c r="J99" s="17"/>
    </row>
    <row r="100" spans="1:10">
      <c r="A100" s="17" t="s">
        <v>739</v>
      </c>
      <c r="B100" s="13" t="s">
        <v>326</v>
      </c>
      <c r="C100" s="17"/>
      <c r="D100" s="17"/>
      <c r="E100" s="17"/>
      <c r="F100" s="17"/>
      <c r="G100" s="17">
        <v>59</v>
      </c>
      <c r="H100" s="17"/>
      <c r="I100" s="17"/>
      <c r="J100" s="17"/>
    </row>
    <row r="101" spans="1:10">
      <c r="A101" s="17" t="s">
        <v>736</v>
      </c>
      <c r="B101" s="13" t="s">
        <v>327</v>
      </c>
      <c r="C101" s="17"/>
      <c r="D101" s="17"/>
      <c r="E101" s="17"/>
      <c r="F101" s="17"/>
      <c r="G101" s="17">
        <v>59</v>
      </c>
      <c r="H101" s="17"/>
      <c r="I101" s="17"/>
      <c r="J101" s="17"/>
    </row>
    <row r="102" spans="1:10">
      <c r="A102" s="17" t="s">
        <v>767</v>
      </c>
      <c r="B102" s="13" t="s">
        <v>1338</v>
      </c>
      <c r="C102" s="17"/>
      <c r="D102" s="17"/>
      <c r="E102" s="17"/>
      <c r="F102" s="17"/>
      <c r="G102" s="17">
        <v>59</v>
      </c>
      <c r="H102" s="17"/>
      <c r="I102" s="17"/>
      <c r="J102" s="17"/>
    </row>
    <row r="103" spans="1:10">
      <c r="A103" s="17" t="s">
        <v>840</v>
      </c>
      <c r="B103" s="17" t="s">
        <v>311</v>
      </c>
      <c r="C103" s="17"/>
      <c r="D103" s="17"/>
      <c r="E103" s="17"/>
      <c r="F103" s="17"/>
      <c r="G103" s="17">
        <v>60</v>
      </c>
      <c r="H103" s="17"/>
      <c r="I103" s="17"/>
      <c r="J103" s="17"/>
    </row>
    <row r="104" spans="1:10">
      <c r="A104" s="17" t="s">
        <v>1094</v>
      </c>
      <c r="B104" s="17" t="s">
        <v>322</v>
      </c>
      <c r="C104" s="17"/>
      <c r="D104" s="17"/>
      <c r="E104" s="17"/>
      <c r="F104" s="17"/>
      <c r="G104" s="17">
        <v>60</v>
      </c>
      <c r="H104" s="17"/>
      <c r="I104" s="17"/>
      <c r="J104" s="17"/>
    </row>
    <row r="105" spans="1:10">
      <c r="A105" s="17"/>
      <c r="B105" s="17"/>
      <c r="C105" s="17"/>
      <c r="D105" s="17"/>
      <c r="E105" s="17"/>
      <c r="F105" s="17"/>
      <c r="G105" s="17"/>
      <c r="H105" s="17"/>
      <c r="I105" s="17"/>
      <c r="J105" s="17"/>
    </row>
    <row r="106" spans="1:10">
      <c r="A106" s="17"/>
      <c r="B106" s="17"/>
      <c r="C106" s="17"/>
      <c r="D106" s="17"/>
      <c r="E106" s="17"/>
      <c r="F106" s="17"/>
      <c r="G106" s="17"/>
      <c r="H106" s="17"/>
      <c r="I106" s="17"/>
      <c r="J106" s="17"/>
    </row>
    <row r="107" spans="1:10">
      <c r="A107" s="17"/>
      <c r="B107" s="17"/>
      <c r="C107" s="17"/>
      <c r="D107" s="17"/>
      <c r="E107" s="17"/>
      <c r="F107" s="17"/>
      <c r="G107" s="17"/>
      <c r="H107" s="17"/>
      <c r="I107" s="17"/>
      <c r="J107" s="17"/>
    </row>
    <row r="108" spans="1:10">
      <c r="A108" s="17"/>
      <c r="B108" s="17"/>
      <c r="C108" s="17"/>
      <c r="D108" s="17"/>
      <c r="E108" s="17"/>
      <c r="F108" s="17"/>
      <c r="G108" s="17"/>
      <c r="H108" s="17"/>
      <c r="I108" s="17"/>
      <c r="J108" s="17"/>
    </row>
    <row r="109" spans="1:10">
      <c r="A109" s="17"/>
      <c r="B109" s="17"/>
      <c r="C109" s="17"/>
      <c r="D109" s="17"/>
      <c r="E109" s="17"/>
      <c r="F109" s="17"/>
      <c r="G109" s="17"/>
      <c r="H109" s="17"/>
      <c r="I109" s="17"/>
      <c r="J109" s="17"/>
    </row>
    <row r="110" spans="1:10">
      <c r="A110" s="17"/>
      <c r="B110" s="17"/>
      <c r="C110" s="17"/>
      <c r="D110" s="17"/>
      <c r="E110" s="17"/>
      <c r="F110" s="17"/>
      <c r="G110" s="17"/>
      <c r="H110" s="17"/>
      <c r="I110" s="17"/>
      <c r="J110" s="17"/>
    </row>
    <row r="111" spans="1:10">
      <c r="A111" s="17"/>
      <c r="B111" s="17"/>
      <c r="C111" s="17"/>
      <c r="D111" s="17"/>
      <c r="E111" s="17"/>
      <c r="F111" s="17"/>
      <c r="G111" s="17"/>
      <c r="H111" s="17"/>
      <c r="I111" s="17"/>
      <c r="J111" s="17"/>
    </row>
    <row r="112" spans="1:10">
      <c r="A112" s="17"/>
      <c r="B112" s="17"/>
      <c r="C112" s="17"/>
      <c r="D112" s="17"/>
      <c r="E112" s="17"/>
      <c r="F112" s="17"/>
      <c r="G112" s="17"/>
      <c r="H112" s="17"/>
      <c r="I112" s="17"/>
      <c r="J112" s="17"/>
    </row>
    <row r="113" spans="1:10">
      <c r="A113" s="17"/>
      <c r="B113" s="17"/>
      <c r="C113" s="17"/>
      <c r="D113" s="17"/>
      <c r="E113" s="17"/>
      <c r="F113" s="17"/>
      <c r="G113" s="17"/>
      <c r="H113" s="17"/>
      <c r="I113" s="17"/>
      <c r="J113" s="17"/>
    </row>
    <row r="114" spans="1:10">
      <c r="A114" s="17"/>
      <c r="B114" s="17"/>
      <c r="C114" s="17"/>
      <c r="D114" s="17"/>
      <c r="E114" s="17"/>
      <c r="F114" s="17"/>
      <c r="G114" s="17"/>
      <c r="H114" s="17"/>
      <c r="I114" s="17"/>
      <c r="J114" s="17"/>
    </row>
    <row r="115" spans="1:10">
      <c r="A115" s="17"/>
      <c r="B115" s="17"/>
      <c r="C115" s="17"/>
      <c r="D115" s="17"/>
      <c r="E115" s="17"/>
      <c r="F115" s="17"/>
      <c r="G115" s="17"/>
      <c r="H115" s="17"/>
      <c r="I115" s="17"/>
      <c r="J115" s="17"/>
    </row>
    <row r="116" spans="1:10">
      <c r="A116" s="17"/>
      <c r="B116" s="17"/>
      <c r="C116" s="17"/>
      <c r="D116" s="17"/>
      <c r="E116" s="17"/>
      <c r="F116" s="17"/>
      <c r="G116" s="17"/>
      <c r="H116" s="17"/>
      <c r="I116" s="17"/>
      <c r="J116" s="17"/>
    </row>
    <row r="117" spans="1:10">
      <c r="A117" s="17"/>
      <c r="B117" s="17"/>
      <c r="C117" s="17"/>
      <c r="D117" s="17"/>
      <c r="E117" s="17"/>
      <c r="F117" s="17"/>
      <c r="G117" s="17"/>
      <c r="H117" s="17"/>
      <c r="I117" s="17"/>
      <c r="J117" s="17"/>
    </row>
    <row r="118" spans="1:10">
      <c r="A118" s="17"/>
      <c r="B118" s="17"/>
      <c r="C118" s="17"/>
      <c r="D118" s="17"/>
      <c r="E118" s="17"/>
      <c r="F118" s="17"/>
      <c r="G118" s="17"/>
      <c r="H118" s="17"/>
      <c r="I118" s="17"/>
      <c r="J118" s="17"/>
    </row>
    <row r="119" spans="1:10">
      <c r="A119" s="17"/>
      <c r="B119" s="17"/>
      <c r="C119" s="17"/>
      <c r="D119" s="17"/>
      <c r="E119" s="17"/>
      <c r="F119" s="17"/>
      <c r="G119" s="17"/>
      <c r="H119" s="17"/>
      <c r="I119" s="17"/>
      <c r="J119" s="17"/>
    </row>
    <row r="120" spans="1:10">
      <c r="A120" s="17"/>
      <c r="B120" s="17"/>
      <c r="C120" s="17"/>
      <c r="D120" s="17"/>
      <c r="E120" s="17"/>
      <c r="F120" s="17"/>
      <c r="G120" s="17"/>
      <c r="H120" s="17"/>
      <c r="I120" s="17"/>
      <c r="J120" s="17"/>
    </row>
    <row r="121" spans="1:10">
      <c r="A121" s="17"/>
      <c r="B121" s="17"/>
      <c r="C121" s="17"/>
      <c r="D121" s="17"/>
      <c r="E121" s="17"/>
      <c r="F121" s="17"/>
      <c r="G121" s="17"/>
      <c r="H121" s="17"/>
      <c r="I121" s="17"/>
      <c r="J121" s="17"/>
    </row>
    <row r="122" spans="1:10">
      <c r="A122" s="17"/>
      <c r="B122" s="17"/>
      <c r="C122" s="17"/>
      <c r="D122" s="17"/>
      <c r="E122" s="17"/>
      <c r="F122" s="17"/>
      <c r="G122" s="17"/>
      <c r="H122" s="17"/>
      <c r="I122" s="17"/>
      <c r="J122" s="17"/>
    </row>
    <row r="123" spans="1:10">
      <c r="A123" s="17"/>
      <c r="B123" s="17"/>
      <c r="C123" s="17"/>
      <c r="D123" s="17"/>
      <c r="E123" s="17"/>
      <c r="F123" s="17"/>
      <c r="G123" s="17"/>
      <c r="H123" s="17"/>
      <c r="I123" s="17"/>
      <c r="J123" s="17"/>
    </row>
    <row r="124" spans="1:10">
      <c r="A124" s="17"/>
      <c r="B124" s="17"/>
      <c r="C124" s="17"/>
      <c r="D124" s="17"/>
      <c r="E124" s="17"/>
      <c r="F124" s="17"/>
      <c r="G124" s="17"/>
      <c r="H124" s="17"/>
      <c r="I124" s="17"/>
      <c r="J124" s="17"/>
    </row>
    <row r="125" spans="1:10">
      <c r="A125" s="17"/>
      <c r="B125" s="17"/>
      <c r="C125" s="17"/>
      <c r="D125" s="17"/>
      <c r="E125" s="17"/>
      <c r="F125" s="17"/>
      <c r="G125" s="17"/>
      <c r="H125" s="17"/>
      <c r="I125" s="17"/>
      <c r="J125" s="17"/>
    </row>
    <row r="126" spans="1:10">
      <c r="A126" s="17"/>
      <c r="B126" s="17"/>
      <c r="C126" s="17"/>
      <c r="D126" s="17"/>
      <c r="E126" s="17"/>
      <c r="F126" s="17"/>
      <c r="G126" s="17"/>
      <c r="H126" s="17"/>
      <c r="I126" s="17"/>
      <c r="J126" s="17"/>
    </row>
    <row r="127" spans="1:10">
      <c r="A127" s="17"/>
      <c r="B127" s="17"/>
      <c r="C127" s="17"/>
      <c r="D127" s="17"/>
      <c r="E127" s="17"/>
      <c r="F127" s="17"/>
      <c r="G127" s="17"/>
      <c r="H127" s="17"/>
      <c r="I127" s="17"/>
      <c r="J127" s="17"/>
    </row>
    <row r="128" spans="1:10">
      <c r="A128" s="17"/>
      <c r="B128" s="17"/>
      <c r="C128" s="17"/>
      <c r="D128" s="17"/>
      <c r="E128" s="17"/>
      <c r="F128" s="17"/>
      <c r="G128" s="17"/>
      <c r="H128" s="17"/>
      <c r="I128" s="17"/>
      <c r="J128" s="17"/>
    </row>
    <row r="129" spans="1:10">
      <c r="A129" s="17"/>
      <c r="B129" s="17"/>
      <c r="C129" s="17"/>
      <c r="D129" s="17"/>
      <c r="E129" s="17"/>
      <c r="F129" s="17"/>
      <c r="G129" s="17"/>
      <c r="H129" s="17"/>
      <c r="I129" s="17"/>
      <c r="J129" s="17"/>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row r="136" spans="1:10">
      <c r="A136" s="17"/>
      <c r="B136" s="17"/>
      <c r="C136" s="17"/>
      <c r="D136" s="17"/>
      <c r="E136" s="17"/>
      <c r="F136" s="17"/>
      <c r="G136" s="17"/>
      <c r="H136" s="17"/>
      <c r="I136" s="17"/>
      <c r="J136" s="17"/>
    </row>
    <row r="137" spans="1:10">
      <c r="A137" s="17"/>
      <c r="B137" s="17"/>
      <c r="C137" s="17"/>
      <c r="D137" s="17"/>
      <c r="E137" s="17"/>
      <c r="F137" s="17"/>
      <c r="G137" s="17"/>
      <c r="H137" s="17"/>
      <c r="I137" s="17"/>
      <c r="J137" s="17"/>
    </row>
    <row r="138" spans="1:10">
      <c r="A138" s="17"/>
      <c r="B138" s="17"/>
      <c r="C138" s="17"/>
      <c r="D138" s="17"/>
      <c r="E138" s="17"/>
      <c r="F138" s="17"/>
      <c r="G138" s="17"/>
      <c r="H138" s="17"/>
      <c r="I138" s="17"/>
      <c r="J138" s="17"/>
    </row>
    <row r="139" spans="1:10">
      <c r="A139" s="17"/>
      <c r="B139" s="17"/>
      <c r="C139" s="17"/>
      <c r="D139" s="17"/>
      <c r="E139" s="17"/>
      <c r="F139" s="17"/>
      <c r="G139" s="17"/>
      <c r="H139" s="17"/>
      <c r="I139" s="17"/>
      <c r="J139" s="17"/>
    </row>
    <row r="140" spans="1:10">
      <c r="A140" s="17"/>
      <c r="B140" s="17"/>
      <c r="C140" s="17"/>
      <c r="D140" s="17"/>
      <c r="E140" s="17"/>
      <c r="F140" s="17"/>
      <c r="G140" s="17"/>
      <c r="H140" s="17"/>
      <c r="I140" s="17"/>
      <c r="J140" s="17"/>
    </row>
    <row r="141" spans="1:10">
      <c r="A141" s="17"/>
      <c r="B141" s="17"/>
      <c r="C141" s="17"/>
      <c r="D141" s="17"/>
      <c r="E141" s="17"/>
      <c r="F141" s="17"/>
      <c r="G141" s="17"/>
      <c r="H141" s="17"/>
      <c r="I141" s="17"/>
      <c r="J141" s="17"/>
    </row>
    <row r="142" spans="1:10">
      <c r="A142" s="17"/>
      <c r="B142" s="17"/>
      <c r="C142" s="17"/>
      <c r="D142" s="17"/>
      <c r="E142" s="17"/>
      <c r="F142" s="17"/>
      <c r="G142" s="17"/>
      <c r="H142" s="17"/>
      <c r="I142" s="17"/>
      <c r="J142" s="17"/>
    </row>
    <row r="143" spans="1:10">
      <c r="A143" s="17"/>
      <c r="B143" s="17"/>
      <c r="C143" s="17"/>
      <c r="D143" s="17"/>
      <c r="E143" s="17"/>
      <c r="F143" s="17"/>
      <c r="G143" s="17"/>
      <c r="H143" s="17"/>
      <c r="I143" s="17"/>
      <c r="J143" s="17"/>
    </row>
    <row r="144" spans="1:10">
      <c r="A144" s="17"/>
      <c r="B144" s="17"/>
      <c r="C144" s="17"/>
      <c r="D144" s="17"/>
      <c r="E144" s="17"/>
      <c r="F144" s="17"/>
      <c r="G144" s="17"/>
      <c r="H144" s="17"/>
      <c r="I144" s="17"/>
      <c r="J144" s="17"/>
    </row>
    <row r="145" spans="1:10">
      <c r="A145" s="17"/>
      <c r="B145" s="17"/>
      <c r="C145" s="17"/>
      <c r="D145" s="17"/>
      <c r="E145" s="17"/>
      <c r="F145" s="17"/>
      <c r="G145" s="17"/>
      <c r="H145" s="17"/>
      <c r="I145" s="17"/>
      <c r="J145" s="17"/>
    </row>
    <row r="146" spans="1:10">
      <c r="A146" s="17"/>
      <c r="B146" s="17"/>
      <c r="C146" s="17"/>
      <c r="D146" s="17"/>
      <c r="E146" s="17"/>
      <c r="F146" s="17"/>
      <c r="G146" s="17"/>
      <c r="H146" s="17"/>
      <c r="I146" s="17"/>
      <c r="J146" s="17"/>
    </row>
    <row r="147" spans="1:10">
      <c r="A147" s="17"/>
      <c r="B147" s="17"/>
      <c r="C147" s="17"/>
      <c r="D147" s="17"/>
      <c r="E147" s="17"/>
      <c r="F147" s="17"/>
      <c r="G147" s="17"/>
      <c r="H147" s="17"/>
      <c r="I147" s="17"/>
      <c r="J147" s="17"/>
    </row>
    <row r="148" spans="1:10">
      <c r="A148" s="17"/>
      <c r="B148" s="17"/>
      <c r="C148" s="17"/>
      <c r="D148" s="17"/>
      <c r="E148" s="17"/>
      <c r="F148" s="17"/>
      <c r="G148" s="17"/>
      <c r="H148" s="17"/>
      <c r="I148" s="17"/>
      <c r="J148" s="17"/>
    </row>
    <row r="149" spans="1:10">
      <c r="A149" s="17"/>
      <c r="B149" s="17"/>
      <c r="C149" s="17"/>
      <c r="D149" s="17"/>
      <c r="E149" s="17"/>
      <c r="F149" s="17"/>
      <c r="G149" s="17"/>
      <c r="H149" s="17"/>
      <c r="I149" s="17"/>
      <c r="J149" s="17"/>
    </row>
    <row r="150" spans="1:10">
      <c r="A150" s="17"/>
      <c r="B150" s="17"/>
      <c r="C150" s="17"/>
      <c r="D150" s="17"/>
      <c r="E150" s="17"/>
      <c r="F150" s="17"/>
      <c r="G150" s="17"/>
      <c r="H150" s="17"/>
      <c r="I150" s="17"/>
      <c r="J150" s="17"/>
    </row>
    <row r="151" spans="1:10">
      <c r="A151" s="17"/>
      <c r="B151" s="17"/>
      <c r="C151" s="17"/>
      <c r="D151" s="17"/>
      <c r="E151" s="17"/>
      <c r="F151" s="17"/>
      <c r="G151" s="17"/>
      <c r="H151" s="17"/>
      <c r="I151" s="17"/>
      <c r="J151" s="17"/>
    </row>
    <row r="152" spans="1:10">
      <c r="A152" s="17"/>
      <c r="B152" s="17"/>
      <c r="C152" s="17"/>
      <c r="D152" s="17"/>
      <c r="E152" s="17"/>
      <c r="F152" s="17"/>
      <c r="G152" s="17"/>
      <c r="H152" s="17"/>
      <c r="I152" s="17"/>
      <c r="J152" s="17"/>
    </row>
    <row r="153" spans="1:10">
      <c r="A153" s="17"/>
      <c r="B153" s="17"/>
      <c r="C153" s="17"/>
      <c r="D153" s="17"/>
      <c r="E153" s="17"/>
      <c r="F153" s="17"/>
      <c r="G153" s="17"/>
      <c r="H153" s="17"/>
      <c r="I153" s="17"/>
      <c r="J153" s="17"/>
    </row>
    <row r="154" spans="1:10">
      <c r="A154" s="17"/>
      <c r="B154" s="17"/>
      <c r="C154" s="17"/>
      <c r="D154" s="17"/>
      <c r="E154" s="17"/>
      <c r="F154" s="17"/>
      <c r="G154" s="17"/>
      <c r="H154" s="17"/>
      <c r="I154" s="17"/>
      <c r="J154" s="17"/>
    </row>
    <row r="155" spans="1:10">
      <c r="A155" s="17"/>
      <c r="B155" s="17"/>
      <c r="C155" s="17"/>
      <c r="D155" s="17"/>
      <c r="E155" s="17"/>
      <c r="F155" s="17"/>
      <c r="G155" s="17"/>
      <c r="H155" s="17"/>
      <c r="I155" s="17"/>
      <c r="J155" s="17"/>
    </row>
    <row r="156" spans="1:10">
      <c r="A156" s="17"/>
      <c r="B156" s="17"/>
      <c r="C156" s="17"/>
      <c r="D156" s="17"/>
      <c r="E156" s="17"/>
      <c r="F156" s="17"/>
      <c r="G156" s="17"/>
      <c r="H156" s="17"/>
      <c r="I156" s="17"/>
      <c r="J156" s="17"/>
    </row>
    <row r="157" spans="1:10">
      <c r="A157" s="17"/>
      <c r="B157" s="17"/>
      <c r="C157" s="17"/>
      <c r="D157" s="17"/>
      <c r="E157" s="17"/>
      <c r="F157" s="17"/>
      <c r="G157" s="17"/>
      <c r="H157" s="17"/>
      <c r="I157" s="17"/>
      <c r="J157" s="17"/>
    </row>
    <row r="158" spans="1:10">
      <c r="A158" s="17"/>
      <c r="B158" s="17"/>
      <c r="C158" s="17"/>
      <c r="D158" s="17"/>
      <c r="E158" s="17"/>
      <c r="F158" s="17"/>
      <c r="G158" s="17"/>
      <c r="H158" s="17"/>
      <c r="I158" s="17"/>
      <c r="J158" s="17"/>
    </row>
    <row r="159" spans="1:10">
      <c r="A159" s="17"/>
      <c r="B159" s="17"/>
      <c r="C159" s="17"/>
      <c r="D159" s="17"/>
      <c r="E159" s="17"/>
      <c r="F159" s="17"/>
      <c r="G159" s="17"/>
      <c r="H159" s="17"/>
      <c r="I159" s="17"/>
      <c r="J159" s="17"/>
    </row>
    <row r="160" spans="1:10">
      <c r="A160" s="17"/>
      <c r="B160" s="17"/>
      <c r="C160" s="17"/>
      <c r="D160" s="17"/>
      <c r="E160" s="17"/>
      <c r="F160" s="17"/>
      <c r="G160" s="17"/>
      <c r="H160" s="17"/>
      <c r="I160" s="17"/>
      <c r="J160" s="17"/>
    </row>
    <row r="161" spans="1:10">
      <c r="A161" s="17"/>
      <c r="B161" s="17"/>
      <c r="C161" s="17"/>
      <c r="D161" s="17"/>
      <c r="E161" s="17"/>
      <c r="F161" s="17"/>
      <c r="G161" s="17"/>
      <c r="H161" s="17"/>
      <c r="I161" s="17"/>
      <c r="J161" s="17"/>
    </row>
    <row r="162" spans="1:10">
      <c r="A162" s="17"/>
      <c r="B162" s="17"/>
      <c r="C162" s="17"/>
      <c r="D162" s="17"/>
      <c r="E162" s="17"/>
      <c r="F162" s="17"/>
      <c r="G162" s="17"/>
      <c r="H162" s="17"/>
      <c r="I162" s="17"/>
      <c r="J162" s="17"/>
    </row>
    <row r="163" spans="1:10">
      <c r="A163" s="17"/>
      <c r="B163" s="17"/>
      <c r="C163" s="17"/>
      <c r="D163" s="17"/>
      <c r="E163" s="17"/>
      <c r="F163" s="17"/>
      <c r="G163" s="17"/>
      <c r="H163" s="17"/>
      <c r="I163" s="17"/>
      <c r="J163" s="17"/>
    </row>
    <row r="164" spans="1:10">
      <c r="A164" s="17"/>
      <c r="B164" s="17"/>
      <c r="C164" s="17"/>
      <c r="D164" s="17"/>
      <c r="E164" s="17"/>
      <c r="F164" s="17"/>
      <c r="G164" s="17"/>
      <c r="H164" s="17"/>
      <c r="I164" s="17"/>
      <c r="J164" s="17"/>
    </row>
    <row r="165" spans="1:10">
      <c r="A165" s="17"/>
      <c r="B165" s="17"/>
      <c r="C165" s="17"/>
      <c r="D165" s="17"/>
      <c r="E165" s="17"/>
      <c r="F165" s="17"/>
      <c r="G165" s="17"/>
      <c r="H165" s="17"/>
      <c r="I165" s="17"/>
      <c r="J165" s="17"/>
    </row>
    <row r="166" spans="1:10">
      <c r="A166" s="17"/>
      <c r="B166" s="17"/>
      <c r="C166" s="17"/>
      <c r="D166" s="17"/>
      <c r="E166" s="17"/>
      <c r="F166" s="17"/>
      <c r="G166" s="17"/>
      <c r="H166" s="17"/>
      <c r="I166" s="17"/>
      <c r="J166" s="17"/>
    </row>
    <row r="167" spans="1:10">
      <c r="A167" s="17"/>
      <c r="B167" s="17"/>
      <c r="C167" s="17"/>
      <c r="D167" s="17"/>
      <c r="E167" s="17"/>
      <c r="F167" s="17"/>
      <c r="G167" s="17"/>
      <c r="H167" s="17"/>
      <c r="I167" s="17"/>
      <c r="J167" s="17"/>
    </row>
    <row r="168" spans="1:10">
      <c r="A168" s="17"/>
      <c r="B168" s="17"/>
      <c r="C168" s="17"/>
      <c r="D168" s="17"/>
      <c r="E168" s="17"/>
      <c r="F168" s="17"/>
      <c r="G168" s="17"/>
      <c r="H168" s="17"/>
      <c r="I168" s="17"/>
      <c r="J168" s="17"/>
    </row>
    <row r="169" spans="1:10">
      <c r="A169" s="17"/>
      <c r="B169" s="17"/>
      <c r="C169" s="17"/>
      <c r="D169" s="17"/>
      <c r="E169" s="17"/>
      <c r="F169" s="17"/>
      <c r="G169" s="17"/>
      <c r="H169" s="17"/>
      <c r="I169" s="17"/>
      <c r="J169" s="17"/>
    </row>
    <row r="170" spans="1:10">
      <c r="A170" s="17"/>
      <c r="B170" s="17"/>
      <c r="C170" s="17"/>
      <c r="D170" s="17"/>
      <c r="E170" s="17"/>
      <c r="F170" s="17"/>
      <c r="G170" s="17"/>
      <c r="H170" s="17"/>
      <c r="I170" s="17"/>
      <c r="J170" s="17"/>
    </row>
    <row r="171" spans="1:10">
      <c r="A171" s="17"/>
      <c r="B171" s="17"/>
      <c r="C171" s="17"/>
      <c r="D171" s="17"/>
      <c r="E171" s="17"/>
      <c r="F171" s="17"/>
      <c r="G171" s="17"/>
      <c r="H171" s="17"/>
      <c r="I171" s="17"/>
      <c r="J171" s="17"/>
    </row>
    <row r="172" spans="1:10">
      <c r="A172" s="17"/>
      <c r="B172" s="17"/>
      <c r="C172" s="17"/>
      <c r="D172" s="17"/>
      <c r="E172" s="17"/>
      <c r="F172" s="17"/>
      <c r="G172" s="17"/>
      <c r="H172" s="17"/>
      <c r="I172" s="17"/>
      <c r="J172" s="17"/>
    </row>
    <row r="173" spans="1:10">
      <c r="A173" s="17"/>
      <c r="B173" s="17"/>
      <c r="C173" s="17"/>
      <c r="D173" s="17"/>
      <c r="E173" s="17"/>
      <c r="F173" s="17"/>
      <c r="G173" s="17"/>
      <c r="H173" s="17"/>
      <c r="I173" s="17"/>
      <c r="J173" s="17"/>
    </row>
    <row r="174" spans="1:10">
      <c r="A174" s="17"/>
      <c r="B174" s="17"/>
      <c r="C174" s="17"/>
      <c r="D174" s="17"/>
      <c r="E174" s="17"/>
      <c r="F174" s="17"/>
      <c r="G174" s="17"/>
      <c r="H174" s="17"/>
      <c r="I174" s="17"/>
      <c r="J174" s="17"/>
    </row>
    <row r="175" spans="1:10">
      <c r="A175" s="17"/>
      <c r="B175" s="17"/>
      <c r="C175" s="17"/>
      <c r="D175" s="17"/>
      <c r="E175" s="17"/>
      <c r="F175" s="17"/>
      <c r="G175" s="17"/>
      <c r="H175" s="17"/>
      <c r="I175" s="17"/>
      <c r="J175" s="17"/>
    </row>
    <row r="176" spans="1:10">
      <c r="A176" s="17"/>
      <c r="B176" s="17"/>
      <c r="C176" s="17"/>
      <c r="D176" s="17"/>
      <c r="E176" s="17"/>
      <c r="F176" s="17"/>
      <c r="G176" s="17"/>
      <c r="H176" s="17"/>
      <c r="I176" s="17"/>
      <c r="J176" s="17"/>
    </row>
    <row r="177" spans="1:10">
      <c r="A177" s="17"/>
      <c r="B177" s="17"/>
      <c r="C177" s="17"/>
      <c r="D177" s="17"/>
      <c r="E177" s="17"/>
      <c r="F177" s="17"/>
      <c r="G177" s="17"/>
      <c r="H177" s="17"/>
      <c r="I177" s="17"/>
      <c r="J177" s="17"/>
    </row>
    <row r="178" spans="1:10">
      <c r="A178" s="17"/>
      <c r="B178" s="17"/>
      <c r="C178" s="17"/>
      <c r="D178" s="17"/>
      <c r="E178" s="17"/>
      <c r="F178" s="17"/>
      <c r="G178" s="17"/>
      <c r="H178" s="17"/>
      <c r="I178" s="17"/>
      <c r="J178" s="17"/>
    </row>
    <row r="179" spans="1:10">
      <c r="A179" s="17"/>
      <c r="B179" s="17"/>
      <c r="C179" s="17"/>
      <c r="D179" s="17"/>
      <c r="E179" s="17"/>
      <c r="F179" s="17"/>
      <c r="G179" s="17"/>
      <c r="H179" s="17"/>
      <c r="I179" s="17"/>
      <c r="J179" s="17"/>
    </row>
    <row r="180" spans="1:10">
      <c r="A180" s="17"/>
      <c r="B180" s="17"/>
      <c r="C180" s="17"/>
      <c r="D180" s="17"/>
      <c r="E180" s="17"/>
      <c r="F180" s="17"/>
      <c r="G180" s="17"/>
      <c r="H180" s="17"/>
      <c r="I180" s="17"/>
      <c r="J180" s="17"/>
    </row>
    <row r="181" spans="1:10">
      <c r="A181" s="17"/>
      <c r="B181" s="17"/>
      <c r="C181" s="17"/>
      <c r="D181" s="17"/>
      <c r="E181" s="17"/>
      <c r="F181" s="17"/>
      <c r="G181" s="17"/>
      <c r="H181" s="17"/>
      <c r="I181" s="17"/>
      <c r="J181" s="17"/>
    </row>
    <row r="182" spans="1:10">
      <c r="A182" s="17"/>
      <c r="B182" s="17"/>
      <c r="C182" s="17"/>
      <c r="D182" s="17"/>
      <c r="E182" s="17"/>
      <c r="F182" s="17"/>
      <c r="G182" s="17"/>
      <c r="H182" s="17"/>
      <c r="I182" s="17"/>
      <c r="J182" s="17"/>
    </row>
    <row r="183" spans="1:10">
      <c r="A183" s="17"/>
      <c r="B183" s="17"/>
      <c r="C183" s="17"/>
      <c r="D183" s="17"/>
      <c r="E183" s="17"/>
      <c r="F183" s="17"/>
      <c r="G183" s="17"/>
      <c r="H183" s="17"/>
      <c r="I183" s="17"/>
      <c r="J183" s="17"/>
    </row>
    <row r="184" spans="1:10">
      <c r="A184" s="17"/>
      <c r="B184" s="17"/>
      <c r="C184" s="17"/>
      <c r="D184" s="17"/>
      <c r="E184" s="17"/>
      <c r="F184" s="17"/>
      <c r="G184" s="17"/>
      <c r="H184" s="17"/>
      <c r="I184" s="17"/>
      <c r="J184" s="17"/>
    </row>
    <row r="185" spans="1:10">
      <c r="A185" s="17"/>
      <c r="B185" s="17"/>
      <c r="C185" s="17"/>
      <c r="D185" s="17"/>
      <c r="E185" s="17"/>
      <c r="F185" s="17"/>
      <c r="G185" s="17"/>
      <c r="H185" s="17"/>
      <c r="I185" s="17"/>
      <c r="J185" s="17"/>
    </row>
    <row r="186" spans="1:10">
      <c r="A186" s="17"/>
      <c r="B186" s="17"/>
      <c r="C186" s="17"/>
      <c r="D186" s="17"/>
      <c r="E186" s="17"/>
      <c r="F186" s="17"/>
      <c r="G186" s="17"/>
      <c r="H186" s="17"/>
      <c r="I186" s="17"/>
      <c r="J186" s="17"/>
    </row>
    <row r="187" spans="1:10">
      <c r="A187" s="17"/>
      <c r="B187" s="17"/>
      <c r="C187" s="17"/>
      <c r="D187" s="17"/>
      <c r="E187" s="17"/>
      <c r="F187" s="17"/>
      <c r="G187" s="17"/>
      <c r="H187" s="17"/>
      <c r="I187" s="17"/>
      <c r="J187" s="17"/>
    </row>
    <row r="188" spans="1:10">
      <c r="A188" s="17"/>
      <c r="B188" s="17"/>
      <c r="C188" s="17"/>
      <c r="D188" s="17"/>
      <c r="E188" s="17"/>
      <c r="F188" s="17"/>
      <c r="G188" s="17"/>
      <c r="H188" s="17"/>
      <c r="I188" s="17"/>
      <c r="J188" s="17"/>
    </row>
    <row r="189" spans="1:10">
      <c r="A189" s="17"/>
      <c r="B189" s="17"/>
      <c r="C189" s="17"/>
      <c r="D189" s="17"/>
      <c r="E189" s="17"/>
      <c r="F189" s="17"/>
      <c r="G189" s="17"/>
      <c r="H189" s="17"/>
      <c r="I189" s="17"/>
      <c r="J189" s="17"/>
    </row>
    <row r="190" spans="1:10">
      <c r="A190" s="17"/>
      <c r="B190" s="17"/>
      <c r="C190" s="17"/>
      <c r="D190" s="17"/>
      <c r="E190" s="17"/>
      <c r="F190" s="17"/>
      <c r="G190" s="17"/>
      <c r="H190" s="17"/>
      <c r="I190" s="17"/>
      <c r="J190" s="17"/>
    </row>
    <row r="191" spans="1:10">
      <c r="A191" s="17"/>
      <c r="B191" s="17"/>
      <c r="C191" s="17"/>
      <c r="D191" s="17"/>
      <c r="E191" s="17"/>
      <c r="F191" s="17"/>
      <c r="G191" s="17"/>
      <c r="H191" s="17"/>
      <c r="I191" s="17"/>
      <c r="J191" s="17"/>
    </row>
    <row r="192" spans="1:10">
      <c r="A192" s="17"/>
      <c r="B192" s="17"/>
      <c r="C192" s="17"/>
      <c r="D192" s="17"/>
      <c r="E192" s="17"/>
      <c r="F192" s="17"/>
      <c r="G192" s="17"/>
      <c r="H192" s="17"/>
      <c r="I192" s="17"/>
      <c r="J192" s="17"/>
    </row>
    <row r="193" spans="1:10">
      <c r="A193" s="17"/>
      <c r="B193" s="17"/>
      <c r="C193" s="17"/>
      <c r="D193" s="17"/>
      <c r="E193" s="17"/>
      <c r="F193" s="17"/>
      <c r="G193" s="17"/>
      <c r="H193" s="17"/>
      <c r="I193" s="17"/>
      <c r="J193" s="17"/>
    </row>
    <row r="194" spans="1:10">
      <c r="A194" s="17"/>
      <c r="B194" s="17"/>
      <c r="C194" s="17"/>
      <c r="D194" s="17"/>
      <c r="E194" s="17"/>
      <c r="F194" s="17"/>
      <c r="G194" s="17"/>
      <c r="H194" s="17"/>
      <c r="I194" s="17"/>
      <c r="J194" s="17"/>
    </row>
    <row r="195" spans="1:10">
      <c r="A195" s="17"/>
      <c r="B195" s="17"/>
      <c r="C195" s="17"/>
      <c r="D195" s="17"/>
      <c r="E195" s="17"/>
      <c r="F195" s="17"/>
      <c r="G195" s="17"/>
      <c r="H195" s="17"/>
      <c r="I195" s="17"/>
      <c r="J195" s="17"/>
    </row>
    <row r="196" spans="1:10">
      <c r="A196" s="17"/>
      <c r="B196" s="17"/>
      <c r="C196" s="17"/>
      <c r="D196" s="17"/>
      <c r="E196" s="17"/>
      <c r="F196" s="17"/>
      <c r="G196" s="17"/>
      <c r="H196" s="17"/>
      <c r="I196" s="17"/>
      <c r="J196" s="17"/>
    </row>
    <row r="197" spans="1:10">
      <c r="A197" s="17"/>
      <c r="B197" s="17"/>
      <c r="C197" s="17"/>
      <c r="D197" s="17"/>
      <c r="E197" s="17"/>
      <c r="F197" s="17"/>
      <c r="G197" s="17"/>
      <c r="H197" s="17"/>
      <c r="I197" s="17"/>
      <c r="J197" s="17"/>
    </row>
    <row r="198" spans="1:10">
      <c r="A198" s="17"/>
      <c r="B198" s="17"/>
      <c r="C198" s="17"/>
      <c r="D198" s="17"/>
      <c r="E198" s="17"/>
      <c r="F198" s="17"/>
      <c r="G198" s="17"/>
      <c r="H198" s="17"/>
      <c r="I198" s="17"/>
      <c r="J198" s="17"/>
    </row>
    <row r="199" spans="1:10">
      <c r="A199" s="17"/>
      <c r="B199" s="17"/>
      <c r="C199" s="17"/>
      <c r="D199" s="17"/>
      <c r="E199" s="17"/>
      <c r="F199" s="17"/>
      <c r="G199" s="17"/>
      <c r="H199" s="17"/>
      <c r="I199" s="17"/>
      <c r="J199" s="17"/>
    </row>
    <row r="200" spans="1:10">
      <c r="A200" s="17"/>
      <c r="B200" s="17"/>
      <c r="C200" s="17"/>
      <c r="D200" s="17"/>
      <c r="E200" s="17"/>
      <c r="F200" s="17"/>
      <c r="G200" s="17"/>
      <c r="H200" s="17"/>
      <c r="I200" s="17"/>
      <c r="J200" s="17"/>
    </row>
    <row r="201" spans="1:10">
      <c r="A201" s="17"/>
      <c r="B201" s="17"/>
      <c r="C201" s="17"/>
      <c r="D201" s="17"/>
      <c r="E201" s="17"/>
      <c r="F201" s="17"/>
      <c r="G201" s="17"/>
      <c r="H201" s="17"/>
      <c r="I201" s="17"/>
      <c r="J201" s="17"/>
    </row>
    <row r="202" spans="1:10">
      <c r="A202" s="17"/>
      <c r="B202" s="17"/>
      <c r="C202" s="17"/>
      <c r="D202" s="17"/>
      <c r="E202" s="17"/>
      <c r="F202" s="17"/>
      <c r="G202" s="17"/>
      <c r="H202" s="17"/>
      <c r="I202" s="17"/>
      <c r="J202" s="17"/>
    </row>
    <row r="203" spans="1:10">
      <c r="A203" s="17"/>
      <c r="B203" s="17"/>
      <c r="C203" s="17"/>
      <c r="D203" s="17"/>
      <c r="E203" s="17"/>
      <c r="F203" s="17"/>
      <c r="G203" s="17"/>
      <c r="H203" s="17"/>
      <c r="I203" s="17"/>
      <c r="J203" s="17"/>
    </row>
    <row r="204" spans="1:10">
      <c r="A204" s="17"/>
      <c r="B204" s="17"/>
      <c r="C204" s="17"/>
      <c r="D204" s="17"/>
      <c r="E204" s="17"/>
      <c r="F204" s="17"/>
      <c r="G204" s="17"/>
      <c r="H204" s="17"/>
      <c r="I204" s="17"/>
      <c r="J204" s="17"/>
    </row>
    <row r="205" spans="1:10">
      <c r="A205" s="17"/>
      <c r="B205" s="17"/>
      <c r="C205" s="17"/>
      <c r="D205" s="17"/>
      <c r="E205" s="17"/>
      <c r="F205" s="17"/>
      <c r="G205" s="17"/>
      <c r="H205" s="17"/>
      <c r="I205" s="17"/>
      <c r="J205" s="17"/>
    </row>
    <row r="206" spans="1:10">
      <c r="A206" s="17"/>
      <c r="B206" s="17"/>
      <c r="C206" s="17"/>
      <c r="D206" s="17"/>
      <c r="E206" s="17"/>
      <c r="F206" s="17"/>
      <c r="G206" s="17"/>
      <c r="H206" s="17"/>
      <c r="I206" s="17"/>
      <c r="J206" s="17"/>
    </row>
    <row r="207" spans="1:10">
      <c r="A207" s="17"/>
      <c r="B207" s="17"/>
      <c r="C207" s="17"/>
      <c r="D207" s="17"/>
      <c r="E207" s="17"/>
      <c r="F207" s="17"/>
      <c r="G207" s="17"/>
      <c r="H207" s="17"/>
      <c r="I207" s="17"/>
      <c r="J207" s="17"/>
    </row>
    <row r="208" spans="1:10">
      <c r="A208" s="17"/>
      <c r="B208" s="17"/>
      <c r="C208" s="17"/>
      <c r="D208" s="17"/>
      <c r="E208" s="17"/>
      <c r="F208" s="17"/>
      <c r="G208" s="17"/>
      <c r="H208" s="17"/>
      <c r="I208" s="17"/>
      <c r="J208" s="17"/>
    </row>
    <row r="209" spans="1:10">
      <c r="A209" s="17"/>
      <c r="B209" s="17"/>
      <c r="C209" s="17"/>
      <c r="D209" s="17"/>
      <c r="E209" s="17"/>
      <c r="F209" s="17"/>
      <c r="G209" s="17"/>
      <c r="H209" s="17"/>
      <c r="I209" s="17"/>
      <c r="J209" s="17"/>
    </row>
    <row r="210" spans="1:10">
      <c r="A210" s="17"/>
      <c r="B210" s="17"/>
      <c r="C210" s="17"/>
      <c r="D210" s="17"/>
      <c r="E210" s="17"/>
      <c r="F210" s="17"/>
      <c r="G210" s="17"/>
      <c r="H210" s="17"/>
      <c r="I210" s="17"/>
      <c r="J210" s="17"/>
    </row>
    <row r="211" spans="1:10">
      <c r="A211" s="17"/>
      <c r="B211" s="17"/>
      <c r="C211" s="17"/>
      <c r="D211" s="17"/>
      <c r="E211" s="17"/>
      <c r="F211" s="17"/>
      <c r="G211" s="17"/>
      <c r="H211" s="17"/>
      <c r="I211" s="17"/>
      <c r="J211" s="17"/>
    </row>
    <row r="212" spans="1:10">
      <c r="A212" s="17"/>
      <c r="B212" s="17"/>
      <c r="C212" s="17"/>
      <c r="D212" s="17"/>
      <c r="E212" s="17"/>
      <c r="F212" s="17"/>
      <c r="G212" s="17"/>
      <c r="H212" s="17"/>
      <c r="I212" s="17"/>
      <c r="J212" s="17"/>
    </row>
    <row r="213" spans="1:10">
      <c r="A213" s="17"/>
      <c r="B213" s="17"/>
      <c r="C213" s="17"/>
      <c r="D213" s="17"/>
      <c r="E213" s="17"/>
      <c r="F213" s="17"/>
      <c r="G213" s="17"/>
      <c r="H213" s="17"/>
      <c r="I213" s="17"/>
      <c r="J213" s="17"/>
    </row>
    <row r="214" spans="1:10">
      <c r="A214" s="17"/>
      <c r="B214" s="17"/>
      <c r="C214" s="17"/>
      <c r="D214" s="17"/>
      <c r="E214" s="17"/>
      <c r="F214" s="17"/>
      <c r="G214" s="17"/>
      <c r="H214" s="17"/>
      <c r="I214" s="17"/>
      <c r="J214" s="17"/>
    </row>
    <row r="215" spans="1:10">
      <c r="A215" s="17"/>
      <c r="B215" s="17"/>
      <c r="C215" s="17"/>
      <c r="D215" s="17"/>
      <c r="E215" s="17"/>
      <c r="F215" s="17"/>
      <c r="G215" s="17"/>
      <c r="H215" s="17"/>
      <c r="I215" s="17"/>
      <c r="J215" s="17"/>
    </row>
    <row r="216" spans="1:10">
      <c r="A216" s="17"/>
      <c r="B216" s="17"/>
      <c r="C216" s="17"/>
      <c r="D216" s="17"/>
      <c r="E216" s="17"/>
      <c r="F216" s="17"/>
      <c r="G216" s="17"/>
      <c r="H216" s="17"/>
      <c r="I216" s="17"/>
      <c r="J216" s="17"/>
    </row>
    <row r="217" spans="1:10">
      <c r="A217" s="17"/>
      <c r="B217" s="17"/>
      <c r="C217" s="17"/>
      <c r="D217" s="17"/>
      <c r="E217" s="17"/>
      <c r="F217" s="17"/>
      <c r="G217" s="17"/>
      <c r="H217" s="17"/>
      <c r="I217" s="17"/>
      <c r="J217" s="17"/>
    </row>
    <row r="218" spans="1:10">
      <c r="A218" s="17"/>
      <c r="B218" s="17"/>
      <c r="C218" s="17"/>
      <c r="D218" s="17"/>
      <c r="E218" s="17"/>
      <c r="F218" s="17"/>
      <c r="G218" s="17"/>
      <c r="H218" s="17"/>
      <c r="I218" s="17"/>
      <c r="J218" s="17"/>
    </row>
    <row r="219" spans="1:10">
      <c r="A219" s="17"/>
      <c r="B219" s="17"/>
      <c r="C219" s="17"/>
      <c r="D219" s="17"/>
      <c r="E219" s="17"/>
      <c r="F219" s="17"/>
      <c r="G219" s="17"/>
      <c r="H219" s="17"/>
      <c r="I219" s="17"/>
      <c r="J219" s="17"/>
    </row>
    <row r="220" spans="1:10">
      <c r="A220" s="17"/>
      <c r="B220" s="17"/>
      <c r="C220" s="17"/>
      <c r="D220" s="17"/>
      <c r="E220" s="17"/>
      <c r="F220" s="17"/>
      <c r="G220" s="17"/>
      <c r="H220" s="17"/>
      <c r="I220" s="17"/>
      <c r="J220" s="17"/>
    </row>
    <row r="221" spans="1:10">
      <c r="A221" s="17"/>
      <c r="B221" s="17"/>
      <c r="C221" s="17"/>
      <c r="D221" s="17"/>
      <c r="E221" s="17"/>
      <c r="F221" s="17"/>
      <c r="G221" s="17"/>
      <c r="H221" s="17"/>
      <c r="I221" s="17"/>
      <c r="J221" s="17"/>
    </row>
    <row r="222" spans="1:10">
      <c r="A222" s="17"/>
      <c r="B222" s="17"/>
      <c r="C222" s="17"/>
      <c r="D222" s="17"/>
      <c r="E222" s="17"/>
      <c r="F222" s="17"/>
      <c r="G222" s="17"/>
      <c r="H222" s="17"/>
      <c r="I222" s="17"/>
      <c r="J222" s="17"/>
    </row>
    <row r="223" spans="1:10">
      <c r="A223" s="17"/>
      <c r="B223" s="17"/>
      <c r="C223" s="17"/>
      <c r="D223" s="17"/>
      <c r="E223" s="17"/>
      <c r="F223" s="17"/>
      <c r="G223" s="17"/>
      <c r="H223" s="17"/>
      <c r="I223" s="17"/>
      <c r="J223" s="17"/>
    </row>
    <row r="224" spans="1:10">
      <c r="A224" s="17"/>
      <c r="B224" s="17"/>
      <c r="C224" s="17"/>
      <c r="D224" s="17"/>
      <c r="E224" s="17"/>
      <c r="F224" s="17"/>
      <c r="G224" s="17"/>
      <c r="H224" s="17"/>
      <c r="I224" s="17"/>
      <c r="J224" s="17"/>
    </row>
    <row r="225" spans="1:10">
      <c r="A225" s="17"/>
      <c r="B225" s="17"/>
      <c r="C225" s="17"/>
      <c r="D225" s="17"/>
      <c r="E225" s="17"/>
      <c r="F225" s="17"/>
      <c r="G225" s="17"/>
      <c r="H225" s="17"/>
      <c r="I225" s="17"/>
      <c r="J225" s="17"/>
    </row>
    <row r="226" spans="1:10">
      <c r="A226" s="17"/>
      <c r="B226" s="17"/>
      <c r="C226" s="17"/>
      <c r="D226" s="17"/>
      <c r="E226" s="17"/>
      <c r="F226" s="17"/>
      <c r="G226" s="17"/>
      <c r="H226" s="17"/>
      <c r="I226" s="17"/>
      <c r="J226" s="17"/>
    </row>
    <row r="227" spans="1:10">
      <c r="A227" s="17"/>
      <c r="B227" s="17"/>
      <c r="C227" s="17"/>
      <c r="D227" s="17"/>
      <c r="E227" s="17"/>
      <c r="F227" s="17"/>
      <c r="G227" s="17"/>
      <c r="H227" s="17"/>
      <c r="I227" s="17"/>
      <c r="J227" s="17"/>
    </row>
    <row r="228" spans="1:10">
      <c r="A228" s="17"/>
      <c r="B228" s="17"/>
      <c r="C228" s="17"/>
      <c r="D228" s="17"/>
      <c r="E228" s="17"/>
      <c r="F228" s="17"/>
      <c r="G228" s="17"/>
      <c r="H228" s="17"/>
      <c r="I228" s="17"/>
      <c r="J228" s="17"/>
    </row>
    <row r="229" spans="1:10">
      <c r="A229" s="17"/>
      <c r="B229" s="17"/>
      <c r="C229" s="17"/>
      <c r="D229" s="17"/>
      <c r="E229" s="17"/>
      <c r="F229" s="17"/>
      <c r="G229" s="17"/>
      <c r="H229" s="17"/>
      <c r="I229" s="17"/>
      <c r="J229" s="17"/>
    </row>
    <row r="230" spans="1:10">
      <c r="A230" s="17"/>
      <c r="B230" s="17"/>
      <c r="C230" s="17"/>
      <c r="D230" s="17"/>
      <c r="E230" s="17"/>
      <c r="F230" s="17"/>
      <c r="G230" s="17"/>
      <c r="H230" s="17"/>
      <c r="I230" s="17"/>
      <c r="J230" s="17"/>
    </row>
    <row r="231" spans="1:10">
      <c r="A231" s="17"/>
      <c r="B231" s="17"/>
      <c r="C231" s="17"/>
      <c r="D231" s="17"/>
      <c r="E231" s="17"/>
      <c r="F231" s="17"/>
      <c r="G231" s="17"/>
      <c r="H231" s="17"/>
      <c r="I231" s="17"/>
      <c r="J231" s="17"/>
    </row>
    <row r="232" spans="1:10">
      <c r="A232" s="17"/>
      <c r="B232" s="17"/>
      <c r="C232" s="17"/>
      <c r="D232" s="17"/>
      <c r="E232" s="17"/>
      <c r="F232" s="17"/>
      <c r="G232" s="17"/>
      <c r="H232" s="17"/>
      <c r="I232" s="17"/>
      <c r="J232" s="17"/>
    </row>
    <row r="233" spans="1:10">
      <c r="A233" s="17"/>
      <c r="B233" s="17"/>
      <c r="C233" s="17"/>
      <c r="D233" s="17"/>
      <c r="E233" s="17"/>
      <c r="F233" s="17"/>
      <c r="G233" s="17"/>
      <c r="H233" s="17"/>
      <c r="I233" s="17"/>
      <c r="J233" s="17"/>
    </row>
    <row r="234" spans="1:10">
      <c r="A234" s="17"/>
      <c r="B234" s="17"/>
      <c r="C234" s="17"/>
      <c r="D234" s="17"/>
      <c r="E234" s="17"/>
      <c r="F234" s="17"/>
      <c r="G234" s="17"/>
      <c r="H234" s="17"/>
      <c r="I234" s="17"/>
      <c r="J234" s="17"/>
    </row>
    <row r="235" spans="1:10">
      <c r="A235" s="17"/>
      <c r="B235" s="17"/>
      <c r="C235" s="17"/>
      <c r="D235" s="17"/>
      <c r="E235" s="17"/>
      <c r="F235" s="17"/>
      <c r="G235" s="17"/>
      <c r="H235" s="17"/>
      <c r="I235" s="17"/>
      <c r="J235" s="17"/>
    </row>
    <row r="236" spans="1:10">
      <c r="A236" s="17"/>
      <c r="B236" s="17"/>
      <c r="C236" s="17"/>
      <c r="D236" s="17"/>
      <c r="E236" s="17"/>
      <c r="F236" s="17"/>
      <c r="G236" s="17"/>
      <c r="H236" s="17"/>
      <c r="I236" s="17"/>
      <c r="J236" s="17"/>
    </row>
    <row r="237" spans="1:10">
      <c r="A237" s="17"/>
      <c r="B237" s="17"/>
      <c r="C237" s="17"/>
      <c r="D237" s="17"/>
      <c r="E237" s="17"/>
      <c r="F237" s="17"/>
      <c r="G237" s="17"/>
      <c r="H237" s="17"/>
      <c r="I237" s="17"/>
      <c r="J237" s="17"/>
    </row>
    <row r="238" spans="1:10">
      <c r="A238" s="17"/>
      <c r="B238" s="17"/>
      <c r="C238" s="17"/>
      <c r="D238" s="17"/>
      <c r="E238" s="17"/>
      <c r="F238" s="17"/>
      <c r="G238" s="17"/>
      <c r="H238" s="17"/>
      <c r="I238" s="17"/>
      <c r="J238" s="17"/>
    </row>
    <row r="239" spans="1:10">
      <c r="A239" s="17"/>
      <c r="B239" s="17"/>
      <c r="C239" s="17"/>
      <c r="D239" s="17"/>
      <c r="E239" s="17"/>
      <c r="F239" s="17"/>
      <c r="G239" s="17"/>
      <c r="H239" s="17"/>
      <c r="I239" s="17"/>
      <c r="J239" s="17"/>
    </row>
    <row r="240" spans="1:10">
      <c r="A240" s="17"/>
      <c r="B240" s="17"/>
      <c r="C240" s="17"/>
      <c r="D240" s="17"/>
      <c r="E240" s="17"/>
      <c r="F240" s="17"/>
      <c r="G240" s="17"/>
      <c r="H240" s="17"/>
      <c r="I240" s="17"/>
      <c r="J240" s="17"/>
    </row>
    <row r="241" spans="1:10">
      <c r="A241" s="17"/>
      <c r="B241" s="17"/>
      <c r="C241" s="17"/>
      <c r="D241" s="17"/>
      <c r="E241" s="17"/>
      <c r="F241" s="17"/>
      <c r="G241" s="17"/>
      <c r="H241" s="17"/>
      <c r="I241" s="17"/>
      <c r="J241" s="17"/>
    </row>
    <row r="242" spans="1:10">
      <c r="A242" s="17"/>
      <c r="B242" s="17"/>
      <c r="C242" s="17"/>
      <c r="D242" s="17"/>
      <c r="E242" s="17"/>
      <c r="F242" s="17"/>
      <c r="G242" s="17"/>
      <c r="H242" s="17"/>
      <c r="I242" s="17"/>
      <c r="J242" s="17"/>
    </row>
    <row r="243" spans="1:10">
      <c r="A243" s="17"/>
      <c r="B243" s="17"/>
      <c r="C243" s="17"/>
      <c r="D243" s="17"/>
      <c r="E243" s="17"/>
      <c r="F243" s="17"/>
      <c r="G243" s="17"/>
      <c r="H243" s="17"/>
      <c r="I243" s="17"/>
      <c r="J243" s="17"/>
    </row>
    <row r="244" spans="1:10">
      <c r="A244" s="17"/>
      <c r="B244" s="17"/>
      <c r="C244" s="17"/>
      <c r="D244" s="17"/>
      <c r="E244" s="17"/>
      <c r="F244" s="17"/>
      <c r="G244" s="17"/>
      <c r="H244" s="17"/>
      <c r="I244" s="17"/>
      <c r="J244" s="17"/>
    </row>
    <row r="245" spans="1:10">
      <c r="A245" s="17"/>
      <c r="B245" s="17"/>
      <c r="C245" s="17"/>
      <c r="D245" s="17"/>
      <c r="E245" s="17"/>
      <c r="F245" s="17"/>
      <c r="G245" s="17"/>
      <c r="H245" s="17"/>
      <c r="I245" s="17"/>
      <c r="J245" s="17"/>
    </row>
    <row r="246" spans="1:10">
      <c r="A246" s="17"/>
      <c r="B246" s="17"/>
      <c r="C246" s="17"/>
      <c r="D246" s="17"/>
      <c r="E246" s="17"/>
      <c r="F246" s="17"/>
      <c r="G246" s="17"/>
      <c r="H246" s="17"/>
      <c r="I246" s="17"/>
      <c r="J246" s="17"/>
    </row>
    <row r="247" spans="1:10">
      <c r="A247" s="17"/>
      <c r="B247" s="17"/>
      <c r="C247" s="17"/>
      <c r="D247" s="17"/>
      <c r="E247" s="17"/>
      <c r="F247" s="17"/>
      <c r="G247" s="17"/>
      <c r="H247" s="17"/>
      <c r="I247" s="17"/>
      <c r="J247" s="17"/>
    </row>
    <row r="248" spans="1:10">
      <c r="A248" s="17"/>
      <c r="B248" s="17"/>
      <c r="C248" s="17"/>
      <c r="D248" s="17"/>
      <c r="E248" s="17"/>
      <c r="F248" s="17"/>
      <c r="G248" s="17"/>
      <c r="H248" s="17"/>
      <c r="I248" s="17"/>
      <c r="J248" s="17"/>
    </row>
    <row r="249" spans="1:10">
      <c r="A249" s="17"/>
      <c r="B249" s="17"/>
      <c r="C249" s="17"/>
      <c r="D249" s="17"/>
      <c r="E249" s="17"/>
      <c r="F249" s="17"/>
      <c r="G249" s="17"/>
      <c r="H249" s="17"/>
      <c r="I249" s="17"/>
      <c r="J249" s="17"/>
    </row>
    <row r="250" spans="1:10">
      <c r="A250" s="17"/>
      <c r="B250" s="17"/>
      <c r="C250" s="17"/>
      <c r="D250" s="17"/>
      <c r="E250" s="17"/>
      <c r="F250" s="17"/>
      <c r="G250" s="17"/>
      <c r="H250" s="17"/>
      <c r="I250" s="17"/>
      <c r="J250" s="17"/>
    </row>
    <row r="251" spans="1:10">
      <c r="A251" s="17"/>
      <c r="B251" s="17"/>
      <c r="C251" s="17"/>
      <c r="D251" s="17"/>
      <c r="E251" s="17"/>
      <c r="F251" s="17"/>
      <c r="G251" s="17"/>
      <c r="H251" s="17"/>
      <c r="I251" s="17"/>
      <c r="J251" s="17"/>
    </row>
    <row r="252" spans="1:10">
      <c r="A252" s="17"/>
      <c r="B252" s="17"/>
      <c r="C252" s="17"/>
      <c r="D252" s="17"/>
      <c r="E252" s="17"/>
      <c r="F252" s="17"/>
      <c r="G252" s="17"/>
      <c r="H252" s="17"/>
      <c r="I252" s="17"/>
      <c r="J252" s="17"/>
    </row>
    <row r="253" spans="1:10">
      <c r="A253" s="17"/>
      <c r="B253" s="17"/>
      <c r="C253" s="17"/>
      <c r="D253" s="17"/>
      <c r="E253" s="17"/>
      <c r="F253" s="17"/>
      <c r="G253" s="17"/>
      <c r="H253" s="17"/>
      <c r="I253" s="17"/>
      <c r="J253" s="17"/>
    </row>
    <row r="254" spans="1:10">
      <c r="A254" s="17"/>
      <c r="B254" s="17"/>
      <c r="C254" s="17"/>
      <c r="D254" s="17"/>
      <c r="E254" s="17"/>
      <c r="F254" s="17"/>
      <c r="G254" s="17"/>
      <c r="H254" s="17"/>
      <c r="I254" s="17"/>
      <c r="J254" s="17"/>
    </row>
    <row r="255" spans="1:10">
      <c r="A255" s="17"/>
      <c r="B255" s="17"/>
      <c r="C255" s="17"/>
      <c r="D255" s="17"/>
      <c r="E255" s="17"/>
      <c r="F255" s="17"/>
      <c r="G255" s="17"/>
      <c r="H255" s="17"/>
      <c r="I255" s="17"/>
      <c r="J255" s="17"/>
    </row>
    <row r="256" spans="1:10">
      <c r="A256" s="17"/>
      <c r="B256" s="17"/>
      <c r="C256" s="17"/>
      <c r="D256" s="17"/>
      <c r="E256" s="17"/>
      <c r="F256" s="17"/>
      <c r="G256" s="17"/>
      <c r="H256" s="17"/>
      <c r="I256" s="17"/>
      <c r="J256" s="17"/>
    </row>
    <row r="257" spans="1:10">
      <c r="A257" s="17"/>
      <c r="B257" s="17"/>
      <c r="C257" s="17"/>
      <c r="D257" s="17"/>
      <c r="E257" s="17"/>
      <c r="F257" s="17"/>
      <c r="G257" s="17"/>
      <c r="H257" s="17"/>
      <c r="I257" s="17"/>
      <c r="J257" s="17"/>
    </row>
    <row r="258" spans="1:10">
      <c r="A258" s="17"/>
      <c r="B258" s="17"/>
      <c r="C258" s="17"/>
      <c r="D258" s="17"/>
      <c r="E258" s="17"/>
      <c r="F258" s="17"/>
      <c r="G258" s="17"/>
      <c r="H258" s="17"/>
      <c r="I258" s="17"/>
      <c r="J258" s="17"/>
    </row>
    <row r="259" spans="1:10">
      <c r="A259" s="17"/>
      <c r="B259" s="17"/>
      <c r="C259" s="17"/>
      <c r="D259" s="17"/>
      <c r="E259" s="17"/>
      <c r="F259" s="17"/>
      <c r="G259" s="17"/>
      <c r="H259" s="17"/>
      <c r="I259" s="17"/>
      <c r="J259" s="17"/>
    </row>
    <row r="260" spans="1:10">
      <c r="A260" s="17"/>
      <c r="B260" s="17"/>
      <c r="C260" s="17"/>
      <c r="D260" s="17"/>
      <c r="E260" s="17"/>
      <c r="F260" s="17"/>
      <c r="G260" s="17"/>
      <c r="H260" s="17"/>
      <c r="I260" s="17"/>
      <c r="J260" s="17"/>
    </row>
    <row r="261" spans="1:10">
      <c r="A261" s="17"/>
      <c r="B261" s="17"/>
      <c r="C261" s="17"/>
      <c r="D261" s="17"/>
      <c r="E261" s="17"/>
      <c r="F261" s="17"/>
      <c r="G261" s="17"/>
      <c r="H261" s="17"/>
      <c r="I261" s="17"/>
      <c r="J261" s="17"/>
    </row>
    <row r="262" spans="1:10">
      <c r="A262" s="17"/>
      <c r="B262" s="17"/>
      <c r="C262" s="17"/>
      <c r="D262" s="17"/>
      <c r="E262" s="17"/>
      <c r="F262" s="17"/>
      <c r="G262" s="17"/>
      <c r="H262" s="17"/>
      <c r="I262" s="17"/>
      <c r="J262" s="17"/>
    </row>
    <row r="263" spans="1:10">
      <c r="A263" s="17"/>
      <c r="B263" s="17"/>
      <c r="C263" s="17"/>
      <c r="D263" s="17"/>
      <c r="E263" s="17"/>
      <c r="F263" s="17"/>
      <c r="G263" s="17"/>
      <c r="H263" s="17"/>
      <c r="I263" s="17"/>
      <c r="J263" s="17"/>
    </row>
    <row r="264" spans="1:10">
      <c r="A264" s="17"/>
      <c r="B264" s="17"/>
      <c r="C264" s="17"/>
      <c r="D264" s="17"/>
      <c r="E264" s="17"/>
      <c r="F264" s="17"/>
      <c r="G264" s="17"/>
      <c r="H264" s="17"/>
      <c r="I264" s="17"/>
      <c r="J264" s="17"/>
    </row>
    <row r="265" spans="1:10">
      <c r="A265" s="17"/>
      <c r="B265" s="17"/>
      <c r="C265" s="17"/>
      <c r="D265" s="17"/>
      <c r="E265" s="17"/>
      <c r="F265" s="17"/>
      <c r="G265" s="17"/>
      <c r="H265" s="17"/>
      <c r="I265" s="17"/>
      <c r="J265" s="17"/>
    </row>
    <row r="266" spans="1:10">
      <c r="A266" s="17"/>
      <c r="B266" s="17"/>
      <c r="C266" s="17"/>
      <c r="D266" s="17"/>
      <c r="E266" s="17"/>
      <c r="F266" s="17"/>
      <c r="G266" s="17"/>
      <c r="H266" s="17"/>
      <c r="I266" s="17"/>
      <c r="J266" s="17"/>
    </row>
    <row r="267" spans="1:10">
      <c r="A267" s="17"/>
      <c r="B267" s="17"/>
      <c r="C267" s="17"/>
      <c r="D267" s="17"/>
      <c r="E267" s="17"/>
      <c r="F267" s="17"/>
      <c r="G267" s="17"/>
      <c r="H267" s="17"/>
      <c r="I267" s="17"/>
      <c r="J267" s="17"/>
    </row>
    <row r="268" spans="1:10">
      <c r="A268" s="17"/>
      <c r="B268" s="17"/>
      <c r="C268" s="17"/>
      <c r="D268" s="17"/>
      <c r="E268" s="17"/>
      <c r="F268" s="17"/>
      <c r="G268" s="17"/>
      <c r="H268" s="17"/>
      <c r="I268" s="17"/>
      <c r="J268" s="17"/>
    </row>
    <row r="269" spans="1:10">
      <c r="A269" s="17"/>
      <c r="B269" s="17"/>
      <c r="C269" s="17"/>
      <c r="D269" s="17"/>
      <c r="E269" s="17"/>
      <c r="F269" s="17"/>
      <c r="G269" s="17"/>
      <c r="H269" s="17"/>
      <c r="I269" s="17"/>
      <c r="J269" s="17"/>
    </row>
    <row r="270" spans="1:10">
      <c r="A270" s="17"/>
      <c r="B270" s="17"/>
      <c r="C270" s="17"/>
      <c r="D270" s="17"/>
      <c r="E270" s="17"/>
      <c r="F270" s="17"/>
      <c r="G270" s="17"/>
      <c r="H270" s="17"/>
      <c r="I270" s="17"/>
      <c r="J270" s="17"/>
    </row>
    <row r="271" spans="1:10">
      <c r="A271" s="17"/>
      <c r="B271" s="17"/>
      <c r="C271" s="17"/>
      <c r="D271" s="17"/>
      <c r="E271" s="17"/>
      <c r="F271" s="17"/>
      <c r="G271" s="17"/>
      <c r="H271" s="17"/>
      <c r="I271" s="17"/>
      <c r="J271" s="17"/>
    </row>
    <row r="272" spans="1:10">
      <c r="A272" s="17"/>
      <c r="B272" s="17"/>
      <c r="C272" s="17"/>
      <c r="D272" s="17"/>
      <c r="E272" s="17"/>
      <c r="F272" s="17"/>
      <c r="G272" s="17"/>
      <c r="H272" s="17"/>
      <c r="I272" s="17"/>
      <c r="J272" s="17"/>
    </row>
    <row r="273" spans="1:10">
      <c r="A273" s="17"/>
      <c r="B273" s="17"/>
      <c r="C273" s="17"/>
      <c r="D273" s="17"/>
      <c r="E273" s="17"/>
      <c r="F273" s="17"/>
      <c r="G273" s="17"/>
      <c r="H273" s="17"/>
      <c r="I273" s="17"/>
      <c r="J273" s="17"/>
    </row>
  </sheetData>
  <phoneticPr fontId="0" type="noConversion"/>
  <pageMargins left="0.88" right="0.27" top="0.57999999999999996" bottom="0.43" header="0.25" footer="0.46"/>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8"/>
  <sheetViews>
    <sheetView zoomScale="75" workbookViewId="0">
      <pane ySplit="4" topLeftCell="A5" activePane="bottomLeft" state="frozen"/>
      <selection pane="bottomLeft" activeCell="A40" sqref="A40"/>
    </sheetView>
  </sheetViews>
  <sheetFormatPr defaultColWidth="8.90625" defaultRowHeight="18.2"/>
  <cols>
    <col min="1" max="1" width="16.81640625" style="28" customWidth="1"/>
    <col min="2" max="2" width="16.7265625" style="28" customWidth="1"/>
    <col min="3" max="7" width="15.81640625" style="28" customWidth="1"/>
    <col min="8" max="8" width="15.08984375" style="28" customWidth="1"/>
    <col min="9" max="16384" width="8.90625" style="28"/>
  </cols>
  <sheetData>
    <row r="1" spans="1:10" ht="19.600000000000001" customHeight="1">
      <c r="A1" s="28" t="s">
        <v>313</v>
      </c>
    </row>
    <row r="2" spans="1:10" ht="19.600000000000001" customHeight="1"/>
    <row r="3" spans="1:10" ht="24.75" customHeight="1">
      <c r="A3" s="2056" t="s">
        <v>591</v>
      </c>
      <c r="B3" s="2058" t="s">
        <v>622</v>
      </c>
      <c r="C3" s="2054" t="s">
        <v>658</v>
      </c>
      <c r="D3" s="2060" t="s">
        <v>426</v>
      </c>
      <c r="E3" s="2061"/>
      <c r="F3" s="2054" t="s">
        <v>181</v>
      </c>
      <c r="G3" s="2056" t="s">
        <v>745</v>
      </c>
      <c r="H3" s="2056" t="s">
        <v>746</v>
      </c>
    </row>
    <row r="4" spans="1:10" ht="89.4" customHeight="1" thickBot="1">
      <c r="A4" s="2057"/>
      <c r="B4" s="2059"/>
      <c r="C4" s="2055"/>
      <c r="D4" s="596" t="s">
        <v>353</v>
      </c>
      <c r="E4" s="597" t="s">
        <v>15</v>
      </c>
      <c r="F4" s="2055"/>
      <c r="G4" s="2057"/>
      <c r="H4" s="2057"/>
    </row>
    <row r="5" spans="1:10" ht="20.05" customHeight="1" thickTop="1">
      <c r="A5" s="1447"/>
      <c r="B5" s="931" t="s">
        <v>659</v>
      </c>
      <c r="C5" s="1289">
        <v>85746</v>
      </c>
      <c r="D5" s="1290">
        <v>2298</v>
      </c>
      <c r="E5" s="1291"/>
      <c r="F5" s="1289">
        <v>83448</v>
      </c>
      <c r="G5" s="1290">
        <v>80775</v>
      </c>
      <c r="H5" s="1290">
        <v>2673</v>
      </c>
    </row>
    <row r="6" spans="1:10" ht="20.05" customHeight="1">
      <c r="A6" s="1458">
        <v>44957</v>
      </c>
      <c r="B6" s="932" t="s">
        <v>660</v>
      </c>
      <c r="C6" s="1292">
        <v>73174</v>
      </c>
      <c r="D6" s="1293"/>
      <c r="E6" s="1294">
        <v>108</v>
      </c>
      <c r="F6" s="1292">
        <v>73066</v>
      </c>
      <c r="G6" s="1295">
        <v>71366</v>
      </c>
      <c r="H6" s="1295">
        <v>1700</v>
      </c>
    </row>
    <row r="7" spans="1:10" ht="20.05" customHeight="1" thickBot="1">
      <c r="A7" s="1459"/>
      <c r="B7" s="933" t="s">
        <v>661</v>
      </c>
      <c r="C7" s="30"/>
      <c r="D7" s="31"/>
      <c r="E7" s="32"/>
      <c r="F7" s="33"/>
      <c r="G7" s="34">
        <v>0.88400000000000001</v>
      </c>
      <c r="H7" s="34">
        <v>0.63600000000000001</v>
      </c>
    </row>
    <row r="8" spans="1:10" ht="20.05" customHeight="1" thickTop="1">
      <c r="A8" s="1460"/>
      <c r="B8" s="934" t="s">
        <v>659</v>
      </c>
      <c r="C8" s="1292">
        <v>85754</v>
      </c>
      <c r="D8" s="1295">
        <v>2185</v>
      </c>
      <c r="E8" s="1296"/>
      <c r="F8" s="1292">
        <v>83569</v>
      </c>
      <c r="G8" s="1295">
        <v>80927</v>
      </c>
      <c r="H8" s="1295">
        <v>2642</v>
      </c>
    </row>
    <row r="9" spans="1:10" ht="20.05" customHeight="1">
      <c r="A9" s="1461">
        <v>44985</v>
      </c>
      <c r="B9" s="934" t="s">
        <v>660</v>
      </c>
      <c r="C9" s="1292">
        <v>75912</v>
      </c>
      <c r="D9" s="1293"/>
      <c r="E9" s="1294">
        <v>92</v>
      </c>
      <c r="F9" s="1292">
        <v>75820</v>
      </c>
      <c r="G9" s="1295">
        <v>73994</v>
      </c>
      <c r="H9" s="1295">
        <v>1826</v>
      </c>
    </row>
    <row r="10" spans="1:10" ht="20.05" customHeight="1" thickBot="1">
      <c r="A10" s="1460"/>
      <c r="B10" s="935" t="s">
        <v>661</v>
      </c>
      <c r="C10" s="36"/>
      <c r="D10" s="29"/>
      <c r="E10" s="35"/>
      <c r="F10" s="33"/>
      <c r="G10" s="34">
        <v>0.91400000000000003</v>
      </c>
      <c r="H10" s="34">
        <v>0.69099999999999995</v>
      </c>
    </row>
    <row r="11" spans="1:10" ht="20.05" customHeight="1" thickTop="1">
      <c r="A11" s="1462"/>
      <c r="B11" s="936" t="s">
        <v>659</v>
      </c>
      <c r="C11" s="1289">
        <v>86205</v>
      </c>
      <c r="D11" s="1290">
        <v>1828</v>
      </c>
      <c r="E11" s="1291"/>
      <c r="F11" s="1289">
        <v>84377</v>
      </c>
      <c r="G11" s="1290">
        <v>81721</v>
      </c>
      <c r="H11" s="1290">
        <v>2656</v>
      </c>
      <c r="J11" s="1448"/>
    </row>
    <row r="12" spans="1:10" ht="20.05" customHeight="1">
      <c r="A12" s="1461">
        <v>45016</v>
      </c>
      <c r="B12" s="934" t="s">
        <v>660</v>
      </c>
      <c r="C12" s="1292">
        <v>78113</v>
      </c>
      <c r="D12" s="1293"/>
      <c r="E12" s="1294">
        <v>103</v>
      </c>
      <c r="F12" s="1292">
        <v>78010</v>
      </c>
      <c r="G12" s="1295">
        <v>76142</v>
      </c>
      <c r="H12" s="1295">
        <v>1868</v>
      </c>
    </row>
    <row r="13" spans="1:10" ht="20.05" customHeight="1" thickBot="1">
      <c r="A13" s="1463"/>
      <c r="B13" s="937" t="s">
        <v>661</v>
      </c>
      <c r="C13" s="30"/>
      <c r="D13" s="31"/>
      <c r="E13" s="32"/>
      <c r="F13" s="33"/>
      <c r="G13" s="34">
        <v>0.93200000000000005</v>
      </c>
      <c r="H13" s="34">
        <v>0.70299999999999996</v>
      </c>
    </row>
    <row r="14" spans="1:10" ht="20.05" customHeight="1" thickTop="1">
      <c r="A14" s="1460"/>
      <c r="B14" s="934" t="s">
        <v>659</v>
      </c>
      <c r="C14" s="1292">
        <v>86219</v>
      </c>
      <c r="D14" s="1295">
        <v>1717</v>
      </c>
      <c r="E14" s="1296"/>
      <c r="F14" s="1292">
        <v>84502</v>
      </c>
      <c r="G14" s="1295">
        <v>81872</v>
      </c>
      <c r="H14" s="1295">
        <v>2630</v>
      </c>
    </row>
    <row r="15" spans="1:10" ht="20.05" customHeight="1">
      <c r="A15" s="1461">
        <v>45046</v>
      </c>
      <c r="B15" s="934" t="s">
        <v>660</v>
      </c>
      <c r="C15" s="1292">
        <v>78013</v>
      </c>
      <c r="D15" s="1293"/>
      <c r="E15" s="1294">
        <v>89</v>
      </c>
      <c r="F15" s="1292">
        <v>77924</v>
      </c>
      <c r="G15" s="1295">
        <v>76084</v>
      </c>
      <c r="H15" s="1295">
        <v>1840</v>
      </c>
    </row>
    <row r="16" spans="1:10" ht="20.05" customHeight="1" thickBot="1">
      <c r="A16" s="1460"/>
      <c r="B16" s="935" t="s">
        <v>661</v>
      </c>
      <c r="C16" s="36"/>
      <c r="D16" s="29"/>
      <c r="E16" s="35"/>
      <c r="F16" s="33"/>
      <c r="G16" s="34">
        <v>0.92900000000000005</v>
      </c>
      <c r="H16" s="34">
        <v>0.7</v>
      </c>
    </row>
    <row r="17" spans="1:10" ht="20.05" customHeight="1" thickTop="1">
      <c r="A17" s="1462"/>
      <c r="B17" s="936" t="s">
        <v>659</v>
      </c>
      <c r="C17" s="1289">
        <v>86224</v>
      </c>
      <c r="D17" s="1290">
        <v>1617</v>
      </c>
      <c r="E17" s="1291"/>
      <c r="F17" s="1289">
        <v>84607</v>
      </c>
      <c r="G17" s="1290">
        <v>81977</v>
      </c>
      <c r="H17" s="1290">
        <v>2630</v>
      </c>
    </row>
    <row r="18" spans="1:10" ht="20.05" customHeight="1">
      <c r="A18" s="1461">
        <v>45077</v>
      </c>
      <c r="B18" s="934" t="s">
        <v>660</v>
      </c>
      <c r="C18" s="1292">
        <v>78102</v>
      </c>
      <c r="D18" s="1293"/>
      <c r="E18" s="1294">
        <v>98</v>
      </c>
      <c r="F18" s="1292">
        <v>78004</v>
      </c>
      <c r="G18" s="1295">
        <v>76179</v>
      </c>
      <c r="H18" s="1295">
        <v>1825</v>
      </c>
    </row>
    <row r="19" spans="1:10" ht="20.05" customHeight="1" thickBot="1">
      <c r="A19" s="1463"/>
      <c r="B19" s="937" t="s">
        <v>661</v>
      </c>
      <c r="C19" s="30"/>
      <c r="D19" s="31"/>
      <c r="E19" s="32"/>
      <c r="F19" s="33"/>
      <c r="G19" s="34">
        <v>0.92900000000000005</v>
      </c>
      <c r="H19" s="34">
        <v>0.69399999999999995</v>
      </c>
    </row>
    <row r="20" spans="1:10" ht="20.05" customHeight="1" thickTop="1">
      <c r="A20" s="1460"/>
      <c r="B20" s="934" t="s">
        <v>659</v>
      </c>
      <c r="C20" s="1292">
        <v>86211</v>
      </c>
      <c r="D20" s="1295">
        <v>1644</v>
      </c>
      <c r="E20" s="1296"/>
      <c r="F20" s="1292">
        <v>84567</v>
      </c>
      <c r="G20" s="1295">
        <v>81942</v>
      </c>
      <c r="H20" s="1295">
        <v>2625</v>
      </c>
    </row>
    <row r="21" spans="1:10" ht="20.05" customHeight="1">
      <c r="A21" s="1461">
        <v>45107</v>
      </c>
      <c r="B21" s="934" t="s">
        <v>660</v>
      </c>
      <c r="C21" s="1292">
        <v>77934</v>
      </c>
      <c r="D21" s="1293"/>
      <c r="E21" s="1294">
        <v>82</v>
      </c>
      <c r="F21" s="1292">
        <v>77852</v>
      </c>
      <c r="G21" s="1295">
        <v>76071</v>
      </c>
      <c r="H21" s="1295">
        <v>1781</v>
      </c>
    </row>
    <row r="22" spans="1:10" ht="20.05" customHeight="1" thickBot="1">
      <c r="A22" s="1460"/>
      <c r="B22" s="935" t="s">
        <v>661</v>
      </c>
      <c r="C22" s="36"/>
      <c r="D22" s="29"/>
      <c r="E22" s="35"/>
      <c r="F22" s="33"/>
      <c r="G22" s="34">
        <v>0.92800000000000005</v>
      </c>
      <c r="H22" s="34">
        <v>0.67800000000000005</v>
      </c>
      <c r="J22" s="1306"/>
    </row>
    <row r="23" spans="1:10" ht="20.05" customHeight="1" thickTop="1">
      <c r="A23" s="1462"/>
      <c r="B23" s="936" t="s">
        <v>659</v>
      </c>
      <c r="C23" s="1289">
        <v>86197</v>
      </c>
      <c r="D23" s="1290">
        <v>1651</v>
      </c>
      <c r="E23" s="1298"/>
      <c r="F23" s="1297">
        <v>84546</v>
      </c>
      <c r="G23" s="1290">
        <v>81921</v>
      </c>
      <c r="H23" s="1290">
        <v>2625</v>
      </c>
    </row>
    <row r="24" spans="1:10" ht="20.05" customHeight="1">
      <c r="A24" s="1461">
        <v>45138</v>
      </c>
      <c r="B24" s="934" t="s">
        <v>660</v>
      </c>
      <c r="C24" s="1292">
        <v>77241</v>
      </c>
      <c r="D24" s="1299"/>
      <c r="E24" s="1294">
        <v>76</v>
      </c>
      <c r="F24" s="1297">
        <v>77165</v>
      </c>
      <c r="G24" s="1295">
        <v>75370</v>
      </c>
      <c r="H24" s="1295">
        <v>1795</v>
      </c>
    </row>
    <row r="25" spans="1:10" ht="20.05" customHeight="1" thickBot="1">
      <c r="A25" s="1463"/>
      <c r="B25" s="937" t="s">
        <v>661</v>
      </c>
      <c r="C25" s="30"/>
      <c r="D25" s="31"/>
      <c r="E25" s="32"/>
      <c r="F25" s="33"/>
      <c r="G25" s="34">
        <v>0.92</v>
      </c>
      <c r="H25" s="34">
        <v>0.68400000000000005</v>
      </c>
    </row>
    <row r="26" spans="1:10" ht="20.05" customHeight="1" thickTop="1">
      <c r="A26" s="1460"/>
      <c r="B26" s="934" t="s">
        <v>659</v>
      </c>
      <c r="C26" s="1292">
        <v>86182</v>
      </c>
      <c r="D26" s="1295">
        <v>1687</v>
      </c>
      <c r="E26" s="1296"/>
      <c r="F26" s="1297">
        <v>84495</v>
      </c>
      <c r="G26" s="1295">
        <v>81874</v>
      </c>
      <c r="H26" s="1295">
        <v>2621</v>
      </c>
    </row>
    <row r="27" spans="1:10" ht="20.05" customHeight="1">
      <c r="A27" s="1461">
        <v>45169</v>
      </c>
      <c r="B27" s="934" t="s">
        <v>660</v>
      </c>
      <c r="C27" s="1292">
        <v>76798</v>
      </c>
      <c r="D27" s="1293"/>
      <c r="E27" s="1294">
        <v>79</v>
      </c>
      <c r="F27" s="1297">
        <v>76719</v>
      </c>
      <c r="G27" s="1295">
        <v>74954</v>
      </c>
      <c r="H27" s="1295">
        <v>1765</v>
      </c>
    </row>
    <row r="28" spans="1:10" ht="20.05" customHeight="1" thickBot="1">
      <c r="A28" s="1460"/>
      <c r="B28" s="935" t="s">
        <v>661</v>
      </c>
      <c r="C28" s="36"/>
      <c r="D28" s="29"/>
      <c r="E28" s="35"/>
      <c r="F28" s="33"/>
      <c r="G28" s="34">
        <v>0.91500000000000004</v>
      </c>
      <c r="H28" s="34">
        <v>0.67300000000000004</v>
      </c>
    </row>
    <row r="29" spans="1:10" ht="20.05" customHeight="1" thickTop="1">
      <c r="A29" s="1462"/>
      <c r="B29" s="936" t="s">
        <v>659</v>
      </c>
      <c r="C29" s="1289">
        <v>86164</v>
      </c>
      <c r="D29" s="1290">
        <v>1711</v>
      </c>
      <c r="E29" s="1291"/>
      <c r="F29" s="1297">
        <v>84453</v>
      </c>
      <c r="G29" s="1290">
        <v>81826</v>
      </c>
      <c r="H29" s="1290">
        <v>2627</v>
      </c>
    </row>
    <row r="30" spans="1:10" ht="20.05" customHeight="1">
      <c r="A30" s="1461">
        <v>45199</v>
      </c>
      <c r="B30" s="934" t="s">
        <v>660</v>
      </c>
      <c r="C30" s="1292">
        <v>76204</v>
      </c>
      <c r="D30" s="1293"/>
      <c r="E30" s="1294">
        <v>86</v>
      </c>
      <c r="F30" s="1297">
        <v>76118</v>
      </c>
      <c r="G30" s="1295">
        <v>74334</v>
      </c>
      <c r="H30" s="1295">
        <v>1784</v>
      </c>
    </row>
    <row r="31" spans="1:10" ht="20.05" customHeight="1" thickBot="1">
      <c r="A31" s="1463"/>
      <c r="B31" s="937" t="s">
        <v>661</v>
      </c>
      <c r="C31" s="30"/>
      <c r="D31" s="31"/>
      <c r="E31" s="32"/>
      <c r="F31" s="33"/>
      <c r="G31" s="34">
        <v>0.90800000000000003</v>
      </c>
      <c r="H31" s="34">
        <v>0.67900000000000005</v>
      </c>
    </row>
    <row r="32" spans="1:10" ht="20.05" customHeight="1" thickTop="1">
      <c r="A32" s="1462"/>
      <c r="B32" s="936" t="s">
        <v>659</v>
      </c>
      <c r="C32" s="1289">
        <v>86185</v>
      </c>
      <c r="D32" s="1290">
        <v>1795</v>
      </c>
      <c r="E32" s="1291"/>
      <c r="F32" s="1297">
        <v>84390</v>
      </c>
      <c r="G32" s="1290">
        <v>81799</v>
      </c>
      <c r="H32" s="1290">
        <v>2591</v>
      </c>
    </row>
    <row r="33" spans="1:9" ht="20.05" customHeight="1">
      <c r="A33" s="1461">
        <v>45230</v>
      </c>
      <c r="B33" s="934" t="s">
        <v>660</v>
      </c>
      <c r="C33" s="1292">
        <v>75126</v>
      </c>
      <c r="D33" s="1293"/>
      <c r="E33" s="1294">
        <v>80</v>
      </c>
      <c r="F33" s="1297">
        <v>75046</v>
      </c>
      <c r="G33" s="1295">
        <v>73309</v>
      </c>
      <c r="H33" s="1295">
        <v>1737</v>
      </c>
    </row>
    <row r="34" spans="1:9" ht="20.05" customHeight="1" thickBot="1">
      <c r="A34" s="1463"/>
      <c r="B34" s="937" t="s">
        <v>661</v>
      </c>
      <c r="C34" s="30"/>
      <c r="D34" s="31"/>
      <c r="E34" s="32"/>
      <c r="F34" s="33"/>
      <c r="G34" s="34">
        <v>0.89600000000000002</v>
      </c>
      <c r="H34" s="34">
        <v>0.67</v>
      </c>
    </row>
    <row r="35" spans="1:9" ht="20.05" customHeight="1" thickTop="1">
      <c r="A35" s="1462"/>
      <c r="B35" s="936" t="s">
        <v>659</v>
      </c>
      <c r="C35" s="1289">
        <v>86140</v>
      </c>
      <c r="D35" s="1290">
        <v>1763</v>
      </c>
      <c r="E35" s="1291"/>
      <c r="F35" s="1297">
        <v>84377</v>
      </c>
      <c r="G35" s="1290">
        <v>81786</v>
      </c>
      <c r="H35" s="1290">
        <v>2591</v>
      </c>
    </row>
    <row r="36" spans="1:9" ht="20.05" customHeight="1">
      <c r="A36" s="1461">
        <v>45260</v>
      </c>
      <c r="B36" s="934" t="s">
        <v>660</v>
      </c>
      <c r="C36" s="1292">
        <v>74967</v>
      </c>
      <c r="D36" s="1293"/>
      <c r="E36" s="1294">
        <v>75</v>
      </c>
      <c r="F36" s="1297">
        <v>74892</v>
      </c>
      <c r="G36" s="1295">
        <v>73173</v>
      </c>
      <c r="H36" s="1295">
        <v>1719</v>
      </c>
    </row>
    <row r="37" spans="1:9" ht="20.05" customHeight="1" thickBot="1">
      <c r="A37" s="1463"/>
      <c r="B37" s="937" t="s">
        <v>661</v>
      </c>
      <c r="C37" s="30"/>
      <c r="D37" s="31"/>
      <c r="E37" s="32"/>
      <c r="F37" s="33"/>
      <c r="G37" s="34">
        <v>0.89500000000000002</v>
      </c>
      <c r="H37" s="34">
        <v>0.66300000000000003</v>
      </c>
    </row>
    <row r="38" spans="1:9" ht="20.05" customHeight="1" thickTop="1">
      <c r="A38" s="1462"/>
      <c r="B38" s="936" t="s">
        <v>659</v>
      </c>
      <c r="C38" s="1289">
        <v>86109</v>
      </c>
      <c r="D38" s="1290">
        <v>1464</v>
      </c>
      <c r="E38" s="1291"/>
      <c r="F38" s="1297">
        <v>84645</v>
      </c>
      <c r="G38" s="1290">
        <v>82053</v>
      </c>
      <c r="H38" s="1290">
        <v>2592</v>
      </c>
    </row>
    <row r="39" spans="1:9" ht="20.05" customHeight="1">
      <c r="A39" s="1461">
        <v>45291</v>
      </c>
      <c r="B39" s="934" t="s">
        <v>660</v>
      </c>
      <c r="C39" s="1292">
        <v>73822</v>
      </c>
      <c r="D39" s="1293"/>
      <c r="E39" s="1294">
        <v>69</v>
      </c>
      <c r="F39" s="1297">
        <v>73753</v>
      </c>
      <c r="G39" s="1295">
        <v>72069</v>
      </c>
      <c r="H39" s="1295">
        <v>1684</v>
      </c>
    </row>
    <row r="40" spans="1:9" ht="20.05" customHeight="1">
      <c r="A40" s="1464"/>
      <c r="B40" s="938" t="s">
        <v>661</v>
      </c>
      <c r="C40" s="37"/>
      <c r="D40" s="38"/>
      <c r="E40" s="39"/>
      <c r="F40" s="40"/>
      <c r="G40" s="41">
        <v>0.878</v>
      </c>
      <c r="H40" s="41">
        <v>0.65</v>
      </c>
    </row>
    <row r="41" spans="1:9" ht="20.05" customHeight="1">
      <c r="A41" s="42"/>
      <c r="B41" s="43"/>
      <c r="C41" s="42"/>
      <c r="D41" s="42"/>
      <c r="E41" s="42"/>
      <c r="F41" s="44"/>
      <c r="G41" s="44"/>
      <c r="H41" s="44"/>
    </row>
    <row r="42" spans="1:9">
      <c r="A42" s="13" t="s">
        <v>354</v>
      </c>
      <c r="B42" s="13"/>
      <c r="C42" s="13"/>
      <c r="D42" s="13"/>
      <c r="E42" s="13"/>
      <c r="F42" s="13"/>
      <c r="G42" s="13"/>
      <c r="H42" s="13"/>
      <c r="I42" s="13"/>
    </row>
    <row r="43" spans="1:9">
      <c r="A43" s="13" t="s">
        <v>748</v>
      </c>
      <c r="B43" s="13"/>
      <c r="C43" s="13"/>
      <c r="D43" s="13"/>
      <c r="E43" s="13"/>
      <c r="F43" s="13"/>
      <c r="G43" s="13"/>
      <c r="H43" s="13"/>
      <c r="I43" s="13"/>
    </row>
    <row r="44" spans="1:9">
      <c r="A44" s="13" t="s">
        <v>747</v>
      </c>
      <c r="B44" s="13"/>
      <c r="C44" s="13"/>
      <c r="D44" s="13"/>
      <c r="E44" s="13"/>
      <c r="F44" s="13"/>
      <c r="G44" s="13"/>
      <c r="H44" s="13"/>
      <c r="I44" s="13"/>
    </row>
    <row r="45" spans="1:9">
      <c r="A45" s="13"/>
      <c r="B45" s="13"/>
      <c r="C45" s="13"/>
      <c r="D45" s="13"/>
      <c r="E45" s="13"/>
      <c r="F45" s="13"/>
      <c r="G45" s="13"/>
      <c r="H45" s="13"/>
      <c r="I45" s="13"/>
    </row>
    <row r="46" spans="1:9">
      <c r="A46" s="13" t="s">
        <v>749</v>
      </c>
      <c r="B46" s="13"/>
      <c r="C46" s="13"/>
      <c r="D46" s="13"/>
      <c r="E46" s="13"/>
      <c r="F46" s="13"/>
      <c r="G46" s="13"/>
      <c r="H46" s="13"/>
      <c r="I46" s="13"/>
    </row>
    <row r="47" spans="1:9">
      <c r="A47" s="13" t="s">
        <v>750</v>
      </c>
      <c r="B47" s="13"/>
      <c r="C47" s="13"/>
      <c r="D47" s="13"/>
      <c r="E47" s="13"/>
      <c r="F47" s="13"/>
      <c r="G47" s="13"/>
      <c r="H47" s="13"/>
      <c r="I47" s="13"/>
    </row>
    <row r="48" spans="1:9">
      <c r="A48" s="13" t="s">
        <v>751</v>
      </c>
      <c r="B48" s="13"/>
      <c r="C48" s="13"/>
      <c r="D48" s="13"/>
      <c r="E48" s="13"/>
      <c r="F48" s="13"/>
      <c r="G48" s="13"/>
      <c r="H48" s="13"/>
      <c r="I48" s="13"/>
    </row>
    <row r="49" spans="1:9">
      <c r="A49" s="13" t="s">
        <v>752</v>
      </c>
      <c r="B49" s="13"/>
      <c r="C49" s="13"/>
      <c r="D49" s="13"/>
      <c r="E49" s="13"/>
      <c r="F49" s="13"/>
      <c r="G49" s="13"/>
      <c r="H49" s="13"/>
      <c r="I49" s="13"/>
    </row>
    <row r="50" spans="1:9">
      <c r="A50" s="13"/>
      <c r="B50" s="13"/>
      <c r="C50" s="13"/>
      <c r="D50" s="13"/>
      <c r="E50" s="13"/>
      <c r="F50" s="13"/>
      <c r="G50" s="13"/>
      <c r="H50" s="13"/>
      <c r="I50" s="13"/>
    </row>
    <row r="51" spans="1:9">
      <c r="A51" s="27" t="s">
        <v>903</v>
      </c>
      <c r="B51" s="13"/>
      <c r="C51" s="13"/>
      <c r="D51" s="13"/>
      <c r="E51" s="13"/>
      <c r="F51" s="13"/>
      <c r="G51" s="13"/>
      <c r="H51" s="13"/>
      <c r="I51" s="13"/>
    </row>
    <row r="52" spans="1:9">
      <c r="A52" s="13"/>
      <c r="B52" s="13"/>
      <c r="C52" s="13"/>
      <c r="D52" s="13"/>
      <c r="E52" s="13"/>
      <c r="F52" s="13"/>
      <c r="G52" s="13"/>
      <c r="H52" s="13"/>
      <c r="I52" s="13"/>
    </row>
    <row r="53" spans="1:9">
      <c r="A53" s="13"/>
      <c r="B53" s="13"/>
      <c r="C53" s="13"/>
      <c r="D53" s="13"/>
      <c r="E53" s="13"/>
      <c r="F53" s="13"/>
      <c r="G53" s="13"/>
      <c r="H53" s="13"/>
      <c r="I53" s="13"/>
    </row>
    <row r="77" spans="1:1">
      <c r="A77" s="45"/>
    </row>
    <row r="78" spans="1:1">
      <c r="A78" s="45"/>
    </row>
    <row r="79" spans="1:1">
      <c r="A79" s="45"/>
    </row>
    <row r="80" spans="1:1">
      <c r="A80" s="45"/>
    </row>
    <row r="81" spans="1:1">
      <c r="A81" s="45"/>
    </row>
    <row r="82" spans="1:1">
      <c r="A82" s="45"/>
    </row>
    <row r="83" spans="1:1">
      <c r="A83" s="45"/>
    </row>
    <row r="84" spans="1:1">
      <c r="A84" s="45"/>
    </row>
    <row r="85" spans="1:1">
      <c r="A85" s="45"/>
    </row>
    <row r="86" spans="1:1">
      <c r="A86" s="45"/>
    </row>
    <row r="87" spans="1:1">
      <c r="A87" s="45"/>
    </row>
    <row r="88" spans="1:1">
      <c r="A88" s="45"/>
    </row>
  </sheetData>
  <mergeCells count="7">
    <mergeCell ref="F3:F4"/>
    <mergeCell ref="G3:G4"/>
    <mergeCell ref="H3:H4"/>
    <mergeCell ref="A3:A4"/>
    <mergeCell ref="B3:B4"/>
    <mergeCell ref="C3:C4"/>
    <mergeCell ref="D3:E3"/>
  </mergeCells>
  <phoneticPr fontId="13" type="noConversion"/>
  <pageMargins left="0.6692913385826772" right="0.31496062992125984" top="0.51181102362204722" bottom="0.31496062992125984" header="0.31496062992125984" footer="0.19685039370078741"/>
  <pageSetup paperSize="9" scale="61" orientation="portrait" r:id="rId1"/>
  <headerFooter alignWithMargins="0">
    <oddHeader>&amp;C1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7"/>
  <sheetViews>
    <sheetView workbookViewId="0">
      <selection activeCell="N25" sqref="N25"/>
    </sheetView>
  </sheetViews>
  <sheetFormatPr defaultColWidth="8.90625" defaultRowHeight="15.05"/>
  <cols>
    <col min="1" max="16384" width="8.90625" style="10"/>
  </cols>
  <sheetData>
    <row r="1" spans="1:2">
      <c r="A1" s="46" t="s">
        <v>37</v>
      </c>
      <c r="B1" s="10" t="s">
        <v>817</v>
      </c>
    </row>
    <row r="26" spans="1:2">
      <c r="A26" s="46" t="s">
        <v>38</v>
      </c>
      <c r="B26" s="10" t="s">
        <v>818</v>
      </c>
    </row>
    <row r="37" spans="9:9">
      <c r="I37" s="92"/>
    </row>
  </sheetData>
  <phoneticPr fontId="13" type="noConversion"/>
  <pageMargins left="0.75" right="0.75" top="1" bottom="1" header="0.5" footer="0.5"/>
  <pageSetup paperSize="9" orientation="portrait" r:id="rId1"/>
  <headerFooter alignWithMargins="0">
    <oddHeader>&amp;C2</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R54"/>
  <sheetViews>
    <sheetView workbookViewId="0">
      <selection activeCell="H4" sqref="H4"/>
    </sheetView>
  </sheetViews>
  <sheetFormatPr defaultColWidth="9.81640625" defaultRowHeight="15.65"/>
  <cols>
    <col min="1" max="1" width="10.26953125" style="13" customWidth="1"/>
    <col min="2" max="2" width="9" style="13" customWidth="1"/>
    <col min="3" max="6" width="12.26953125" style="13" customWidth="1"/>
    <col min="7" max="8" width="9.81640625" style="13"/>
    <col min="9" max="9" width="7.7265625" style="13" customWidth="1"/>
    <col min="10" max="16384" width="9.81640625" style="13"/>
  </cols>
  <sheetData>
    <row r="1" spans="1:16" ht="18" customHeight="1">
      <c r="A1" s="17" t="s">
        <v>1339</v>
      </c>
      <c r="B1" s="210"/>
      <c r="C1" s="210"/>
      <c r="D1" s="210"/>
      <c r="E1" s="210"/>
      <c r="F1" s="17"/>
      <c r="G1" s="17"/>
      <c r="H1" s="17"/>
      <c r="I1" s="17"/>
      <c r="J1" s="17"/>
      <c r="K1" s="17"/>
      <c r="L1" s="17"/>
      <c r="M1" s="17"/>
      <c r="N1" s="17"/>
      <c r="O1" s="17"/>
      <c r="P1" s="17"/>
    </row>
    <row r="2" spans="1:16" ht="14.25" customHeight="1">
      <c r="A2" s="17"/>
      <c r="B2" s="17"/>
      <c r="C2" s="17"/>
      <c r="D2" s="17"/>
      <c r="E2" s="17"/>
      <c r="F2" s="17"/>
      <c r="G2" s="17"/>
      <c r="H2" s="17"/>
      <c r="I2" s="17"/>
      <c r="J2" s="17"/>
      <c r="K2" s="17"/>
      <c r="L2" s="17"/>
      <c r="M2" s="17"/>
      <c r="N2" s="17"/>
      <c r="O2" s="17"/>
      <c r="P2" s="17"/>
    </row>
    <row r="3" spans="1:16" ht="24.75" customHeight="1">
      <c r="A3" s="553" t="s">
        <v>597</v>
      </c>
      <c r="B3" s="554" t="s">
        <v>598</v>
      </c>
      <c r="C3" s="2066" t="s">
        <v>990</v>
      </c>
      <c r="D3" s="2066" t="s">
        <v>991</v>
      </c>
      <c r="E3" s="2064" t="s">
        <v>989</v>
      </c>
      <c r="F3" s="2062" t="s">
        <v>993</v>
      </c>
      <c r="G3" s="17"/>
      <c r="H3" s="17"/>
      <c r="I3" s="17"/>
      <c r="J3" s="17"/>
      <c r="K3" s="17"/>
      <c r="L3" s="17"/>
      <c r="M3" s="17"/>
      <c r="N3" s="17"/>
      <c r="O3" s="17"/>
      <c r="P3" s="17"/>
    </row>
    <row r="4" spans="1:16" ht="36" customHeight="1">
      <c r="A4" s="555"/>
      <c r="B4" s="555"/>
      <c r="C4" s="2067"/>
      <c r="D4" s="2067"/>
      <c r="E4" s="2065"/>
      <c r="F4" s="2063"/>
      <c r="G4" s="17"/>
      <c r="H4" s="17"/>
      <c r="I4" s="17"/>
      <c r="J4" s="17"/>
      <c r="K4" s="17"/>
      <c r="L4" s="17"/>
      <c r="M4" s="17"/>
      <c r="N4" s="17"/>
      <c r="O4" s="17"/>
      <c r="P4" s="17"/>
    </row>
    <row r="5" spans="1:16" ht="18" customHeight="1">
      <c r="A5" s="556" t="s">
        <v>598</v>
      </c>
      <c r="B5" s="556">
        <f>SUM(B6:B21)</f>
        <v>175</v>
      </c>
      <c r="C5" s="556">
        <f>SUM(C6:C21)</f>
        <v>39</v>
      </c>
      <c r="D5" s="556">
        <f>SUM(D6:D21)</f>
        <v>64</v>
      </c>
      <c r="E5" s="556">
        <f>SUM(E6:E21)</f>
        <v>69</v>
      </c>
      <c r="F5" s="557">
        <f>SUM(F6:F21)</f>
        <v>3</v>
      </c>
      <c r="G5" s="17"/>
      <c r="H5" s="17"/>
      <c r="I5" s="17"/>
      <c r="J5" s="17"/>
      <c r="K5" s="17"/>
      <c r="L5" s="17"/>
      <c r="M5" s="17"/>
      <c r="N5" s="17"/>
      <c r="O5" s="17"/>
      <c r="P5" s="17"/>
    </row>
    <row r="6" spans="1:16" ht="18" customHeight="1">
      <c r="A6" s="558" t="s">
        <v>988</v>
      </c>
      <c r="B6" s="593">
        <f t="shared" ref="B6:B18" si="0">C6+D6+E6+F6</f>
        <v>3</v>
      </c>
      <c r="C6" s="51"/>
      <c r="D6" s="52"/>
      <c r="E6" s="52"/>
      <c r="F6" s="53">
        <v>3</v>
      </c>
      <c r="G6" s="17"/>
      <c r="H6" s="17"/>
      <c r="I6" s="17"/>
      <c r="J6" s="17"/>
      <c r="K6" s="17"/>
      <c r="L6" s="17"/>
      <c r="M6" s="17"/>
      <c r="N6" s="17"/>
      <c r="O6" s="17"/>
      <c r="P6" s="17"/>
    </row>
    <row r="7" spans="1:16" ht="18" customHeight="1">
      <c r="A7" s="559" t="s">
        <v>416</v>
      </c>
      <c r="B7" s="594">
        <f t="shared" si="0"/>
        <v>12</v>
      </c>
      <c r="C7" s="54"/>
      <c r="D7" s="54"/>
      <c r="E7" s="54">
        <v>12</v>
      </c>
      <c r="F7" s="53"/>
      <c r="G7" s="17"/>
      <c r="H7" s="17"/>
      <c r="I7" s="17"/>
      <c r="J7" s="17"/>
      <c r="K7" s="17"/>
      <c r="L7" s="17"/>
      <c r="M7" s="17"/>
      <c r="N7" s="17"/>
      <c r="O7" s="17"/>
      <c r="P7" s="17"/>
    </row>
    <row r="8" spans="1:16" ht="18" customHeight="1">
      <c r="A8" s="559" t="s">
        <v>599</v>
      </c>
      <c r="B8" s="594">
        <f t="shared" si="0"/>
        <v>27</v>
      </c>
      <c r="C8" s="54">
        <v>1</v>
      </c>
      <c r="D8" s="54">
        <v>1</v>
      </c>
      <c r="E8" s="54">
        <v>25</v>
      </c>
      <c r="F8" s="53"/>
      <c r="G8" s="17"/>
      <c r="H8" s="17"/>
      <c r="I8" s="17"/>
      <c r="J8" s="17"/>
      <c r="K8" s="17"/>
      <c r="L8" s="17"/>
      <c r="M8" s="17"/>
      <c r="N8" s="17"/>
      <c r="O8" s="17"/>
      <c r="P8" s="17"/>
    </row>
    <row r="9" spans="1:16" ht="18" customHeight="1">
      <c r="A9" s="559" t="s">
        <v>600</v>
      </c>
      <c r="B9" s="594">
        <f t="shared" si="0"/>
        <v>28</v>
      </c>
      <c r="C9" s="54">
        <v>8</v>
      </c>
      <c r="D9" s="54">
        <v>6</v>
      </c>
      <c r="E9" s="54">
        <v>14</v>
      </c>
      <c r="F9" s="53"/>
      <c r="G9" s="17"/>
      <c r="H9" s="17"/>
      <c r="I9" s="17"/>
      <c r="J9" s="17"/>
      <c r="K9" s="17"/>
      <c r="L9" s="17"/>
      <c r="M9" s="17"/>
      <c r="N9" s="17"/>
      <c r="O9" s="17"/>
      <c r="P9" s="17"/>
    </row>
    <row r="10" spans="1:16" ht="18" customHeight="1">
      <c r="A10" s="559" t="s">
        <v>601</v>
      </c>
      <c r="B10" s="594">
        <f t="shared" si="0"/>
        <v>21</v>
      </c>
      <c r="C10" s="54">
        <v>8</v>
      </c>
      <c r="D10" s="54">
        <v>6</v>
      </c>
      <c r="E10" s="54">
        <v>7</v>
      </c>
      <c r="F10" s="53"/>
      <c r="G10" s="17"/>
      <c r="H10" s="17"/>
      <c r="I10" s="17"/>
      <c r="J10" s="17"/>
      <c r="K10" s="17"/>
      <c r="L10" s="17"/>
      <c r="M10" s="17"/>
      <c r="N10" s="17"/>
      <c r="O10" s="17"/>
      <c r="P10" s="17"/>
    </row>
    <row r="11" spans="1:16" ht="18" customHeight="1">
      <c r="A11" s="559" t="s">
        <v>602</v>
      </c>
      <c r="B11" s="594">
        <f t="shared" si="0"/>
        <v>16</v>
      </c>
      <c r="C11" s="54">
        <v>7</v>
      </c>
      <c r="D11" s="54">
        <v>6</v>
      </c>
      <c r="E11" s="54">
        <v>3</v>
      </c>
      <c r="F11" s="53"/>
      <c r="G11" s="17"/>
      <c r="H11" s="17"/>
      <c r="I11" s="17"/>
      <c r="J11" s="17"/>
      <c r="K11" s="17"/>
      <c r="L11" s="17"/>
      <c r="M11" s="17"/>
      <c r="N11" s="17"/>
      <c r="O11" s="17"/>
      <c r="P11" s="17"/>
    </row>
    <row r="12" spans="1:16" ht="18" customHeight="1">
      <c r="A12" s="559" t="s">
        <v>603</v>
      </c>
      <c r="B12" s="594">
        <f t="shared" si="0"/>
        <v>7</v>
      </c>
      <c r="C12" s="54">
        <v>1</v>
      </c>
      <c r="D12" s="54">
        <v>4</v>
      </c>
      <c r="E12" s="54">
        <v>2</v>
      </c>
      <c r="F12" s="53"/>
      <c r="G12" s="17"/>
      <c r="H12" s="17"/>
      <c r="I12" s="17"/>
      <c r="J12" s="17"/>
      <c r="K12" s="17"/>
      <c r="L12" s="17"/>
      <c r="M12" s="17"/>
      <c r="N12" s="17"/>
      <c r="O12" s="17"/>
      <c r="P12" s="17"/>
    </row>
    <row r="13" spans="1:16" ht="18" customHeight="1">
      <c r="A13" s="559" t="s">
        <v>604</v>
      </c>
      <c r="B13" s="594">
        <f t="shared" si="0"/>
        <v>18</v>
      </c>
      <c r="C13" s="54">
        <v>4</v>
      </c>
      <c r="D13" s="54">
        <v>8</v>
      </c>
      <c r="E13" s="54">
        <v>6</v>
      </c>
      <c r="F13" s="53"/>
      <c r="G13" s="17"/>
      <c r="H13" s="17"/>
      <c r="I13" s="17"/>
      <c r="J13" s="17"/>
      <c r="K13" s="17"/>
      <c r="L13" s="17"/>
      <c r="M13" s="17"/>
      <c r="N13" s="17"/>
      <c r="O13" s="17"/>
      <c r="P13" s="17"/>
    </row>
    <row r="14" spans="1:16" ht="18" customHeight="1">
      <c r="A14" s="559" t="s">
        <v>605</v>
      </c>
      <c r="B14" s="594">
        <f t="shared" si="0"/>
        <v>9</v>
      </c>
      <c r="C14" s="54">
        <v>3</v>
      </c>
      <c r="D14" s="54">
        <v>6</v>
      </c>
      <c r="E14" s="54"/>
      <c r="F14" s="53"/>
      <c r="G14" s="17"/>
      <c r="H14" s="17"/>
      <c r="I14" s="17"/>
      <c r="J14" s="17"/>
      <c r="K14" s="17"/>
      <c r="L14" s="17"/>
      <c r="M14" s="17"/>
      <c r="N14" s="17"/>
      <c r="O14" s="17"/>
      <c r="P14" s="17"/>
    </row>
    <row r="15" spans="1:16" ht="18" customHeight="1">
      <c r="A15" s="559" t="s">
        <v>606</v>
      </c>
      <c r="B15" s="594">
        <f t="shared" si="0"/>
        <v>9</v>
      </c>
      <c r="C15" s="54"/>
      <c r="D15" s="54">
        <v>9</v>
      </c>
      <c r="E15" s="54"/>
      <c r="F15" s="53"/>
      <c r="G15" s="17"/>
      <c r="H15" s="17"/>
      <c r="I15" s="17"/>
      <c r="J15" s="17"/>
      <c r="K15" s="17"/>
      <c r="L15" s="17"/>
      <c r="M15" s="17"/>
      <c r="N15" s="17"/>
      <c r="O15" s="17"/>
      <c r="P15" s="17"/>
    </row>
    <row r="16" spans="1:16" ht="18" customHeight="1">
      <c r="A16" s="559" t="s">
        <v>607</v>
      </c>
      <c r="B16" s="594">
        <f t="shared" si="0"/>
        <v>2</v>
      </c>
      <c r="C16" s="54">
        <v>1</v>
      </c>
      <c r="D16" s="54">
        <v>1</v>
      </c>
      <c r="E16" s="54"/>
      <c r="F16" s="53"/>
      <c r="G16" s="17"/>
      <c r="H16" s="17"/>
      <c r="I16" s="17"/>
      <c r="J16" s="17"/>
      <c r="K16" s="17"/>
      <c r="L16" s="17"/>
      <c r="M16" s="17"/>
      <c r="N16" s="17"/>
      <c r="O16" s="17"/>
      <c r="P16" s="17"/>
    </row>
    <row r="17" spans="1:18" ht="18" customHeight="1">
      <c r="A17" s="559" t="s">
        <v>608</v>
      </c>
      <c r="B17" s="594">
        <f t="shared" si="0"/>
        <v>12</v>
      </c>
      <c r="C17" s="54">
        <v>5</v>
      </c>
      <c r="D17" s="54">
        <v>7</v>
      </c>
      <c r="E17" s="54"/>
      <c r="F17" s="53"/>
      <c r="G17" s="17"/>
      <c r="H17" s="17"/>
      <c r="I17" s="17"/>
      <c r="J17" s="17"/>
      <c r="K17" s="17"/>
      <c r="L17" s="17"/>
      <c r="M17" s="17"/>
      <c r="N17" s="17"/>
      <c r="O17" s="17"/>
      <c r="P17" s="17"/>
    </row>
    <row r="18" spans="1:18" ht="18" customHeight="1">
      <c r="A18" s="559" t="s">
        <v>609</v>
      </c>
      <c r="B18" s="594">
        <f t="shared" si="0"/>
        <v>0</v>
      </c>
      <c r="C18" s="54"/>
      <c r="D18" s="54"/>
      <c r="E18" s="54"/>
      <c r="F18" s="53"/>
      <c r="G18" s="17"/>
      <c r="H18" s="17"/>
      <c r="I18" s="17"/>
      <c r="J18" s="17"/>
      <c r="K18" s="17"/>
      <c r="L18" s="17"/>
      <c r="M18" s="17"/>
      <c r="N18" s="17"/>
      <c r="O18" s="17"/>
      <c r="P18" s="17"/>
    </row>
    <row r="19" spans="1:18" ht="18" customHeight="1">
      <c r="A19" s="559" t="s">
        <v>610</v>
      </c>
      <c r="B19" s="594">
        <f t="shared" ref="B19:B21" si="1">C19+D19+E19+F19</f>
        <v>4</v>
      </c>
      <c r="C19" s="54"/>
      <c r="D19" s="54">
        <v>4</v>
      </c>
      <c r="E19" s="54"/>
      <c r="F19" s="53"/>
      <c r="G19" s="17"/>
      <c r="H19" s="17"/>
      <c r="I19" s="17"/>
      <c r="J19" s="17"/>
      <c r="K19" s="17"/>
      <c r="L19" s="17"/>
      <c r="M19" s="17"/>
      <c r="N19" s="17"/>
      <c r="O19" s="17"/>
      <c r="P19" s="17"/>
    </row>
    <row r="20" spans="1:18" ht="18" customHeight="1">
      <c r="A20" s="559" t="s">
        <v>1149</v>
      </c>
      <c r="B20" s="594">
        <f t="shared" ref="B20" si="2">C20+D20+E20+F20</f>
        <v>5</v>
      </c>
      <c r="C20" s="54"/>
      <c r="D20" s="54">
        <v>5</v>
      </c>
      <c r="E20" s="54"/>
      <c r="F20" s="55"/>
      <c r="G20" s="17"/>
      <c r="H20" s="17"/>
      <c r="I20" s="17"/>
      <c r="J20" s="17"/>
      <c r="K20" s="17"/>
      <c r="L20" s="17"/>
      <c r="M20" s="17"/>
      <c r="N20" s="17"/>
      <c r="O20" s="17"/>
      <c r="P20" s="17"/>
    </row>
    <row r="21" spans="1:18" ht="18" customHeight="1">
      <c r="A21" s="560" t="s">
        <v>1109</v>
      </c>
      <c r="B21" s="595">
        <f t="shared" si="1"/>
        <v>2</v>
      </c>
      <c r="C21" s="56">
        <v>1</v>
      </c>
      <c r="D21" s="56">
        <v>1</v>
      </c>
      <c r="E21" s="56"/>
      <c r="F21" s="57"/>
      <c r="G21" s="17"/>
      <c r="H21" s="17"/>
      <c r="I21" s="17"/>
      <c r="J21" s="17"/>
      <c r="K21" s="17"/>
      <c r="L21" s="17"/>
      <c r="M21" s="17"/>
      <c r="N21" s="17"/>
      <c r="O21" s="17"/>
      <c r="P21" s="17"/>
    </row>
    <row r="22" spans="1:18" ht="15.05" customHeight="1">
      <c r="A22" s="17" t="s">
        <v>994</v>
      </c>
      <c r="B22" s="17"/>
      <c r="C22" s="17"/>
      <c r="D22" s="17"/>
      <c r="E22" s="17"/>
      <c r="F22" s="17"/>
      <c r="G22" s="17"/>
      <c r="H22" s="17"/>
      <c r="I22" s="17"/>
      <c r="J22" s="17"/>
      <c r="K22" s="17"/>
      <c r="L22" s="17"/>
      <c r="M22" s="17"/>
      <c r="N22" s="17"/>
      <c r="O22" s="17"/>
      <c r="P22" s="17"/>
    </row>
    <row r="23" spans="1:18">
      <c r="A23" s="17"/>
      <c r="B23" s="17"/>
      <c r="C23" s="17"/>
      <c r="D23" s="17"/>
      <c r="E23" s="17"/>
      <c r="F23" s="17"/>
      <c r="G23" s="17"/>
      <c r="H23" s="17"/>
      <c r="I23" s="17"/>
      <c r="J23" s="17"/>
      <c r="K23" s="17"/>
      <c r="L23" s="17"/>
      <c r="M23" s="17"/>
      <c r="N23" s="17"/>
      <c r="O23" s="17"/>
      <c r="P23" s="17"/>
    </row>
    <row r="24" spans="1:18">
      <c r="A24" s="17"/>
      <c r="B24" s="17"/>
      <c r="C24" s="17"/>
      <c r="D24" s="17"/>
      <c r="E24" s="17"/>
      <c r="F24" s="17"/>
      <c r="G24" s="17"/>
      <c r="H24" s="17"/>
      <c r="I24" s="17"/>
      <c r="J24" s="17"/>
      <c r="K24" s="17"/>
      <c r="L24" s="17"/>
      <c r="M24" s="17"/>
      <c r="N24" s="17"/>
      <c r="O24" s="17"/>
      <c r="P24" s="17"/>
    </row>
    <row r="25" spans="1:18">
      <c r="A25" s="17"/>
      <c r="B25" s="17"/>
      <c r="C25" s="17"/>
      <c r="D25" s="17"/>
      <c r="E25" s="17"/>
      <c r="F25" s="17"/>
      <c r="G25" s="17"/>
      <c r="H25" s="17"/>
      <c r="I25" s="17"/>
      <c r="J25" s="17"/>
      <c r="K25" s="17"/>
      <c r="L25" s="17"/>
      <c r="M25" s="17"/>
      <c r="N25" s="17"/>
      <c r="O25" s="17"/>
      <c r="P25" s="17"/>
    </row>
    <row r="26" spans="1:18">
      <c r="A26" s="48" t="s">
        <v>39</v>
      </c>
      <c r="B26" s="17" t="s">
        <v>992</v>
      </c>
      <c r="C26" s="17"/>
      <c r="D26" s="17"/>
      <c r="E26" s="17"/>
      <c r="F26" s="17"/>
      <c r="G26" s="17"/>
      <c r="H26" s="17"/>
      <c r="I26" s="17"/>
      <c r="J26" s="17"/>
      <c r="K26" s="17"/>
      <c r="L26" s="17"/>
      <c r="M26" s="17"/>
      <c r="N26" s="17"/>
      <c r="O26" s="17"/>
      <c r="P26" s="17"/>
    </row>
    <row r="27" spans="1:18">
      <c r="A27" s="17"/>
      <c r="B27" s="17"/>
      <c r="C27" s="17"/>
      <c r="D27" s="17"/>
      <c r="E27" s="17"/>
      <c r="F27" s="17"/>
      <c r="G27" s="17"/>
      <c r="H27" s="17"/>
      <c r="I27" s="17"/>
      <c r="J27" s="17"/>
      <c r="K27" s="17"/>
      <c r="L27" s="17"/>
      <c r="M27" s="17"/>
      <c r="N27" s="17"/>
      <c r="O27" s="17"/>
      <c r="P27" s="17"/>
    </row>
    <row r="28" spans="1:18">
      <c r="A28" s="17"/>
      <c r="B28" s="17"/>
      <c r="C28" s="17"/>
      <c r="D28" s="17"/>
      <c r="E28" s="17"/>
      <c r="F28" s="17"/>
      <c r="G28" s="17"/>
      <c r="H28" s="17"/>
      <c r="I28" s="17"/>
      <c r="J28" s="17"/>
      <c r="K28" s="17"/>
      <c r="L28" s="17"/>
      <c r="M28" s="17"/>
      <c r="N28" s="17"/>
      <c r="O28" s="17"/>
      <c r="P28" s="17"/>
    </row>
    <row r="29" spans="1:18">
      <c r="A29" s="17"/>
      <c r="B29" s="17"/>
      <c r="C29" s="17"/>
      <c r="D29" s="17"/>
      <c r="E29" s="17"/>
      <c r="F29" s="17"/>
      <c r="G29" s="17"/>
      <c r="H29" s="17"/>
      <c r="I29" s="17"/>
      <c r="J29" s="17"/>
      <c r="K29" s="17"/>
      <c r="L29" s="17"/>
      <c r="M29" s="17"/>
      <c r="N29" s="17"/>
      <c r="O29" s="17"/>
      <c r="P29" s="17"/>
    </row>
    <row r="30" spans="1:18">
      <c r="A30" s="17"/>
      <c r="B30" s="17"/>
      <c r="C30" s="17"/>
      <c r="D30" s="17"/>
      <c r="E30" s="17"/>
      <c r="F30" s="17"/>
      <c r="G30" s="17"/>
      <c r="H30" s="17"/>
      <c r="I30" s="17"/>
      <c r="J30" s="17"/>
      <c r="K30" s="17"/>
      <c r="L30" s="17"/>
      <c r="M30" s="17"/>
      <c r="N30" s="17"/>
      <c r="O30" s="17"/>
      <c r="P30" s="17"/>
      <c r="R30" s="58"/>
    </row>
    <row r="31" spans="1:18">
      <c r="A31" s="17"/>
      <c r="B31" s="17"/>
      <c r="C31" s="17"/>
      <c r="D31" s="17"/>
      <c r="E31" s="17"/>
      <c r="F31" s="17"/>
      <c r="G31" s="17"/>
      <c r="H31" s="17"/>
      <c r="I31" s="17"/>
      <c r="J31" s="17"/>
      <c r="K31" s="17"/>
      <c r="L31" s="17"/>
      <c r="M31" s="17"/>
      <c r="N31" s="17"/>
      <c r="O31" s="17"/>
      <c r="P31" s="17"/>
      <c r="R31" s="58"/>
    </row>
    <row r="32" spans="1:18">
      <c r="A32" s="17"/>
      <c r="B32" s="17"/>
      <c r="C32" s="17"/>
      <c r="D32" s="17"/>
      <c r="E32" s="17"/>
      <c r="F32" s="17"/>
      <c r="G32" s="17"/>
      <c r="H32" s="17"/>
      <c r="I32" s="17"/>
      <c r="J32" s="17"/>
      <c r="K32" s="17"/>
      <c r="L32" s="17"/>
      <c r="M32" s="17"/>
      <c r="N32" s="17"/>
      <c r="O32" s="17"/>
      <c r="P32" s="17"/>
      <c r="R32" s="58"/>
    </row>
    <row r="33" spans="1:18">
      <c r="A33" s="17"/>
      <c r="B33" s="17"/>
      <c r="C33" s="17"/>
      <c r="D33" s="17"/>
      <c r="E33" s="17"/>
      <c r="F33" s="17"/>
      <c r="G33" s="17"/>
      <c r="H33" s="17"/>
      <c r="I33" s="17"/>
      <c r="J33" s="17"/>
      <c r="K33" s="17"/>
      <c r="L33" s="17"/>
      <c r="M33" s="17"/>
      <c r="N33" s="17"/>
      <c r="O33" s="17"/>
      <c r="P33" s="17"/>
      <c r="R33" s="58"/>
    </row>
    <row r="34" spans="1:18">
      <c r="A34" s="17"/>
      <c r="B34" s="17"/>
      <c r="C34" s="17"/>
      <c r="D34" s="17"/>
      <c r="E34" s="17"/>
      <c r="F34" s="17"/>
      <c r="G34" s="17"/>
      <c r="H34" s="17"/>
      <c r="I34" s="17"/>
      <c r="J34" s="17"/>
      <c r="K34" s="17"/>
      <c r="L34" s="17"/>
      <c r="M34" s="17"/>
      <c r="N34" s="17"/>
      <c r="O34" s="17"/>
      <c r="P34" s="17"/>
      <c r="R34" s="58"/>
    </row>
    <row r="35" spans="1:18">
      <c r="A35" s="17"/>
      <c r="B35" s="17"/>
      <c r="C35" s="17"/>
      <c r="D35" s="17"/>
      <c r="E35" s="17"/>
      <c r="F35" s="17"/>
      <c r="G35" s="17"/>
      <c r="H35" s="17"/>
      <c r="I35" s="17"/>
      <c r="J35" s="17"/>
      <c r="K35" s="17"/>
      <c r="L35" s="17"/>
      <c r="M35" s="17"/>
      <c r="N35" s="17"/>
      <c r="O35" s="17"/>
      <c r="P35" s="17"/>
      <c r="R35" s="58"/>
    </row>
    <row r="36" spans="1:18">
      <c r="A36" s="17"/>
      <c r="B36" s="17"/>
      <c r="C36" s="17"/>
      <c r="D36" s="17"/>
      <c r="E36" s="17"/>
      <c r="F36" s="17"/>
      <c r="G36" s="17"/>
      <c r="H36" s="17"/>
      <c r="I36" s="17"/>
      <c r="J36" s="17"/>
      <c r="K36" s="17"/>
      <c r="L36" s="17"/>
      <c r="M36" s="17"/>
      <c r="N36" s="17"/>
      <c r="O36" s="17"/>
      <c r="P36" s="17"/>
      <c r="R36" s="58"/>
    </row>
    <row r="37" spans="1:18">
      <c r="A37" s="17"/>
      <c r="B37" s="17"/>
      <c r="C37" s="17"/>
      <c r="D37" s="17"/>
      <c r="E37" s="17"/>
      <c r="F37" s="17"/>
      <c r="G37" s="17"/>
      <c r="H37" s="17"/>
      <c r="I37" s="17"/>
      <c r="J37" s="17"/>
      <c r="K37" s="17"/>
      <c r="L37" s="17"/>
      <c r="M37" s="17"/>
      <c r="N37" s="17"/>
      <c r="O37" s="17"/>
      <c r="P37" s="17"/>
      <c r="R37" s="58"/>
    </row>
    <row r="38" spans="1:18">
      <c r="A38" s="17"/>
      <c r="B38" s="17"/>
      <c r="C38" s="17"/>
      <c r="D38" s="17"/>
      <c r="E38" s="17"/>
      <c r="F38" s="17"/>
      <c r="G38" s="17"/>
      <c r="H38" s="17"/>
      <c r="I38" s="17"/>
      <c r="J38" s="17"/>
      <c r="K38" s="17"/>
      <c r="L38" s="17"/>
      <c r="M38" s="17"/>
      <c r="N38" s="17"/>
      <c r="O38" s="17"/>
      <c r="P38" s="17"/>
      <c r="R38" s="58"/>
    </row>
    <row r="39" spans="1:18">
      <c r="A39" s="17"/>
      <c r="B39" s="17"/>
      <c r="C39" s="17"/>
      <c r="D39" s="17"/>
      <c r="E39" s="17"/>
      <c r="F39" s="17"/>
      <c r="G39" s="17"/>
      <c r="H39" s="17"/>
      <c r="I39" s="17"/>
      <c r="J39" s="17"/>
      <c r="K39" s="17"/>
      <c r="L39" s="17"/>
      <c r="M39" s="17"/>
      <c r="N39" s="17"/>
      <c r="O39" s="17"/>
      <c r="P39" s="17"/>
      <c r="R39" s="58"/>
    </row>
    <row r="40" spans="1:18">
      <c r="A40" s="17"/>
      <c r="B40" s="17"/>
      <c r="C40" s="17"/>
      <c r="D40" s="17"/>
      <c r="E40" s="17"/>
      <c r="F40" s="17"/>
      <c r="G40" s="17"/>
      <c r="H40" s="17"/>
      <c r="I40" s="17"/>
      <c r="J40" s="17"/>
      <c r="K40" s="17"/>
      <c r="L40" s="17"/>
      <c r="M40" s="17"/>
      <c r="N40" s="17"/>
      <c r="O40" s="17"/>
      <c r="P40" s="17"/>
      <c r="R40" s="58"/>
    </row>
    <row r="41" spans="1:18">
      <c r="A41" s="17"/>
      <c r="B41" s="17"/>
      <c r="C41" s="17"/>
      <c r="D41" s="17"/>
      <c r="E41" s="17"/>
      <c r="F41" s="17"/>
      <c r="G41" s="17"/>
      <c r="H41" s="17"/>
      <c r="I41" s="17"/>
      <c r="J41" s="17"/>
      <c r="K41" s="17"/>
      <c r="L41" s="17"/>
      <c r="M41" s="17"/>
      <c r="N41" s="17"/>
      <c r="O41" s="17"/>
      <c r="P41" s="17"/>
      <c r="R41" s="58"/>
    </row>
    <row r="42" spans="1:18">
      <c r="A42" s="17"/>
      <c r="B42" s="17"/>
      <c r="C42" s="17"/>
      <c r="D42" s="17"/>
      <c r="E42" s="17"/>
      <c r="F42" s="17"/>
      <c r="G42" s="17"/>
      <c r="H42" s="17"/>
      <c r="I42" s="17"/>
      <c r="J42" s="17"/>
      <c r="K42" s="17"/>
      <c r="L42" s="17"/>
      <c r="M42" s="17"/>
      <c r="N42" s="17"/>
      <c r="O42" s="17"/>
      <c r="P42" s="17"/>
      <c r="R42" s="58"/>
    </row>
    <row r="43" spans="1:18">
      <c r="A43" s="17"/>
      <c r="B43" s="17"/>
      <c r="C43" s="17"/>
      <c r="D43" s="17"/>
      <c r="E43" s="17"/>
      <c r="F43" s="17"/>
      <c r="G43" s="17"/>
      <c r="H43" s="17"/>
      <c r="I43" s="17"/>
      <c r="J43" s="17"/>
      <c r="K43" s="17"/>
      <c r="L43" s="17"/>
      <c r="M43" s="17"/>
      <c r="N43" s="17"/>
      <c r="O43" s="17"/>
      <c r="P43" s="17"/>
      <c r="R43" s="58"/>
    </row>
    <row r="44" spans="1:18">
      <c r="A44" s="17"/>
      <c r="B44" s="17"/>
      <c r="C44" s="17"/>
      <c r="D44" s="17"/>
      <c r="E44" s="17"/>
      <c r="F44" s="17"/>
      <c r="G44" s="17"/>
      <c r="H44" s="17"/>
      <c r="I44" s="17"/>
      <c r="J44" s="17"/>
      <c r="K44" s="17"/>
      <c r="L44" s="17"/>
      <c r="M44" s="17"/>
      <c r="N44" s="17"/>
      <c r="O44" s="17"/>
      <c r="P44" s="17"/>
      <c r="R44" s="58"/>
    </row>
    <row r="45" spans="1:18">
      <c r="A45" s="17"/>
      <c r="B45" s="17"/>
      <c r="C45" s="17"/>
      <c r="D45" s="17"/>
      <c r="E45" s="17"/>
      <c r="F45" s="17"/>
      <c r="G45" s="17"/>
      <c r="H45" s="17"/>
      <c r="I45" s="17"/>
      <c r="J45" s="17"/>
      <c r="K45" s="17"/>
      <c r="L45" s="17"/>
      <c r="M45" s="17"/>
      <c r="N45" s="17"/>
      <c r="O45" s="17"/>
      <c r="P45" s="17"/>
    </row>
    <row r="46" spans="1:18">
      <c r="A46" s="17"/>
      <c r="B46" s="17"/>
      <c r="C46" s="17"/>
      <c r="D46" s="17"/>
      <c r="E46" s="17"/>
      <c r="F46" s="17"/>
      <c r="G46" s="17"/>
      <c r="H46" s="17"/>
      <c r="I46" s="17"/>
      <c r="J46" s="17"/>
      <c r="K46" s="17"/>
      <c r="L46" s="17"/>
      <c r="M46" s="17"/>
      <c r="N46" s="17"/>
      <c r="O46" s="17"/>
      <c r="P46" s="17"/>
    </row>
    <row r="47" spans="1:18">
      <c r="A47" s="17"/>
      <c r="B47" s="17"/>
      <c r="C47" s="17"/>
      <c r="D47" s="17"/>
      <c r="E47" s="17"/>
      <c r="F47" s="17"/>
      <c r="G47" s="17"/>
      <c r="H47" s="17"/>
      <c r="I47" s="17"/>
      <c r="J47" s="17"/>
      <c r="K47" s="17"/>
      <c r="L47" s="17"/>
      <c r="M47" s="17"/>
      <c r="N47" s="17"/>
      <c r="O47" s="17"/>
      <c r="P47" s="17"/>
    </row>
    <row r="48" spans="1:18">
      <c r="A48" s="17"/>
      <c r="B48" s="17"/>
      <c r="C48" s="17"/>
      <c r="D48" s="17"/>
      <c r="E48" s="17"/>
      <c r="F48" s="17"/>
      <c r="G48" s="17"/>
      <c r="H48" s="17"/>
      <c r="I48" s="17"/>
      <c r="J48" s="17"/>
      <c r="K48" s="17"/>
      <c r="L48" s="17"/>
      <c r="M48" s="17"/>
      <c r="N48" s="17"/>
      <c r="O48" s="17"/>
      <c r="P48" s="17"/>
    </row>
    <row r="49" spans="1:16">
      <c r="A49" s="17"/>
      <c r="B49" s="17"/>
      <c r="C49" s="17"/>
      <c r="D49" s="17"/>
      <c r="E49" s="17"/>
      <c r="F49" s="17"/>
      <c r="G49" s="17"/>
      <c r="H49" s="17"/>
      <c r="I49" s="17"/>
      <c r="J49" s="17"/>
      <c r="K49" s="17"/>
      <c r="L49" s="17"/>
      <c r="M49" s="17"/>
      <c r="N49" s="17"/>
      <c r="O49" s="17"/>
      <c r="P49" s="17"/>
    </row>
    <row r="50" spans="1:16">
      <c r="A50" s="17"/>
      <c r="B50" s="17"/>
      <c r="C50" s="17"/>
      <c r="D50" s="17"/>
      <c r="E50" s="17"/>
      <c r="F50" s="17"/>
      <c r="G50" s="17"/>
      <c r="H50" s="17"/>
      <c r="I50" s="17"/>
      <c r="J50" s="17"/>
      <c r="K50" s="17"/>
      <c r="L50" s="17"/>
      <c r="M50" s="17"/>
      <c r="N50" s="17"/>
      <c r="O50" s="17"/>
      <c r="P50" s="17"/>
    </row>
    <row r="51" spans="1:16">
      <c r="A51" s="17"/>
      <c r="B51" s="17"/>
      <c r="C51" s="17"/>
      <c r="D51" s="17"/>
      <c r="E51" s="17"/>
      <c r="F51" s="17"/>
      <c r="G51" s="17"/>
      <c r="H51" s="17"/>
      <c r="I51" s="17"/>
      <c r="J51" s="17"/>
      <c r="K51" s="17"/>
      <c r="L51" s="17"/>
      <c r="M51" s="17"/>
      <c r="N51" s="17"/>
      <c r="O51" s="17"/>
      <c r="P51" s="17"/>
    </row>
    <row r="52" spans="1:16">
      <c r="A52" s="17"/>
      <c r="B52" s="17"/>
      <c r="C52" s="17"/>
      <c r="D52" s="17"/>
      <c r="E52" s="17"/>
      <c r="F52" s="17"/>
      <c r="G52" s="17"/>
      <c r="H52" s="17"/>
      <c r="I52" s="17"/>
      <c r="J52" s="17"/>
      <c r="K52" s="17"/>
      <c r="L52" s="17"/>
      <c r="M52" s="17"/>
      <c r="N52" s="17"/>
      <c r="O52" s="17"/>
      <c r="P52" s="17"/>
    </row>
    <row r="53" spans="1:16">
      <c r="A53" s="27" t="s">
        <v>903</v>
      </c>
      <c r="B53" s="17"/>
      <c r="C53" s="17"/>
      <c r="D53" s="17"/>
      <c r="E53" s="17"/>
      <c r="F53" s="17"/>
      <c r="G53" s="17"/>
      <c r="H53" s="17"/>
      <c r="I53" s="17"/>
      <c r="J53" s="17"/>
      <c r="K53" s="17"/>
      <c r="L53" s="17"/>
      <c r="M53" s="17"/>
      <c r="N53" s="17"/>
      <c r="O53" s="17"/>
      <c r="P53" s="17"/>
    </row>
    <row r="54" spans="1:16">
      <c r="A54" s="17"/>
      <c r="B54" s="17"/>
      <c r="C54" s="17"/>
      <c r="D54" s="17"/>
      <c r="E54" s="17"/>
      <c r="F54" s="17"/>
      <c r="G54" s="17"/>
      <c r="H54" s="17"/>
      <c r="I54" s="17"/>
      <c r="J54" s="17"/>
      <c r="K54" s="17"/>
      <c r="L54" s="17"/>
      <c r="M54" s="17"/>
      <c r="N54" s="17"/>
      <c r="O54" s="17"/>
      <c r="P54" s="17"/>
    </row>
  </sheetData>
  <mergeCells count="4">
    <mergeCell ref="F3:F4"/>
    <mergeCell ref="E3:E4"/>
    <mergeCell ref="D3:D4"/>
    <mergeCell ref="C3:C4"/>
  </mergeCells>
  <phoneticPr fontId="0" type="noConversion"/>
  <printOptions horizontalCentered="1"/>
  <pageMargins left="0.9055118110236221" right="0.62992125984251968" top="0.70866141732283472" bottom="0.23622047244094491" header="0.23622047244094491" footer="0.51181102362204722"/>
  <pageSetup paperSize="9" scale="76" orientation="portrait" r:id="rId1"/>
  <headerFooter alignWithMargins="0">
    <oddHeader>&amp;C3</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pageSetUpPr fitToPage="1"/>
  </sheetPr>
  <dimension ref="A1:T145"/>
  <sheetViews>
    <sheetView zoomScaleNormal="100" workbookViewId="0">
      <selection activeCell="N15" sqref="N15"/>
    </sheetView>
  </sheetViews>
  <sheetFormatPr defaultColWidth="9.81640625" defaultRowHeight="15.65"/>
  <cols>
    <col min="1" max="1" width="10.7265625" style="13" customWidth="1"/>
    <col min="2" max="2" width="9.81640625" style="13" customWidth="1"/>
    <col min="3" max="10" width="9.81640625" style="13"/>
    <col min="11" max="11" width="10" style="13" customWidth="1"/>
    <col min="12" max="12" width="9.81640625" style="13"/>
    <col min="13" max="13" width="10.6328125" style="13" bestFit="1" customWidth="1"/>
    <col min="14" max="16384" width="9.81640625" style="13"/>
  </cols>
  <sheetData>
    <row r="1" spans="1:20" ht="18" customHeight="1">
      <c r="A1" s="17" t="s">
        <v>314</v>
      </c>
      <c r="B1" s="17"/>
      <c r="C1" s="17"/>
      <c r="D1" s="17"/>
      <c r="E1" s="17"/>
      <c r="F1" s="17"/>
      <c r="G1" s="17"/>
      <c r="H1" s="17"/>
      <c r="I1" s="17"/>
      <c r="J1" s="17"/>
      <c r="K1" s="17"/>
      <c r="L1" s="17"/>
      <c r="M1" s="17"/>
      <c r="N1" s="17"/>
      <c r="O1" s="17"/>
      <c r="P1" s="17"/>
      <c r="Q1" s="17"/>
      <c r="R1" s="17"/>
      <c r="S1" s="17"/>
      <c r="T1" s="17"/>
    </row>
    <row r="2" spans="1:20" ht="18" customHeight="1">
      <c r="A2" s="17"/>
      <c r="B2" s="17"/>
      <c r="C2" s="17"/>
      <c r="D2" s="17"/>
      <c r="E2" s="17"/>
      <c r="F2" s="17"/>
      <c r="G2" s="17"/>
      <c r="H2" s="17"/>
      <c r="I2" s="17"/>
      <c r="J2" s="17"/>
      <c r="K2" s="17"/>
      <c r="L2" s="17"/>
      <c r="M2" s="17"/>
      <c r="N2" s="17"/>
      <c r="O2" s="17"/>
      <c r="P2" s="17"/>
      <c r="Q2" s="17"/>
      <c r="R2" s="17"/>
      <c r="S2" s="17"/>
      <c r="T2" s="17"/>
    </row>
    <row r="3" spans="1:20" ht="18" customHeight="1">
      <c r="A3" s="553" t="s">
        <v>591</v>
      </c>
      <c r="B3" s="2068" t="s">
        <v>598</v>
      </c>
      <c r="C3" s="2069"/>
      <c r="D3" s="584" t="s">
        <v>612</v>
      </c>
      <c r="E3" s="584" t="s">
        <v>613</v>
      </c>
      <c r="F3" s="584" t="s">
        <v>614</v>
      </c>
      <c r="G3" s="2072" t="s">
        <v>910</v>
      </c>
      <c r="H3" s="2073"/>
      <c r="I3" s="2073"/>
      <c r="J3" s="2073"/>
      <c r="K3" s="2074"/>
      <c r="L3" s="17"/>
      <c r="M3" s="17"/>
      <c r="N3" s="17"/>
      <c r="O3" s="17"/>
      <c r="P3" s="17"/>
      <c r="Q3" s="17"/>
      <c r="R3" s="17"/>
      <c r="S3" s="17"/>
      <c r="T3" s="17"/>
    </row>
    <row r="4" spans="1:20" ht="18" customHeight="1">
      <c r="A4" s="555"/>
      <c r="B4" s="2070"/>
      <c r="C4" s="2071"/>
      <c r="D4" s="586" t="s">
        <v>615</v>
      </c>
      <c r="E4" s="555"/>
      <c r="F4" s="555"/>
      <c r="G4" s="2075" t="s">
        <v>598</v>
      </c>
      <c r="H4" s="2076"/>
      <c r="I4" s="584" t="s">
        <v>612</v>
      </c>
      <c r="J4" s="584" t="s">
        <v>616</v>
      </c>
      <c r="K4" s="587" t="s">
        <v>617</v>
      </c>
      <c r="L4" s="17"/>
      <c r="M4" s="17"/>
      <c r="N4" s="17"/>
      <c r="O4" s="17"/>
      <c r="P4" s="17"/>
      <c r="Q4" s="17"/>
      <c r="R4" s="17"/>
      <c r="S4" s="17"/>
      <c r="T4" s="17"/>
    </row>
    <row r="5" spans="1:20" ht="18" customHeight="1">
      <c r="A5" s="555"/>
      <c r="B5" s="586">
        <v>2022</v>
      </c>
      <c r="C5" s="588">
        <v>2023</v>
      </c>
      <c r="D5" s="555"/>
      <c r="E5" s="555"/>
      <c r="F5" s="555"/>
      <c r="G5" s="586">
        <v>2022</v>
      </c>
      <c r="H5" s="588">
        <v>2023</v>
      </c>
      <c r="I5" s="586" t="s">
        <v>615</v>
      </c>
      <c r="J5" s="555"/>
      <c r="K5" s="589"/>
      <c r="L5" s="17"/>
      <c r="M5" s="17"/>
      <c r="N5" s="17"/>
      <c r="O5" s="17"/>
      <c r="P5" s="17"/>
      <c r="Q5" s="17"/>
      <c r="R5" s="17"/>
      <c r="S5" s="17"/>
      <c r="T5" s="17"/>
    </row>
    <row r="6" spans="1:20" ht="18" customHeight="1">
      <c r="A6" s="1445">
        <v>44957</v>
      </c>
      <c r="B6" s="68">
        <v>72338</v>
      </c>
      <c r="C6" s="939">
        <f t="shared" ref="C6:C17" si="0">D6+E6+F6</f>
        <v>73174</v>
      </c>
      <c r="D6" s="69">
        <v>8222</v>
      </c>
      <c r="E6" s="69">
        <v>63985</v>
      </c>
      <c r="F6" s="69">
        <v>967</v>
      </c>
      <c r="G6" s="69">
        <v>3376</v>
      </c>
      <c r="H6" s="939">
        <f t="shared" ref="H6:H17" si="1">I6+J6+K6</f>
        <v>3536</v>
      </c>
      <c r="I6" s="69">
        <v>473</v>
      </c>
      <c r="J6" s="69">
        <v>2984</v>
      </c>
      <c r="K6" s="70">
        <v>79</v>
      </c>
      <c r="L6" s="17"/>
      <c r="M6" s="71"/>
      <c r="N6" s="17"/>
      <c r="O6" s="17"/>
      <c r="P6" s="17"/>
      <c r="Q6" s="17"/>
      <c r="R6" s="17"/>
      <c r="S6" s="17"/>
      <c r="T6" s="17"/>
    </row>
    <row r="7" spans="1:20" ht="18" customHeight="1">
      <c r="A7" s="1390">
        <v>44985</v>
      </c>
      <c r="B7" s="72">
        <v>72853</v>
      </c>
      <c r="C7" s="940">
        <f t="shared" si="0"/>
        <v>75912</v>
      </c>
      <c r="D7" s="73">
        <v>8298</v>
      </c>
      <c r="E7" s="73">
        <v>66608</v>
      </c>
      <c r="F7" s="73">
        <v>1006</v>
      </c>
      <c r="G7" s="73">
        <v>3441</v>
      </c>
      <c r="H7" s="940">
        <f t="shared" si="1"/>
        <v>3735</v>
      </c>
      <c r="I7" s="73">
        <v>464</v>
      </c>
      <c r="J7" s="73">
        <v>3169</v>
      </c>
      <c r="K7" s="74">
        <v>102</v>
      </c>
      <c r="L7" s="17"/>
      <c r="M7" s="71"/>
      <c r="N7" s="17"/>
      <c r="O7" s="17"/>
      <c r="P7" s="17"/>
      <c r="Q7" s="17"/>
      <c r="R7" s="17"/>
      <c r="S7" s="17"/>
      <c r="T7" s="17"/>
    </row>
    <row r="8" spans="1:20" ht="18" customHeight="1">
      <c r="A8" s="1446">
        <v>45016</v>
      </c>
      <c r="B8" s="72">
        <v>73138</v>
      </c>
      <c r="C8" s="940">
        <f t="shared" si="0"/>
        <v>78113</v>
      </c>
      <c r="D8" s="73">
        <v>8371</v>
      </c>
      <c r="E8" s="73">
        <v>68697</v>
      </c>
      <c r="F8" s="73">
        <v>1045</v>
      </c>
      <c r="G8" s="73">
        <v>3438</v>
      </c>
      <c r="H8" s="940">
        <f t="shared" si="1"/>
        <v>3874</v>
      </c>
      <c r="I8" s="73">
        <v>470</v>
      </c>
      <c r="J8" s="73">
        <v>3316</v>
      </c>
      <c r="K8" s="74">
        <v>88</v>
      </c>
      <c r="L8" s="17"/>
      <c r="M8" s="71"/>
      <c r="N8" s="17"/>
      <c r="O8" s="17"/>
      <c r="P8" s="17"/>
      <c r="Q8" s="17"/>
      <c r="R8" s="17"/>
      <c r="S8" s="17"/>
      <c r="T8" s="17"/>
    </row>
    <row r="9" spans="1:20" ht="18" customHeight="1">
      <c r="A9" s="1446">
        <v>45046</v>
      </c>
      <c r="B9" s="72">
        <v>73243</v>
      </c>
      <c r="C9" s="940">
        <f t="shared" si="0"/>
        <v>78013</v>
      </c>
      <c r="D9" s="73">
        <v>8372</v>
      </c>
      <c r="E9" s="73">
        <v>68828</v>
      </c>
      <c r="F9" s="73">
        <v>813</v>
      </c>
      <c r="G9" s="73">
        <v>3432</v>
      </c>
      <c r="H9" s="940">
        <f t="shared" si="1"/>
        <v>3847</v>
      </c>
      <c r="I9" s="73">
        <v>461</v>
      </c>
      <c r="J9" s="73">
        <v>3314</v>
      </c>
      <c r="K9" s="74">
        <v>72</v>
      </c>
      <c r="L9" s="17"/>
      <c r="M9" s="71"/>
      <c r="N9" s="17"/>
      <c r="O9" s="17"/>
      <c r="P9" s="17"/>
      <c r="Q9" s="17"/>
      <c r="R9" s="17"/>
      <c r="S9" s="17"/>
      <c r="T9" s="17"/>
    </row>
    <row r="10" spans="1:20" ht="18" customHeight="1">
      <c r="A10" s="1390">
        <v>45077</v>
      </c>
      <c r="B10" s="72">
        <v>73387</v>
      </c>
      <c r="C10" s="940">
        <f t="shared" si="0"/>
        <v>78102</v>
      </c>
      <c r="D10" s="73">
        <v>8495</v>
      </c>
      <c r="E10" s="73">
        <v>68690</v>
      </c>
      <c r="F10" s="73">
        <v>917</v>
      </c>
      <c r="G10" s="73">
        <v>3519</v>
      </c>
      <c r="H10" s="940">
        <f t="shared" si="1"/>
        <v>3894</v>
      </c>
      <c r="I10" s="73">
        <v>480</v>
      </c>
      <c r="J10" s="73">
        <v>3326</v>
      </c>
      <c r="K10" s="74">
        <v>88</v>
      </c>
      <c r="L10" s="17"/>
      <c r="M10" s="71"/>
      <c r="N10" s="17"/>
      <c r="O10" s="17"/>
      <c r="P10" s="17"/>
      <c r="Q10" s="17"/>
      <c r="R10" s="17"/>
      <c r="S10" s="17"/>
      <c r="T10" s="17"/>
    </row>
    <row r="11" spans="1:20" ht="18" customHeight="1">
      <c r="A11" s="1390">
        <v>45107</v>
      </c>
      <c r="B11" s="72">
        <v>72892</v>
      </c>
      <c r="C11" s="940">
        <f t="shared" si="0"/>
        <v>77934</v>
      </c>
      <c r="D11" s="73">
        <v>8405</v>
      </c>
      <c r="E11" s="73">
        <v>68565</v>
      </c>
      <c r="F11" s="73">
        <v>964</v>
      </c>
      <c r="G11" s="73">
        <v>3486</v>
      </c>
      <c r="H11" s="940">
        <f t="shared" si="1"/>
        <v>3961</v>
      </c>
      <c r="I11" s="73">
        <v>483</v>
      </c>
      <c r="J11" s="73">
        <v>3377</v>
      </c>
      <c r="K11" s="74">
        <v>101</v>
      </c>
      <c r="L11" s="17"/>
      <c r="M11" s="71"/>
      <c r="N11" s="17"/>
      <c r="O11" s="17"/>
      <c r="P11" s="17"/>
      <c r="Q11" s="17"/>
      <c r="R11" s="17"/>
      <c r="S11" s="17"/>
      <c r="T11" s="17"/>
    </row>
    <row r="12" spans="1:20" ht="18" customHeight="1">
      <c r="A12" s="1390">
        <v>45138</v>
      </c>
      <c r="B12" s="72">
        <v>72542</v>
      </c>
      <c r="C12" s="940">
        <f t="shared" si="0"/>
        <v>77241</v>
      </c>
      <c r="D12" s="73">
        <v>8351</v>
      </c>
      <c r="E12" s="73">
        <v>68011</v>
      </c>
      <c r="F12" s="73">
        <v>879</v>
      </c>
      <c r="G12" s="73">
        <v>3461</v>
      </c>
      <c r="H12" s="940">
        <f t="shared" si="1"/>
        <v>3879</v>
      </c>
      <c r="I12" s="73">
        <v>479</v>
      </c>
      <c r="J12" s="73">
        <v>3336</v>
      </c>
      <c r="K12" s="74">
        <v>64</v>
      </c>
      <c r="L12" s="17"/>
      <c r="M12" s="71"/>
      <c r="N12" s="17"/>
      <c r="O12" s="17"/>
      <c r="P12" s="17"/>
      <c r="Q12" s="17"/>
      <c r="R12" s="17"/>
      <c r="S12" s="17"/>
      <c r="T12" s="17"/>
    </row>
    <row r="13" spans="1:20" ht="18" customHeight="1">
      <c r="A13" s="1390">
        <v>45169</v>
      </c>
      <c r="B13" s="72">
        <v>72302</v>
      </c>
      <c r="C13" s="940">
        <f t="shared" si="0"/>
        <v>76798</v>
      </c>
      <c r="D13" s="73">
        <v>8557</v>
      </c>
      <c r="E13" s="73">
        <v>67406</v>
      </c>
      <c r="F13" s="73">
        <v>835</v>
      </c>
      <c r="G13" s="73">
        <v>3475</v>
      </c>
      <c r="H13" s="940">
        <f t="shared" si="1"/>
        <v>3868</v>
      </c>
      <c r="I13" s="73">
        <v>480</v>
      </c>
      <c r="J13" s="73">
        <v>3307</v>
      </c>
      <c r="K13" s="74">
        <v>81</v>
      </c>
      <c r="L13" s="17"/>
      <c r="M13" s="71"/>
      <c r="N13" s="17"/>
      <c r="O13" s="17"/>
      <c r="P13" s="17"/>
      <c r="Q13" s="17"/>
      <c r="R13" s="17"/>
      <c r="S13" s="17"/>
      <c r="T13" s="17"/>
    </row>
    <row r="14" spans="1:20" ht="18" customHeight="1">
      <c r="A14" s="1390">
        <v>45199</v>
      </c>
      <c r="B14" s="72">
        <v>72203</v>
      </c>
      <c r="C14" s="940">
        <f t="shared" si="0"/>
        <v>76204</v>
      </c>
      <c r="D14" s="73">
        <v>8671</v>
      </c>
      <c r="E14" s="73">
        <v>66686</v>
      </c>
      <c r="F14" s="73">
        <v>847</v>
      </c>
      <c r="G14" s="73">
        <v>3453</v>
      </c>
      <c r="H14" s="940">
        <f t="shared" si="1"/>
        <v>3866</v>
      </c>
      <c r="I14" s="73">
        <v>506</v>
      </c>
      <c r="J14" s="73">
        <v>3282</v>
      </c>
      <c r="K14" s="74">
        <v>78</v>
      </c>
      <c r="L14" s="17"/>
      <c r="M14" s="71"/>
      <c r="N14" s="17"/>
      <c r="O14" s="17"/>
      <c r="P14" s="17"/>
      <c r="Q14" s="17"/>
      <c r="R14" s="17"/>
      <c r="S14" s="17"/>
      <c r="T14" s="17"/>
    </row>
    <row r="15" spans="1:20" ht="18" customHeight="1">
      <c r="A15" s="1390">
        <v>45230</v>
      </c>
      <c r="B15" s="72">
        <v>72166</v>
      </c>
      <c r="C15" s="940">
        <f t="shared" si="0"/>
        <v>75126</v>
      </c>
      <c r="D15" s="73">
        <v>8865</v>
      </c>
      <c r="E15" s="73">
        <v>65182</v>
      </c>
      <c r="F15" s="73">
        <v>1079</v>
      </c>
      <c r="G15" s="73">
        <v>3489</v>
      </c>
      <c r="H15" s="940">
        <f t="shared" si="1"/>
        <v>3795</v>
      </c>
      <c r="I15" s="73">
        <v>544</v>
      </c>
      <c r="J15" s="73">
        <v>3161</v>
      </c>
      <c r="K15" s="74">
        <v>90</v>
      </c>
      <c r="L15" s="17"/>
      <c r="M15" s="71"/>
      <c r="N15" s="17"/>
      <c r="O15" s="17"/>
      <c r="P15" s="17"/>
      <c r="Q15" s="17"/>
      <c r="R15" s="17"/>
      <c r="S15" s="17"/>
      <c r="T15" s="17"/>
    </row>
    <row r="16" spans="1:20" ht="18" customHeight="1">
      <c r="A16" s="1390">
        <v>45260</v>
      </c>
      <c r="B16" s="72">
        <v>71866</v>
      </c>
      <c r="C16" s="940">
        <f t="shared" si="0"/>
        <v>74967</v>
      </c>
      <c r="D16" s="73">
        <v>8773</v>
      </c>
      <c r="E16" s="73">
        <v>65027</v>
      </c>
      <c r="F16" s="73">
        <v>1167</v>
      </c>
      <c r="G16" s="73">
        <v>3489</v>
      </c>
      <c r="H16" s="940">
        <f t="shared" si="1"/>
        <v>3811</v>
      </c>
      <c r="I16" s="73">
        <v>548</v>
      </c>
      <c r="J16" s="73">
        <v>3159</v>
      </c>
      <c r="K16" s="74">
        <v>104</v>
      </c>
      <c r="L16" s="17"/>
      <c r="M16" s="71"/>
      <c r="N16" s="17"/>
      <c r="O16" s="17"/>
      <c r="P16" s="17"/>
      <c r="Q16" s="17"/>
      <c r="R16" s="17"/>
      <c r="S16" s="17"/>
      <c r="T16" s="17"/>
    </row>
    <row r="17" spans="1:20" ht="18" customHeight="1">
      <c r="A17" s="1390">
        <v>45291</v>
      </c>
      <c r="B17" s="75">
        <v>71228</v>
      </c>
      <c r="C17" s="940">
        <f t="shared" si="0"/>
        <v>73822</v>
      </c>
      <c r="D17" s="72">
        <v>8430</v>
      </c>
      <c r="E17" s="72">
        <v>64336</v>
      </c>
      <c r="F17" s="72">
        <v>1056</v>
      </c>
      <c r="G17" s="72">
        <v>3422</v>
      </c>
      <c r="H17" s="940">
        <f t="shared" si="1"/>
        <v>3683</v>
      </c>
      <c r="I17" s="73">
        <v>524</v>
      </c>
      <c r="J17" s="73">
        <v>3070</v>
      </c>
      <c r="K17" s="74">
        <v>89</v>
      </c>
      <c r="L17" s="17"/>
      <c r="M17" s="71"/>
      <c r="N17" s="17"/>
      <c r="O17" s="17"/>
      <c r="P17" s="17"/>
      <c r="Q17" s="17"/>
      <c r="R17" s="17"/>
      <c r="S17" s="17"/>
      <c r="T17" s="17"/>
    </row>
    <row r="18" spans="1:20" ht="21.15" customHeight="1">
      <c r="A18" s="590" t="s">
        <v>596</v>
      </c>
      <c r="B18" s="591">
        <v>72513.166666666672</v>
      </c>
      <c r="C18" s="591">
        <f>SUM(C6:C17)/12</f>
        <v>76283.833333333328</v>
      </c>
      <c r="D18" s="591">
        <f>SUM(D6:D17)/12</f>
        <v>8484.1666666666661</v>
      </c>
      <c r="E18" s="591">
        <f t="shared" ref="E18:K18" si="2">SUM(E6:E17)/12</f>
        <v>66835.083333333328</v>
      </c>
      <c r="F18" s="591">
        <f t="shared" si="2"/>
        <v>964.58333333333337</v>
      </c>
      <c r="G18" s="591">
        <v>3456.75</v>
      </c>
      <c r="H18" s="591">
        <f t="shared" si="2"/>
        <v>3812.4166666666665</v>
      </c>
      <c r="I18" s="591">
        <f t="shared" si="2"/>
        <v>492.66666666666669</v>
      </c>
      <c r="J18" s="591">
        <f t="shared" si="2"/>
        <v>3233.4166666666665</v>
      </c>
      <c r="K18" s="592">
        <f t="shared" si="2"/>
        <v>86.333333333333329</v>
      </c>
      <c r="L18" s="76"/>
      <c r="M18" s="76"/>
      <c r="N18" s="76"/>
      <c r="O18" s="76"/>
      <c r="P18" s="76"/>
      <c r="Q18" s="76"/>
      <c r="R18" s="17"/>
      <c r="S18" s="17"/>
      <c r="T18" s="17"/>
    </row>
    <row r="19" spans="1:20" ht="15.05" customHeight="1">
      <c r="A19" s="77"/>
      <c r="B19" s="78"/>
      <c r="C19" s="78"/>
      <c r="D19" s="78"/>
      <c r="E19" s="78"/>
      <c r="F19" s="78"/>
      <c r="G19" s="78"/>
      <c r="H19" s="78"/>
      <c r="I19" s="78"/>
      <c r="J19" s="78"/>
      <c r="K19" s="78"/>
      <c r="L19" s="76"/>
      <c r="M19" s="76"/>
      <c r="N19" s="76"/>
      <c r="O19" s="76"/>
      <c r="P19" s="76"/>
      <c r="Q19" s="76"/>
      <c r="R19" s="17"/>
      <c r="S19" s="17"/>
      <c r="T19" s="17"/>
    </row>
    <row r="20" spans="1:20">
      <c r="A20" s="48" t="s">
        <v>40</v>
      </c>
      <c r="B20" s="17" t="s">
        <v>820</v>
      </c>
      <c r="C20" s="17"/>
      <c r="D20" s="17"/>
      <c r="E20" s="17"/>
      <c r="F20" s="17"/>
      <c r="G20" s="17"/>
      <c r="H20" s="17"/>
      <c r="I20" s="17"/>
      <c r="J20" s="17"/>
      <c r="K20" s="17"/>
      <c r="L20" s="17"/>
      <c r="M20" s="17"/>
      <c r="N20" s="17"/>
      <c r="O20" s="17"/>
      <c r="P20" s="17"/>
      <c r="Q20" s="17"/>
      <c r="R20" s="17"/>
      <c r="S20" s="17"/>
      <c r="T20" s="17"/>
    </row>
    <row r="21" spans="1:20">
      <c r="A21" s="17"/>
      <c r="B21" s="17"/>
      <c r="C21" s="17"/>
      <c r="D21" s="17"/>
      <c r="E21" s="17"/>
      <c r="F21" s="17"/>
      <c r="G21" s="17"/>
      <c r="H21" s="17"/>
      <c r="I21" s="17"/>
      <c r="J21" s="17"/>
      <c r="K21" s="17"/>
      <c r="L21" s="17"/>
      <c r="M21" s="17"/>
      <c r="N21" s="17"/>
      <c r="O21" s="17"/>
      <c r="P21" s="17"/>
      <c r="Q21" s="17"/>
      <c r="R21" s="17"/>
      <c r="S21" s="17"/>
      <c r="T21" s="17"/>
    </row>
    <row r="22" spans="1:20">
      <c r="A22" s="17"/>
      <c r="B22" s="17"/>
      <c r="C22" s="17"/>
      <c r="D22" s="17"/>
      <c r="E22" s="17"/>
      <c r="F22" s="17"/>
      <c r="G22" s="17"/>
      <c r="H22" s="17"/>
      <c r="I22" s="17"/>
      <c r="J22" s="17"/>
      <c r="K22" s="17"/>
      <c r="L22" s="17"/>
      <c r="M22" s="17"/>
      <c r="N22" s="17"/>
      <c r="O22" s="17"/>
      <c r="P22" s="17"/>
      <c r="Q22" s="17"/>
      <c r="R22" s="17"/>
      <c r="S22" s="17"/>
      <c r="T22" s="17"/>
    </row>
    <row r="23" spans="1:20">
      <c r="A23" s="17"/>
      <c r="B23" s="17"/>
      <c r="C23" s="17"/>
      <c r="D23" s="17"/>
      <c r="E23" s="17"/>
      <c r="F23" s="17"/>
      <c r="G23" s="17"/>
      <c r="H23" s="17"/>
      <c r="I23" s="17"/>
      <c r="J23" s="17"/>
      <c r="K23" s="17"/>
      <c r="L23" s="17"/>
      <c r="M23" s="17"/>
      <c r="N23" s="17"/>
      <c r="O23" s="17"/>
      <c r="P23" s="17"/>
      <c r="Q23" s="17"/>
      <c r="R23" s="17"/>
      <c r="S23" s="17"/>
      <c r="T23" s="58"/>
    </row>
    <row r="24" spans="1:20">
      <c r="A24" s="17"/>
      <c r="B24" s="17"/>
      <c r="C24" s="17"/>
      <c r="D24" s="17"/>
      <c r="E24" s="17"/>
      <c r="F24" s="17"/>
      <c r="G24" s="17"/>
      <c r="H24" s="17"/>
      <c r="I24" s="17"/>
      <c r="J24" s="17"/>
      <c r="K24" s="17"/>
      <c r="L24" s="17"/>
      <c r="M24" s="17"/>
      <c r="N24" s="17"/>
      <c r="O24" s="17"/>
      <c r="P24" s="17"/>
      <c r="Q24" s="17"/>
      <c r="R24" s="17"/>
      <c r="S24" s="17"/>
      <c r="T24" s="58"/>
    </row>
    <row r="25" spans="1:20">
      <c r="A25" s="17"/>
      <c r="B25" s="17"/>
      <c r="C25" s="17"/>
      <c r="D25" s="17"/>
      <c r="E25" s="17"/>
      <c r="F25" s="17"/>
      <c r="G25" s="17"/>
      <c r="H25" s="17"/>
      <c r="I25" s="17"/>
      <c r="J25" s="17"/>
      <c r="K25" s="17"/>
      <c r="L25" s="17"/>
      <c r="M25" s="17"/>
      <c r="N25" s="17"/>
      <c r="O25" s="17"/>
      <c r="P25" s="17"/>
      <c r="Q25" s="17"/>
      <c r="R25" s="17"/>
      <c r="S25" s="17"/>
      <c r="T25" s="58"/>
    </row>
    <row r="26" spans="1:20">
      <c r="A26" s="17"/>
      <c r="B26" s="17"/>
      <c r="C26" s="17"/>
      <c r="D26" s="17"/>
      <c r="E26" s="17"/>
      <c r="F26" s="17"/>
      <c r="G26" s="17"/>
      <c r="H26" s="17"/>
      <c r="I26" s="17"/>
      <c r="J26" s="17"/>
      <c r="K26" s="17"/>
      <c r="L26" s="17"/>
      <c r="M26" s="17"/>
      <c r="N26" s="17"/>
      <c r="O26" s="17"/>
      <c r="P26" s="17"/>
      <c r="Q26" s="17"/>
      <c r="R26" s="17"/>
      <c r="S26" s="17"/>
      <c r="T26" s="58"/>
    </row>
    <row r="27" spans="1:20">
      <c r="A27" s="17"/>
      <c r="B27" s="17"/>
      <c r="C27" s="17"/>
      <c r="D27" s="17"/>
      <c r="E27" s="17"/>
      <c r="F27" s="17"/>
      <c r="G27" s="17"/>
      <c r="H27" s="17"/>
      <c r="I27" s="17"/>
      <c r="J27" s="17"/>
      <c r="K27" s="17"/>
      <c r="L27" s="17"/>
      <c r="M27" s="17"/>
      <c r="N27" s="17"/>
      <c r="O27" s="17"/>
      <c r="P27" s="17"/>
      <c r="Q27" s="17"/>
      <c r="R27" s="17"/>
      <c r="S27" s="17"/>
      <c r="T27" s="58"/>
    </row>
    <row r="28" spans="1:20">
      <c r="A28" s="17"/>
      <c r="B28" s="17"/>
      <c r="C28" s="17"/>
      <c r="D28" s="17"/>
      <c r="E28" s="17"/>
      <c r="F28" s="17"/>
      <c r="G28" s="17"/>
      <c r="H28" s="17"/>
      <c r="I28" s="17"/>
      <c r="J28" s="17"/>
      <c r="K28" s="17"/>
      <c r="L28" s="17"/>
      <c r="M28" s="17"/>
      <c r="N28" s="17"/>
      <c r="O28" s="17"/>
      <c r="P28" s="17"/>
      <c r="Q28" s="17"/>
      <c r="R28" s="17"/>
      <c r="S28" s="17"/>
      <c r="T28" s="58"/>
    </row>
    <row r="29" spans="1:20">
      <c r="A29" s="17"/>
      <c r="B29" s="17"/>
      <c r="C29" s="17"/>
      <c r="D29" s="17"/>
      <c r="E29" s="17"/>
      <c r="F29" s="17"/>
      <c r="G29" s="17"/>
      <c r="H29" s="17"/>
      <c r="I29" s="17"/>
      <c r="J29" s="17"/>
      <c r="K29" s="17"/>
      <c r="L29" s="17"/>
      <c r="M29" s="17"/>
      <c r="N29" s="17"/>
      <c r="O29" s="17"/>
      <c r="P29" s="17"/>
      <c r="Q29" s="17"/>
      <c r="R29" s="17"/>
      <c r="S29" s="17"/>
      <c r="T29" s="58"/>
    </row>
    <row r="30" spans="1:20">
      <c r="A30" s="17"/>
      <c r="B30" s="17"/>
      <c r="C30" s="17"/>
      <c r="D30" s="17"/>
      <c r="E30" s="17"/>
      <c r="F30" s="17"/>
      <c r="G30" s="17"/>
      <c r="H30" s="17"/>
      <c r="I30" s="17"/>
      <c r="J30" s="17"/>
      <c r="K30" s="17"/>
      <c r="L30" s="17"/>
      <c r="M30" s="17"/>
      <c r="N30" s="17"/>
      <c r="O30" s="17"/>
      <c r="P30" s="17"/>
      <c r="Q30" s="17"/>
      <c r="R30" s="17"/>
      <c r="S30" s="17"/>
      <c r="T30" s="58"/>
    </row>
    <row r="31" spans="1:20">
      <c r="A31" s="17"/>
      <c r="B31" s="17"/>
      <c r="C31" s="17"/>
      <c r="D31" s="17"/>
      <c r="E31" s="17"/>
      <c r="F31" s="17"/>
      <c r="G31" s="17"/>
      <c r="H31" s="17"/>
      <c r="I31" s="17"/>
      <c r="J31" s="17"/>
      <c r="K31" s="17"/>
      <c r="L31" s="17"/>
      <c r="M31" s="17"/>
      <c r="N31" s="17"/>
      <c r="O31" s="17"/>
      <c r="P31" s="17"/>
      <c r="Q31" s="17"/>
      <c r="R31" s="17"/>
      <c r="S31" s="17"/>
      <c r="T31" s="58"/>
    </row>
    <row r="32" spans="1:20">
      <c r="A32" s="17"/>
      <c r="B32" s="17"/>
      <c r="C32" s="17"/>
      <c r="D32" s="17"/>
      <c r="E32" s="17"/>
      <c r="F32" s="17"/>
      <c r="G32" s="17"/>
      <c r="H32" s="17"/>
      <c r="I32" s="17"/>
      <c r="J32" s="17"/>
      <c r="K32" s="17"/>
      <c r="L32" s="17"/>
      <c r="M32" s="17"/>
      <c r="N32" s="17"/>
      <c r="O32" s="17"/>
      <c r="P32" s="17"/>
      <c r="Q32" s="17"/>
      <c r="R32" s="17"/>
      <c r="S32" s="17"/>
      <c r="T32" s="58"/>
    </row>
    <row r="33" spans="1:20">
      <c r="A33" s="17"/>
      <c r="B33" s="17"/>
      <c r="C33" s="17"/>
      <c r="D33" s="17"/>
      <c r="E33" s="17"/>
      <c r="F33" s="17"/>
      <c r="G33" s="17"/>
      <c r="H33" s="17"/>
      <c r="I33" s="17"/>
      <c r="J33" s="17"/>
      <c r="K33" s="17"/>
      <c r="L33" s="17"/>
      <c r="M33" s="17"/>
      <c r="N33" s="17"/>
      <c r="O33" s="17"/>
      <c r="P33" s="17"/>
      <c r="Q33" s="17"/>
      <c r="R33" s="17"/>
      <c r="S33" s="17"/>
      <c r="T33" s="58"/>
    </row>
    <row r="34" spans="1:20">
      <c r="A34" s="17"/>
      <c r="B34" s="17"/>
      <c r="C34" s="17"/>
      <c r="D34" s="17"/>
      <c r="E34" s="17"/>
      <c r="F34" s="17"/>
      <c r="G34" s="17"/>
      <c r="H34" s="17"/>
      <c r="I34" s="17"/>
      <c r="J34" s="17"/>
      <c r="K34" s="17"/>
      <c r="L34" s="17"/>
      <c r="M34" s="17"/>
      <c r="N34" s="17"/>
      <c r="O34" s="17"/>
      <c r="P34" s="17"/>
      <c r="Q34" s="17"/>
      <c r="R34" s="17"/>
      <c r="S34" s="17"/>
      <c r="T34" s="58"/>
    </row>
    <row r="35" spans="1:20">
      <c r="A35" s="17"/>
      <c r="B35" s="17"/>
      <c r="C35" s="17"/>
      <c r="D35" s="17"/>
      <c r="E35" s="17"/>
      <c r="F35" s="17"/>
      <c r="G35" s="17"/>
      <c r="H35" s="17"/>
      <c r="I35" s="17"/>
      <c r="J35" s="17"/>
      <c r="K35" s="17"/>
      <c r="L35" s="17"/>
      <c r="M35" s="17"/>
      <c r="N35" s="17"/>
      <c r="O35" s="17"/>
      <c r="P35" s="17"/>
      <c r="Q35" s="17"/>
      <c r="R35" s="17"/>
      <c r="S35" s="17"/>
      <c r="T35" s="17"/>
    </row>
    <row r="36" spans="1:20">
      <c r="A36" s="17"/>
      <c r="B36" s="17"/>
      <c r="C36" s="17"/>
      <c r="D36" s="17"/>
      <c r="E36" s="17"/>
      <c r="F36" s="17"/>
      <c r="G36" s="17"/>
      <c r="H36" s="17"/>
      <c r="I36" s="17"/>
      <c r="J36" s="17"/>
      <c r="K36" s="17"/>
      <c r="L36" s="17"/>
      <c r="M36" s="17"/>
      <c r="N36" s="17"/>
      <c r="O36" s="17"/>
      <c r="P36" s="17"/>
      <c r="Q36" s="17"/>
      <c r="R36" s="17"/>
      <c r="S36" s="17"/>
      <c r="T36" s="17"/>
    </row>
    <row r="37" spans="1:20">
      <c r="A37" s="17"/>
      <c r="B37" s="17"/>
      <c r="C37" s="17"/>
      <c r="D37" s="17"/>
      <c r="E37" s="17"/>
      <c r="F37" s="17"/>
      <c r="G37" s="17"/>
      <c r="H37" s="17"/>
      <c r="I37" s="17"/>
      <c r="J37" s="17"/>
      <c r="K37" s="17"/>
      <c r="L37" s="17"/>
      <c r="M37" s="17"/>
      <c r="N37" s="17"/>
      <c r="O37" s="17"/>
      <c r="P37" s="17"/>
      <c r="Q37" s="17"/>
      <c r="R37" s="17"/>
      <c r="S37" s="17"/>
      <c r="T37" s="17"/>
    </row>
    <row r="38" spans="1:20">
      <c r="A38" s="17"/>
      <c r="B38" s="17"/>
      <c r="C38" s="17"/>
      <c r="D38" s="17"/>
      <c r="E38" s="17"/>
      <c r="F38" s="17"/>
      <c r="G38" s="17"/>
      <c r="H38" s="17"/>
      <c r="I38" s="17"/>
      <c r="J38" s="17"/>
      <c r="K38" s="17"/>
      <c r="L38" s="17"/>
      <c r="M38" s="17"/>
      <c r="N38" s="17"/>
      <c r="O38" s="17"/>
      <c r="P38" s="17"/>
      <c r="Q38" s="17"/>
      <c r="R38" s="17"/>
      <c r="S38" s="17"/>
      <c r="T38" s="17"/>
    </row>
    <row r="39" spans="1:20">
      <c r="A39" s="17"/>
      <c r="B39" s="17"/>
      <c r="C39" s="17"/>
      <c r="D39" s="17"/>
      <c r="E39" s="17"/>
      <c r="F39" s="17"/>
      <c r="G39" s="17"/>
      <c r="H39" s="17"/>
      <c r="I39" s="17"/>
      <c r="J39" s="17"/>
      <c r="K39" s="17"/>
      <c r="L39" s="17"/>
      <c r="M39" s="17"/>
      <c r="N39" s="17"/>
      <c r="O39" s="17"/>
      <c r="P39" s="17"/>
      <c r="Q39" s="17"/>
      <c r="R39" s="17"/>
      <c r="S39" s="17"/>
      <c r="T39" s="17"/>
    </row>
    <row r="40" spans="1:20">
      <c r="A40" s="17"/>
      <c r="B40" s="17"/>
      <c r="C40" s="17"/>
      <c r="D40" s="17"/>
      <c r="E40" s="17"/>
      <c r="F40" s="17"/>
      <c r="G40" s="17"/>
      <c r="H40" s="17"/>
      <c r="I40" s="17"/>
      <c r="J40" s="17"/>
      <c r="K40" s="17"/>
      <c r="L40" s="17"/>
      <c r="M40" s="17"/>
      <c r="N40" s="17"/>
      <c r="O40" s="17"/>
      <c r="P40" s="17"/>
      <c r="Q40" s="17"/>
      <c r="R40" s="17"/>
      <c r="S40" s="17"/>
      <c r="T40" s="17"/>
    </row>
    <row r="41" spans="1:20">
      <c r="A41" s="17"/>
      <c r="B41" s="17"/>
      <c r="C41" s="17"/>
      <c r="D41" s="17"/>
      <c r="E41" s="17"/>
      <c r="F41" s="17"/>
      <c r="G41" s="17"/>
      <c r="H41" s="17"/>
      <c r="I41" s="17"/>
      <c r="J41" s="17"/>
      <c r="K41" s="17"/>
      <c r="L41" s="17"/>
      <c r="M41" s="17"/>
      <c r="N41" s="17"/>
      <c r="O41" s="17"/>
      <c r="P41" s="17"/>
      <c r="Q41" s="17"/>
      <c r="R41" s="17"/>
      <c r="S41" s="17"/>
      <c r="T41" s="17"/>
    </row>
    <row r="42" spans="1:20">
      <c r="A42" s="17"/>
      <c r="B42" s="17"/>
      <c r="C42" s="17"/>
      <c r="D42" s="17"/>
      <c r="E42" s="17"/>
      <c r="F42" s="17"/>
      <c r="G42" s="17"/>
      <c r="H42" s="17"/>
      <c r="I42" s="17"/>
      <c r="J42" s="17"/>
      <c r="K42" s="17"/>
      <c r="L42" s="17"/>
      <c r="M42" s="17"/>
      <c r="N42" s="17"/>
      <c r="O42" s="17"/>
      <c r="P42" s="17"/>
      <c r="Q42" s="17"/>
      <c r="R42" s="17"/>
      <c r="S42" s="17"/>
      <c r="T42" s="17"/>
    </row>
    <row r="43" spans="1:20">
      <c r="A43" s="17"/>
      <c r="B43" s="17"/>
      <c r="C43" s="17"/>
      <c r="D43" s="17"/>
      <c r="E43" s="17"/>
      <c r="F43" s="17"/>
      <c r="G43" s="17"/>
      <c r="H43" s="17"/>
      <c r="I43" s="17"/>
      <c r="J43" s="17"/>
      <c r="K43" s="17"/>
      <c r="L43" s="17"/>
      <c r="M43" s="17"/>
      <c r="N43" s="17"/>
      <c r="O43" s="17"/>
      <c r="P43" s="17"/>
      <c r="Q43" s="17"/>
      <c r="R43" s="17"/>
      <c r="S43" s="17"/>
      <c r="T43" s="17"/>
    </row>
    <row r="44" spans="1:20">
      <c r="A44" s="48" t="s">
        <v>41</v>
      </c>
      <c r="B44" s="17" t="s">
        <v>821</v>
      </c>
      <c r="C44" s="17"/>
      <c r="D44" s="17"/>
      <c r="E44" s="17"/>
      <c r="F44" s="17"/>
      <c r="G44" s="17"/>
      <c r="H44" s="17"/>
      <c r="I44" s="17"/>
      <c r="J44" s="17"/>
      <c r="K44" s="17"/>
      <c r="L44" s="17"/>
      <c r="M44" s="17"/>
      <c r="N44" s="17"/>
      <c r="O44" s="17"/>
      <c r="P44" s="17"/>
      <c r="Q44" s="17"/>
      <c r="R44" s="17"/>
      <c r="S44" s="17"/>
      <c r="T44" s="17"/>
    </row>
    <row r="45" spans="1:20">
      <c r="A45" s="17"/>
      <c r="B45" s="17"/>
      <c r="C45" s="17"/>
      <c r="D45" s="17"/>
      <c r="E45" s="17"/>
      <c r="F45" s="17"/>
      <c r="G45" s="17"/>
      <c r="H45" s="17"/>
      <c r="I45" s="17"/>
      <c r="J45" s="17"/>
      <c r="K45" s="17"/>
      <c r="L45" s="17"/>
      <c r="M45" s="17"/>
      <c r="N45" s="17"/>
      <c r="O45" s="17"/>
      <c r="P45" s="17"/>
      <c r="Q45" s="17"/>
      <c r="R45" s="17"/>
      <c r="S45" s="17"/>
      <c r="T45" s="17"/>
    </row>
    <row r="46" spans="1:20">
      <c r="A46" s="48"/>
      <c r="B46" s="48"/>
      <c r="C46" s="17"/>
      <c r="D46" s="17"/>
      <c r="E46" s="17"/>
      <c r="F46" s="17"/>
      <c r="G46" s="17"/>
      <c r="H46" s="17"/>
      <c r="I46" s="17"/>
      <c r="J46" s="17"/>
      <c r="K46" s="17"/>
      <c r="L46" s="17"/>
      <c r="M46" s="17"/>
      <c r="N46" s="17"/>
      <c r="O46" s="17"/>
      <c r="P46" s="17"/>
      <c r="Q46" s="17"/>
      <c r="R46" s="17"/>
      <c r="S46" s="17"/>
      <c r="T46" s="17"/>
    </row>
    <row r="47" spans="1:20">
      <c r="A47" s="17"/>
      <c r="B47" s="17"/>
      <c r="C47" s="17"/>
      <c r="D47" s="17"/>
      <c r="E47" s="17"/>
      <c r="F47" s="17"/>
      <c r="G47" s="17"/>
      <c r="H47" s="17"/>
      <c r="I47" s="17"/>
      <c r="J47" s="17"/>
      <c r="K47" s="17"/>
      <c r="L47" s="17"/>
      <c r="M47" s="17"/>
      <c r="N47" s="17"/>
      <c r="O47" s="17"/>
      <c r="P47" s="17"/>
      <c r="Q47" s="17"/>
      <c r="R47" s="17"/>
      <c r="S47" s="17"/>
      <c r="T47" s="17"/>
    </row>
    <row r="48" spans="1:20">
      <c r="A48" s="17"/>
      <c r="B48" s="17"/>
      <c r="C48" s="17"/>
      <c r="D48" s="17"/>
      <c r="E48" s="17"/>
      <c r="F48" s="17"/>
      <c r="G48" s="17"/>
      <c r="H48" s="17"/>
      <c r="I48" s="17"/>
      <c r="J48" s="17"/>
      <c r="K48" s="17"/>
      <c r="L48" s="17"/>
      <c r="M48" s="17"/>
      <c r="N48" s="17"/>
      <c r="O48" s="17"/>
      <c r="P48" s="17"/>
      <c r="Q48" s="17"/>
      <c r="R48" s="17"/>
      <c r="S48" s="17"/>
      <c r="T48" s="17"/>
    </row>
    <row r="49" spans="1:20">
      <c r="A49" s="17"/>
      <c r="B49" s="17"/>
      <c r="C49" s="17"/>
      <c r="D49" s="17"/>
      <c r="E49" s="17"/>
      <c r="F49" s="17"/>
      <c r="G49" s="17"/>
      <c r="H49" s="17"/>
      <c r="I49" s="17"/>
      <c r="J49" s="17"/>
      <c r="K49" s="17"/>
      <c r="L49" s="17"/>
      <c r="M49" s="17"/>
      <c r="N49" s="17"/>
      <c r="O49" s="17"/>
      <c r="P49" s="17"/>
      <c r="Q49" s="17"/>
      <c r="R49" s="17"/>
      <c r="S49" s="17"/>
      <c r="T49" s="17"/>
    </row>
    <row r="50" spans="1:20">
      <c r="A50" s="17"/>
      <c r="B50" s="17"/>
      <c r="C50" s="17"/>
      <c r="D50" s="17"/>
      <c r="E50" s="17"/>
      <c r="F50" s="17"/>
      <c r="G50" s="17"/>
      <c r="H50" s="17"/>
      <c r="I50" s="17"/>
      <c r="J50" s="17"/>
      <c r="K50" s="17"/>
      <c r="L50" s="17"/>
      <c r="M50" s="17"/>
      <c r="N50" s="17"/>
      <c r="O50" s="17"/>
      <c r="P50" s="17"/>
      <c r="Q50" s="17"/>
      <c r="R50" s="17"/>
      <c r="S50" s="17"/>
      <c r="T50" s="17"/>
    </row>
    <row r="51" spans="1:20">
      <c r="A51" s="17"/>
      <c r="B51" s="17"/>
      <c r="C51" s="17"/>
      <c r="D51" s="17"/>
      <c r="E51" s="17"/>
      <c r="F51" s="17"/>
      <c r="G51" s="17"/>
      <c r="H51" s="17"/>
      <c r="I51" s="17"/>
      <c r="J51" s="17"/>
      <c r="K51" s="17"/>
      <c r="L51" s="17"/>
      <c r="M51" s="17"/>
      <c r="N51" s="17"/>
      <c r="O51" s="17"/>
      <c r="P51" s="17"/>
      <c r="Q51" s="17"/>
      <c r="R51" s="17"/>
      <c r="S51" s="17"/>
      <c r="T51" s="17"/>
    </row>
    <row r="52" spans="1:20">
      <c r="A52" s="17"/>
      <c r="B52" s="17"/>
      <c r="C52" s="17"/>
      <c r="D52" s="17"/>
      <c r="E52" s="17"/>
      <c r="F52" s="17"/>
      <c r="G52" s="17"/>
      <c r="H52" s="17"/>
      <c r="I52" s="17"/>
      <c r="J52" s="17"/>
      <c r="K52" s="17"/>
      <c r="L52" s="17"/>
      <c r="M52" s="17"/>
      <c r="N52" s="17"/>
      <c r="O52" s="17"/>
      <c r="P52" s="17"/>
      <c r="Q52" s="17"/>
      <c r="R52" s="17"/>
      <c r="S52" s="17"/>
      <c r="T52" s="17"/>
    </row>
    <row r="53" spans="1:20">
      <c r="A53" s="17"/>
      <c r="B53" s="17"/>
      <c r="C53" s="17"/>
      <c r="D53" s="17"/>
      <c r="E53" s="17"/>
      <c r="F53" s="17"/>
      <c r="G53" s="17"/>
      <c r="H53" s="17"/>
      <c r="I53" s="17"/>
      <c r="J53" s="17"/>
      <c r="K53" s="17"/>
      <c r="L53" s="17"/>
      <c r="M53" s="17"/>
      <c r="N53" s="17"/>
      <c r="O53" s="17"/>
      <c r="P53" s="17"/>
      <c r="Q53" s="17"/>
      <c r="R53" s="17"/>
      <c r="S53" s="17"/>
      <c r="T53" s="17"/>
    </row>
    <row r="54" spans="1:20">
      <c r="A54" s="17"/>
      <c r="B54" s="17"/>
      <c r="C54" s="17"/>
      <c r="D54" s="17"/>
      <c r="E54" s="17"/>
      <c r="F54" s="17"/>
      <c r="G54" s="17"/>
      <c r="H54" s="17"/>
      <c r="I54" s="17"/>
      <c r="J54" s="17"/>
      <c r="K54" s="17"/>
      <c r="L54" s="17"/>
      <c r="M54" s="17"/>
      <c r="N54" s="17"/>
      <c r="O54" s="17"/>
      <c r="P54" s="17"/>
      <c r="Q54" s="17"/>
      <c r="R54" s="17"/>
      <c r="S54" s="17"/>
      <c r="T54" s="17"/>
    </row>
    <row r="55" spans="1:20">
      <c r="A55" s="17"/>
      <c r="B55" s="17"/>
      <c r="C55" s="17"/>
      <c r="D55" s="17"/>
      <c r="E55" s="17"/>
      <c r="F55" s="17"/>
      <c r="G55" s="17"/>
      <c r="H55" s="17"/>
      <c r="I55" s="17"/>
      <c r="J55" s="17"/>
      <c r="K55" s="17"/>
      <c r="L55" s="17"/>
      <c r="M55" s="17"/>
      <c r="N55" s="17"/>
      <c r="O55" s="17"/>
      <c r="P55" s="17"/>
      <c r="Q55" s="17"/>
      <c r="R55" s="17"/>
      <c r="S55" s="17"/>
      <c r="T55" s="17"/>
    </row>
    <row r="56" spans="1:20">
      <c r="A56" s="17"/>
      <c r="B56" s="17"/>
      <c r="C56" s="17"/>
      <c r="D56" s="17"/>
      <c r="E56" s="17"/>
      <c r="F56" s="17"/>
      <c r="G56" s="17"/>
      <c r="H56" s="17"/>
      <c r="I56" s="17"/>
      <c r="J56" s="17"/>
      <c r="K56" s="17"/>
      <c r="L56" s="17"/>
      <c r="M56" s="17"/>
      <c r="N56" s="17"/>
      <c r="O56" s="17"/>
      <c r="P56" s="17"/>
      <c r="Q56" s="17"/>
      <c r="R56" s="17"/>
      <c r="S56" s="17"/>
      <c r="T56" s="17"/>
    </row>
    <row r="57" spans="1:20">
      <c r="A57" s="17"/>
      <c r="B57" s="17"/>
      <c r="C57" s="17"/>
      <c r="D57" s="17"/>
      <c r="E57" s="17"/>
      <c r="F57" s="17"/>
      <c r="G57" s="17"/>
      <c r="H57" s="17"/>
      <c r="I57" s="17"/>
      <c r="J57" s="17"/>
      <c r="K57" s="17"/>
      <c r="L57" s="17"/>
      <c r="M57" s="17"/>
      <c r="N57" s="17"/>
      <c r="O57" s="17"/>
      <c r="P57" s="17"/>
      <c r="Q57" s="17"/>
      <c r="R57" s="17"/>
      <c r="S57" s="17"/>
      <c r="T57" s="17"/>
    </row>
    <row r="58" spans="1:20">
      <c r="A58" s="17"/>
      <c r="B58" s="17"/>
      <c r="C58" s="17"/>
      <c r="D58" s="17"/>
      <c r="E58" s="17"/>
      <c r="F58" s="17"/>
      <c r="G58" s="17"/>
      <c r="H58" s="17"/>
      <c r="I58" s="17"/>
      <c r="J58" s="17"/>
      <c r="K58" s="17"/>
      <c r="L58" s="17"/>
      <c r="M58" s="17"/>
      <c r="N58" s="17"/>
      <c r="O58" s="17"/>
      <c r="P58" s="17"/>
      <c r="Q58" s="17"/>
      <c r="R58" s="17"/>
      <c r="S58" s="17"/>
      <c r="T58" s="17"/>
    </row>
    <row r="59" spans="1:20">
      <c r="A59" s="17"/>
      <c r="B59" s="17"/>
      <c r="C59" s="17"/>
      <c r="D59" s="17"/>
      <c r="E59" s="17"/>
      <c r="F59" s="17"/>
      <c r="G59" s="17"/>
      <c r="H59" s="17"/>
      <c r="I59" s="17"/>
      <c r="J59" s="17"/>
      <c r="K59" s="17"/>
      <c r="L59" s="17"/>
      <c r="M59" s="17"/>
      <c r="N59" s="17"/>
      <c r="O59" s="17"/>
      <c r="P59" s="17"/>
      <c r="Q59" s="17"/>
      <c r="R59" s="17"/>
      <c r="S59" s="17"/>
      <c r="T59" s="17"/>
    </row>
    <row r="60" spans="1:20">
      <c r="A60" s="17"/>
      <c r="B60" s="17"/>
      <c r="C60" s="17"/>
      <c r="D60" s="17"/>
      <c r="E60" s="17"/>
      <c r="F60" s="17"/>
      <c r="G60" s="17"/>
      <c r="H60" s="17"/>
      <c r="I60" s="17"/>
      <c r="J60" s="17"/>
      <c r="K60" s="17"/>
      <c r="L60" s="17"/>
      <c r="M60" s="17"/>
      <c r="N60" s="17"/>
      <c r="O60" s="17"/>
      <c r="P60" s="17"/>
      <c r="Q60" s="17"/>
      <c r="R60" s="17"/>
      <c r="S60" s="17"/>
      <c r="T60" s="17"/>
    </row>
    <row r="61" spans="1:20">
      <c r="A61" s="17"/>
      <c r="B61" s="17"/>
      <c r="C61" s="17"/>
      <c r="D61" s="17"/>
      <c r="E61" s="17"/>
      <c r="F61" s="17"/>
      <c r="G61" s="17"/>
      <c r="H61" s="17"/>
      <c r="I61" s="17"/>
      <c r="J61" s="17"/>
      <c r="K61" s="17"/>
      <c r="L61" s="17"/>
      <c r="M61" s="17"/>
      <c r="N61" s="17"/>
      <c r="O61" s="17"/>
      <c r="P61" s="17"/>
      <c r="Q61" s="17"/>
      <c r="R61" s="17"/>
      <c r="S61" s="17"/>
      <c r="T61" s="17"/>
    </row>
    <row r="62" spans="1:20">
      <c r="A62" s="17"/>
      <c r="B62" s="17"/>
      <c r="C62" s="17"/>
      <c r="D62" s="17"/>
      <c r="E62" s="17"/>
      <c r="F62" s="17"/>
      <c r="G62" s="17"/>
      <c r="H62" s="17"/>
      <c r="I62" s="17"/>
      <c r="J62" s="17"/>
      <c r="K62" s="17"/>
      <c r="L62" s="17"/>
      <c r="M62" s="17"/>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17"/>
      <c r="B64" s="17"/>
      <c r="C64" s="17"/>
      <c r="D64" s="17"/>
      <c r="E64" s="17"/>
      <c r="F64" s="17"/>
      <c r="G64" s="17"/>
      <c r="H64" s="17"/>
      <c r="I64" s="17"/>
      <c r="J64" s="17"/>
      <c r="K64" s="17"/>
      <c r="L64" s="17"/>
      <c r="M64" s="17"/>
      <c r="N64" s="17"/>
      <c r="O64" s="17"/>
      <c r="P64" s="17"/>
      <c r="Q64" s="17"/>
      <c r="R64" s="17"/>
      <c r="S64" s="17"/>
      <c r="T64" s="17"/>
    </row>
    <row r="65" spans="1:20">
      <c r="A65" s="17"/>
      <c r="B65" s="17"/>
      <c r="C65" s="17"/>
      <c r="D65" s="17"/>
      <c r="E65" s="17"/>
      <c r="F65" s="17"/>
      <c r="G65" s="17"/>
      <c r="H65" s="17"/>
      <c r="I65" s="17"/>
      <c r="J65" s="17"/>
      <c r="K65" s="17"/>
      <c r="L65" s="17"/>
      <c r="M65" s="17"/>
      <c r="N65" s="17"/>
      <c r="O65" s="17"/>
      <c r="P65" s="17"/>
      <c r="Q65" s="17"/>
      <c r="R65" s="17"/>
      <c r="S65" s="17"/>
      <c r="T65" s="17"/>
    </row>
    <row r="66" spans="1:20">
      <c r="A66" s="17"/>
      <c r="B66" s="17"/>
      <c r="C66" s="17"/>
      <c r="D66" s="17"/>
      <c r="E66" s="17"/>
      <c r="F66" s="17"/>
      <c r="G66" s="17"/>
      <c r="H66" s="17"/>
      <c r="I66" s="17"/>
      <c r="J66" s="17"/>
      <c r="K66" s="17"/>
      <c r="L66" s="17"/>
      <c r="M66" s="17"/>
      <c r="N66" s="17"/>
      <c r="O66" s="17"/>
      <c r="P66" s="17"/>
      <c r="Q66" s="17"/>
      <c r="R66" s="17"/>
      <c r="S66" s="17"/>
      <c r="T66" s="17"/>
    </row>
    <row r="67" spans="1:20">
      <c r="A67" s="17"/>
      <c r="B67" s="17"/>
      <c r="C67" s="17"/>
      <c r="D67" s="17"/>
      <c r="E67" s="17"/>
      <c r="F67" s="17"/>
      <c r="G67" s="17"/>
      <c r="H67" s="17"/>
      <c r="I67" s="17"/>
      <c r="J67" s="17"/>
      <c r="K67" s="17"/>
      <c r="L67" s="17"/>
      <c r="M67" s="17"/>
      <c r="N67" s="17"/>
      <c r="O67" s="17"/>
      <c r="P67" s="17"/>
      <c r="Q67" s="17"/>
      <c r="R67" s="17"/>
      <c r="S67" s="17"/>
      <c r="T67" s="17"/>
    </row>
    <row r="68" spans="1:20">
      <c r="A68" s="27" t="s">
        <v>901</v>
      </c>
      <c r="B68" s="17"/>
      <c r="C68" s="17"/>
      <c r="D68" s="17"/>
      <c r="E68" s="17"/>
      <c r="F68" s="17"/>
      <c r="G68" s="17"/>
      <c r="H68" s="17"/>
      <c r="I68" s="17"/>
      <c r="J68" s="17"/>
      <c r="K68" s="17"/>
      <c r="L68" s="17"/>
      <c r="M68" s="17"/>
      <c r="N68" s="17"/>
      <c r="O68" s="17"/>
      <c r="P68" s="17"/>
      <c r="Q68" s="17"/>
      <c r="R68" s="17"/>
      <c r="S68" s="17"/>
      <c r="T68" s="17"/>
    </row>
    <row r="69" spans="1:20">
      <c r="A69" s="17"/>
      <c r="B69" s="17"/>
      <c r="C69" s="17"/>
      <c r="D69" s="17"/>
      <c r="E69" s="17"/>
      <c r="F69" s="17"/>
      <c r="G69" s="17"/>
      <c r="H69" s="17"/>
      <c r="I69" s="17"/>
      <c r="J69" s="17"/>
      <c r="K69" s="17"/>
      <c r="L69" s="17"/>
      <c r="M69" s="17"/>
      <c r="N69" s="17"/>
      <c r="O69" s="17"/>
      <c r="P69" s="17"/>
      <c r="Q69" s="17"/>
      <c r="R69" s="17"/>
      <c r="S69" s="17"/>
      <c r="T69" s="17"/>
    </row>
    <row r="70" spans="1:20">
      <c r="A70" s="17"/>
      <c r="B70" s="17"/>
      <c r="C70" s="17"/>
      <c r="D70" s="17"/>
      <c r="E70" s="17"/>
      <c r="F70" s="17"/>
      <c r="G70" s="17"/>
      <c r="H70" s="17"/>
      <c r="I70" s="17"/>
      <c r="J70" s="17"/>
      <c r="K70" s="17"/>
      <c r="L70" s="17"/>
      <c r="M70" s="17"/>
      <c r="N70" s="17"/>
      <c r="O70" s="17"/>
      <c r="P70" s="17"/>
      <c r="Q70" s="17"/>
      <c r="R70" s="17"/>
      <c r="S70" s="17"/>
      <c r="T70" s="17"/>
    </row>
    <row r="71" spans="1:20">
      <c r="A71" s="17"/>
      <c r="B71" s="17"/>
      <c r="C71" s="17"/>
      <c r="D71" s="17"/>
      <c r="E71" s="17"/>
      <c r="F71" s="17"/>
      <c r="G71" s="17"/>
      <c r="H71" s="17"/>
      <c r="I71" s="17"/>
      <c r="J71" s="17"/>
      <c r="K71" s="17"/>
      <c r="L71" s="17"/>
      <c r="M71" s="17"/>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58"/>
      <c r="D76" s="17"/>
      <c r="E76" s="17"/>
      <c r="F76" s="17"/>
      <c r="G76" s="17"/>
      <c r="H76" s="17"/>
      <c r="I76" s="17"/>
      <c r="J76" s="17"/>
      <c r="K76" s="17"/>
      <c r="L76" s="17"/>
      <c r="M76" s="17"/>
      <c r="N76" s="17"/>
      <c r="O76" s="17"/>
      <c r="P76" s="17"/>
      <c r="Q76" s="17"/>
      <c r="R76" s="17"/>
      <c r="S76" s="17"/>
      <c r="T76" s="17"/>
    </row>
    <row r="77" spans="1:20">
      <c r="A77" s="17"/>
      <c r="B77" s="17"/>
      <c r="C77" s="71"/>
      <c r="D77" s="17"/>
      <c r="E77" s="17"/>
      <c r="F77" s="17"/>
      <c r="G77" s="17"/>
      <c r="H77" s="17"/>
      <c r="I77" s="17"/>
      <c r="J77" s="17"/>
      <c r="K77" s="17"/>
      <c r="L77" s="17"/>
      <c r="M77" s="17"/>
      <c r="N77" s="17"/>
      <c r="O77" s="17"/>
      <c r="P77" s="17"/>
      <c r="Q77" s="17"/>
      <c r="R77" s="17"/>
      <c r="S77" s="17"/>
      <c r="T77" s="17"/>
    </row>
    <row r="78" spans="1:20">
      <c r="A78" s="17"/>
      <c r="B78" s="17"/>
      <c r="C78" s="71"/>
      <c r="D78" s="17"/>
      <c r="E78" s="17"/>
      <c r="F78" s="17"/>
      <c r="G78" s="17"/>
      <c r="H78" s="17"/>
      <c r="I78" s="17"/>
      <c r="J78" s="17"/>
      <c r="K78" s="17"/>
      <c r="L78" s="17"/>
      <c r="M78" s="17"/>
      <c r="N78" s="17"/>
      <c r="O78" s="17"/>
      <c r="P78" s="17"/>
      <c r="Q78" s="17"/>
      <c r="R78" s="17"/>
      <c r="S78" s="17"/>
      <c r="T78" s="17"/>
    </row>
    <row r="79" spans="1:20">
      <c r="A79" s="17"/>
      <c r="B79" s="17"/>
      <c r="C79" s="71"/>
      <c r="D79" s="17"/>
      <c r="E79" s="17"/>
      <c r="F79" s="17"/>
      <c r="G79" s="17"/>
      <c r="H79" s="17"/>
      <c r="I79" s="17"/>
      <c r="J79" s="17"/>
      <c r="K79" s="17"/>
      <c r="L79" s="17"/>
      <c r="M79" s="17"/>
      <c r="N79" s="17"/>
      <c r="O79" s="17"/>
      <c r="P79" s="17"/>
      <c r="Q79" s="17"/>
      <c r="R79" s="17"/>
      <c r="S79" s="17"/>
      <c r="T79" s="17"/>
    </row>
    <row r="80" spans="1:20">
      <c r="A80" s="17"/>
      <c r="B80" s="17"/>
      <c r="C80" s="71"/>
      <c r="D80" s="17"/>
      <c r="E80" s="17"/>
      <c r="F80" s="17"/>
      <c r="G80" s="17"/>
      <c r="H80" s="17"/>
      <c r="I80" s="17"/>
      <c r="J80" s="17"/>
      <c r="K80" s="17"/>
      <c r="L80" s="17"/>
      <c r="M80" s="17"/>
      <c r="N80" s="17"/>
      <c r="O80" s="17"/>
      <c r="P80" s="17"/>
      <c r="Q80" s="17"/>
      <c r="R80" s="17"/>
      <c r="S80" s="17"/>
      <c r="T80" s="17"/>
    </row>
    <row r="81" spans="1:20">
      <c r="A81" s="17"/>
      <c r="B81" s="17"/>
      <c r="C81" s="58"/>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sheetData>
  <mergeCells count="3">
    <mergeCell ref="B3:C4"/>
    <mergeCell ref="G3:K3"/>
    <mergeCell ref="G4:H4"/>
  </mergeCells>
  <phoneticPr fontId="0" type="noConversion"/>
  <printOptions horizontalCentered="1"/>
  <pageMargins left="0.70866141732283472" right="0.4" top="0.55118110236220474" bottom="0.23622047244094491" header="0.27559055118110237" footer="0.35433070866141736"/>
  <pageSetup paperSize="9" scale="70" orientation="portrait" r:id="rId1"/>
  <headerFooter alignWithMargins="0">
    <oddHeader>&amp;C4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R66"/>
  <sheetViews>
    <sheetView workbookViewId="0">
      <selection activeCell="F59" sqref="F59"/>
    </sheetView>
  </sheetViews>
  <sheetFormatPr defaultColWidth="9.81640625" defaultRowHeight="15.65"/>
  <cols>
    <col min="1" max="15" width="6.81640625" style="13" customWidth="1"/>
    <col min="16" max="17" width="0" style="13" hidden="1" customWidth="1"/>
    <col min="18" max="16384" width="9.81640625" style="13"/>
  </cols>
  <sheetData>
    <row r="1" spans="1:18">
      <c r="A1" s="48" t="s">
        <v>42</v>
      </c>
      <c r="B1" s="17"/>
      <c r="C1" s="17" t="s">
        <v>822</v>
      </c>
      <c r="D1" s="17"/>
      <c r="E1" s="17"/>
      <c r="F1" s="17"/>
      <c r="G1" s="17"/>
      <c r="H1" s="17"/>
      <c r="I1" s="17"/>
      <c r="J1" s="17"/>
      <c r="K1" s="17"/>
      <c r="L1" s="17"/>
      <c r="M1" s="17"/>
      <c r="N1" s="17"/>
      <c r="O1" s="17"/>
      <c r="P1" s="17"/>
      <c r="Q1" s="17"/>
    </row>
    <row r="2" spans="1:18">
      <c r="A2" s="17"/>
      <c r="B2" s="17"/>
      <c r="C2" s="17"/>
      <c r="D2" s="17"/>
      <c r="E2" s="17"/>
      <c r="F2" s="17"/>
      <c r="G2" s="17"/>
      <c r="H2" s="17"/>
      <c r="I2" s="17"/>
      <c r="J2" s="17"/>
      <c r="K2" s="17"/>
      <c r="L2" s="17"/>
      <c r="M2" s="17"/>
      <c r="N2" s="17"/>
      <c r="O2" s="17"/>
      <c r="P2" s="17"/>
      <c r="Q2" s="17"/>
    </row>
    <row r="3" spans="1:18">
      <c r="A3" s="17"/>
      <c r="B3" s="17"/>
      <c r="C3" s="17"/>
      <c r="D3" s="17"/>
      <c r="E3" s="17"/>
      <c r="F3" s="17"/>
      <c r="G3" s="17"/>
      <c r="H3" s="17"/>
      <c r="I3" s="17"/>
      <c r="J3" s="17"/>
      <c r="K3" s="17"/>
      <c r="L3" s="17"/>
      <c r="M3" s="17"/>
      <c r="N3" s="17"/>
      <c r="O3" s="17"/>
      <c r="P3" s="17"/>
      <c r="Q3" s="17"/>
    </row>
    <row r="4" spans="1:18">
      <c r="A4" s="17"/>
      <c r="B4" s="17"/>
      <c r="C4" s="17"/>
      <c r="D4" s="17"/>
      <c r="E4" s="17"/>
      <c r="F4" s="17"/>
      <c r="G4" s="17"/>
      <c r="H4" s="17"/>
      <c r="I4" s="17"/>
      <c r="J4" s="17"/>
      <c r="K4" s="17"/>
      <c r="L4" s="17"/>
      <c r="M4" s="17"/>
      <c r="N4" s="17"/>
      <c r="O4" s="17"/>
      <c r="P4" s="17"/>
      <c r="Q4" s="17"/>
    </row>
    <row r="5" spans="1:18">
      <c r="A5" s="17"/>
      <c r="B5" s="17"/>
      <c r="C5" s="17"/>
      <c r="D5" s="17"/>
      <c r="E5" s="17"/>
      <c r="F5" s="17"/>
      <c r="G5" s="17"/>
      <c r="H5" s="17"/>
      <c r="I5" s="17"/>
      <c r="J5" s="17"/>
      <c r="K5" s="17"/>
      <c r="L5" s="17"/>
      <c r="M5" s="17"/>
      <c r="N5" s="17"/>
      <c r="O5" s="17"/>
      <c r="P5" s="17"/>
      <c r="Q5" s="17"/>
    </row>
    <row r="6" spans="1:18">
      <c r="A6" s="17"/>
      <c r="B6" s="17"/>
      <c r="C6" s="17"/>
      <c r="D6" s="17"/>
      <c r="E6" s="17"/>
      <c r="F6" s="17"/>
      <c r="G6" s="17"/>
      <c r="H6" s="17"/>
      <c r="I6" s="17"/>
      <c r="J6" s="17"/>
      <c r="K6" s="17"/>
      <c r="L6" s="17"/>
      <c r="M6" s="17"/>
      <c r="N6" s="17"/>
      <c r="O6" s="17"/>
      <c r="P6" s="17"/>
      <c r="Q6" s="17"/>
    </row>
    <row r="7" spans="1:18">
      <c r="A7" s="17"/>
      <c r="B7" s="17"/>
      <c r="C7" s="17"/>
      <c r="D7" s="17"/>
      <c r="E7" s="17"/>
      <c r="F7" s="17"/>
      <c r="G7" s="17"/>
      <c r="H7" s="17"/>
      <c r="I7" s="17"/>
      <c r="J7" s="17"/>
      <c r="K7" s="17"/>
      <c r="L7" s="17"/>
      <c r="M7" s="17"/>
      <c r="N7" s="17"/>
      <c r="O7" s="17"/>
      <c r="P7" s="17"/>
      <c r="Q7" s="17"/>
    </row>
    <row r="8" spans="1:18">
      <c r="A8" s="17"/>
      <c r="B8" s="17"/>
      <c r="C8" s="17"/>
      <c r="D8" s="17"/>
      <c r="E8" s="17"/>
      <c r="F8" s="17"/>
      <c r="G8" s="17"/>
      <c r="H8" s="17"/>
      <c r="I8" s="17"/>
      <c r="J8" s="17"/>
      <c r="K8" s="17"/>
      <c r="L8" s="17"/>
      <c r="M8" s="17"/>
      <c r="N8" s="17"/>
      <c r="O8" s="17"/>
      <c r="P8" s="17"/>
      <c r="Q8" s="17"/>
    </row>
    <row r="9" spans="1:18">
      <c r="A9" s="17"/>
      <c r="B9" s="17"/>
      <c r="C9" s="17"/>
      <c r="D9" s="17"/>
      <c r="E9" s="17"/>
      <c r="F9" s="17"/>
      <c r="G9" s="17"/>
      <c r="H9" s="17"/>
      <c r="I9" s="17"/>
      <c r="J9" s="17"/>
      <c r="K9" s="17"/>
      <c r="L9" s="17"/>
      <c r="M9" s="17"/>
      <c r="N9" s="17"/>
      <c r="O9" s="17"/>
      <c r="P9" s="17"/>
      <c r="Q9" s="17"/>
    </row>
    <row r="10" spans="1:18">
      <c r="A10" s="17"/>
      <c r="B10" s="17"/>
      <c r="C10" s="17"/>
      <c r="D10" s="17"/>
      <c r="E10" s="17"/>
      <c r="F10" s="17"/>
      <c r="G10" s="17"/>
      <c r="H10" s="17"/>
      <c r="I10" s="17"/>
      <c r="J10" s="17"/>
      <c r="K10" s="17"/>
      <c r="L10" s="17"/>
      <c r="M10" s="17"/>
      <c r="N10" s="17"/>
      <c r="O10" s="17"/>
      <c r="P10" s="17"/>
      <c r="Q10" s="17"/>
    </row>
    <row r="11" spans="1:18">
      <c r="A11" s="17"/>
      <c r="B11" s="17"/>
      <c r="C11" s="17"/>
      <c r="D11" s="17"/>
      <c r="E11" s="17"/>
      <c r="F11" s="17"/>
      <c r="G11" s="17"/>
      <c r="H11" s="17"/>
      <c r="I11" s="17"/>
      <c r="J11" s="17"/>
      <c r="K11" s="17"/>
      <c r="L11" s="17"/>
      <c r="M11" s="17"/>
      <c r="N11" s="17"/>
      <c r="O11" s="17"/>
      <c r="P11" s="17"/>
      <c r="Q11" s="17"/>
    </row>
    <row r="12" spans="1:18">
      <c r="A12" s="17"/>
      <c r="B12" s="17"/>
      <c r="C12" s="17"/>
      <c r="D12" s="17"/>
      <c r="E12" s="17"/>
      <c r="F12" s="17"/>
      <c r="G12" s="17"/>
      <c r="H12" s="17"/>
      <c r="I12" s="17"/>
      <c r="J12" s="17"/>
      <c r="K12" s="17"/>
      <c r="L12" s="17"/>
      <c r="M12" s="17"/>
      <c r="N12" s="17"/>
      <c r="O12" s="17"/>
      <c r="P12" s="17"/>
      <c r="Q12" s="17"/>
    </row>
    <row r="13" spans="1:18">
      <c r="A13" s="17"/>
      <c r="B13" s="17"/>
      <c r="C13" s="17"/>
      <c r="D13" s="17"/>
      <c r="E13" s="17"/>
      <c r="F13" s="17"/>
      <c r="G13" s="17"/>
      <c r="H13" s="17"/>
      <c r="I13" s="17"/>
      <c r="J13" s="17"/>
      <c r="K13" s="17"/>
      <c r="L13" s="17"/>
      <c r="M13" s="17"/>
      <c r="N13" s="17"/>
      <c r="O13" s="17"/>
      <c r="P13" s="17"/>
      <c r="Q13" s="17"/>
      <c r="R13" s="17"/>
    </row>
    <row r="14" spans="1:18">
      <c r="A14" s="17"/>
      <c r="B14" s="17"/>
      <c r="C14" s="17"/>
      <c r="D14" s="17"/>
      <c r="E14" s="17"/>
      <c r="F14" s="17"/>
      <c r="G14" s="17"/>
      <c r="H14" s="17"/>
      <c r="I14" s="17"/>
      <c r="J14" s="17"/>
      <c r="K14" s="17"/>
      <c r="L14" s="17"/>
      <c r="M14" s="17"/>
      <c r="N14" s="17"/>
      <c r="O14" s="17"/>
      <c r="P14" s="17"/>
      <c r="Q14" s="17"/>
      <c r="R14" s="17"/>
    </row>
    <row r="15" spans="1:18">
      <c r="A15" s="17"/>
      <c r="B15" s="17"/>
      <c r="C15" s="17"/>
      <c r="D15" s="17"/>
      <c r="E15" s="17"/>
      <c r="F15" s="17"/>
      <c r="G15" s="17"/>
      <c r="H15" s="17"/>
      <c r="I15" s="17"/>
      <c r="J15" s="17"/>
      <c r="K15" s="17"/>
      <c r="L15" s="17"/>
      <c r="M15" s="17"/>
      <c r="N15" s="17"/>
      <c r="O15" s="17"/>
      <c r="P15" s="17"/>
      <c r="Q15" s="17"/>
      <c r="R15" s="17"/>
    </row>
    <row r="16" spans="1:18">
      <c r="A16" s="17"/>
      <c r="B16" s="17"/>
      <c r="C16" s="17"/>
      <c r="D16" s="17"/>
      <c r="E16" s="17"/>
      <c r="F16" s="17"/>
      <c r="G16" s="17"/>
      <c r="H16" s="17"/>
      <c r="I16" s="17"/>
      <c r="J16" s="17"/>
      <c r="K16" s="17"/>
      <c r="L16" s="17"/>
      <c r="M16" s="17"/>
      <c r="N16" s="17"/>
      <c r="O16" s="17"/>
      <c r="P16" s="17"/>
      <c r="Q16" s="17"/>
      <c r="R16" s="17"/>
    </row>
    <row r="17" spans="1:18">
      <c r="A17" s="17"/>
      <c r="B17" s="17"/>
      <c r="C17" s="17"/>
      <c r="D17" s="17"/>
      <c r="E17" s="17"/>
      <c r="F17" s="17"/>
      <c r="G17" s="17"/>
      <c r="H17" s="17"/>
      <c r="I17" s="17"/>
      <c r="J17" s="17"/>
      <c r="K17" s="17"/>
      <c r="L17" s="17"/>
      <c r="M17" s="17"/>
      <c r="N17" s="17"/>
      <c r="O17" s="17"/>
      <c r="P17" s="17"/>
      <c r="Q17" s="17"/>
      <c r="R17" s="17"/>
    </row>
    <row r="18" spans="1:18">
      <c r="A18" s="17"/>
      <c r="B18" s="17"/>
      <c r="C18" s="17"/>
      <c r="D18" s="17"/>
      <c r="E18" s="17"/>
      <c r="F18" s="17"/>
      <c r="G18" s="17"/>
      <c r="H18" s="17"/>
      <c r="I18" s="17"/>
      <c r="J18" s="17"/>
      <c r="K18" s="17"/>
      <c r="L18" s="17"/>
      <c r="M18" s="17"/>
      <c r="N18" s="17"/>
      <c r="O18" s="17"/>
      <c r="P18" s="17"/>
      <c r="Q18" s="17"/>
      <c r="R18" s="17"/>
    </row>
    <row r="19" spans="1:18">
      <c r="A19" s="17"/>
      <c r="B19" s="17"/>
      <c r="C19" s="17"/>
      <c r="D19" s="17"/>
      <c r="E19" s="17"/>
      <c r="F19" s="17"/>
      <c r="G19" s="17"/>
      <c r="H19" s="17"/>
      <c r="I19" s="17"/>
      <c r="J19" s="17"/>
      <c r="K19" s="17"/>
      <c r="L19" s="17"/>
      <c r="M19" s="17"/>
      <c r="N19" s="17"/>
      <c r="O19" s="17"/>
      <c r="P19" s="17"/>
      <c r="Q19" s="17"/>
      <c r="R19" s="17"/>
    </row>
    <row r="20" spans="1:18">
      <c r="A20" s="17"/>
      <c r="B20" s="17"/>
      <c r="C20" s="17"/>
      <c r="D20" s="17"/>
      <c r="E20" s="17"/>
      <c r="F20" s="17"/>
      <c r="G20" s="17"/>
      <c r="H20" s="17"/>
      <c r="I20" s="17"/>
      <c r="J20" s="17"/>
      <c r="K20" s="17"/>
      <c r="L20" s="17"/>
      <c r="M20" s="17"/>
      <c r="N20" s="17"/>
      <c r="O20" s="17"/>
      <c r="P20" s="17"/>
      <c r="Q20" s="17"/>
      <c r="R20" s="17"/>
    </row>
    <row r="21" spans="1:18">
      <c r="A21" s="17"/>
      <c r="B21" s="17"/>
      <c r="C21" s="17"/>
      <c r="D21" s="17"/>
      <c r="E21" s="17"/>
      <c r="F21" s="17"/>
      <c r="G21" s="17"/>
      <c r="H21" s="17"/>
      <c r="I21" s="17"/>
      <c r="J21" s="17"/>
      <c r="K21" s="17"/>
      <c r="L21" s="17"/>
      <c r="M21" s="17"/>
      <c r="N21" s="17"/>
      <c r="O21" s="17"/>
      <c r="P21" s="17"/>
      <c r="Q21" s="17"/>
      <c r="R21" s="17"/>
    </row>
    <row r="22" spans="1:18">
      <c r="A22" s="17"/>
      <c r="B22" s="17"/>
      <c r="C22" s="17"/>
      <c r="D22" s="17"/>
      <c r="E22" s="17"/>
      <c r="F22" s="17"/>
      <c r="G22" s="17"/>
      <c r="H22" s="17"/>
      <c r="I22" s="17"/>
      <c r="J22" s="17"/>
      <c r="K22" s="17"/>
      <c r="L22" s="17"/>
      <c r="M22" s="17"/>
      <c r="N22" s="17"/>
      <c r="O22" s="17"/>
      <c r="P22" s="17"/>
      <c r="Q22" s="17"/>
      <c r="R22" s="17"/>
    </row>
    <row r="23" spans="1:18">
      <c r="A23" s="48" t="s">
        <v>43</v>
      </c>
      <c r="B23" s="17"/>
      <c r="C23" s="17" t="s">
        <v>823</v>
      </c>
      <c r="D23" s="17"/>
      <c r="E23" s="17"/>
      <c r="F23" s="17"/>
      <c r="G23" s="17"/>
      <c r="H23" s="17"/>
      <c r="I23" s="17"/>
      <c r="J23" s="17"/>
      <c r="K23" s="17"/>
      <c r="L23" s="17"/>
      <c r="M23" s="17"/>
      <c r="N23" s="17"/>
      <c r="O23" s="17"/>
      <c r="P23" s="17"/>
      <c r="Q23" s="17"/>
      <c r="R23" s="17"/>
    </row>
    <row r="24" spans="1:18">
      <c r="A24" s="17"/>
      <c r="B24" s="17"/>
      <c r="C24" s="17"/>
      <c r="D24" s="17"/>
      <c r="E24" s="17"/>
      <c r="F24" s="17"/>
      <c r="G24" s="17"/>
      <c r="H24" s="17"/>
      <c r="I24" s="17"/>
      <c r="J24" s="17"/>
      <c r="K24" s="17"/>
      <c r="L24" s="17"/>
      <c r="M24" s="17"/>
      <c r="N24" s="17"/>
      <c r="O24" s="17"/>
      <c r="P24" s="17"/>
      <c r="Q24" s="17"/>
      <c r="R24" s="17"/>
    </row>
    <row r="25" spans="1:18">
      <c r="A25" s="17"/>
      <c r="B25" s="17"/>
      <c r="C25" s="17"/>
      <c r="D25" s="17"/>
      <c r="E25" s="17"/>
      <c r="F25" s="17"/>
      <c r="G25" s="17"/>
      <c r="H25" s="17"/>
      <c r="I25" s="17"/>
      <c r="J25" s="17"/>
      <c r="K25" s="17"/>
      <c r="L25" s="17"/>
      <c r="M25" s="17"/>
      <c r="N25" s="17"/>
      <c r="O25" s="17"/>
      <c r="P25" s="17"/>
      <c r="Q25" s="17"/>
      <c r="R25" s="17"/>
    </row>
    <row r="26" spans="1:18">
      <c r="A26" s="17"/>
      <c r="B26" s="17"/>
      <c r="C26" s="17"/>
      <c r="D26" s="17"/>
      <c r="E26" s="17"/>
      <c r="F26" s="17"/>
      <c r="G26" s="17"/>
      <c r="H26" s="17"/>
      <c r="I26" s="17"/>
      <c r="J26" s="17"/>
      <c r="K26" s="17"/>
      <c r="L26" s="17"/>
      <c r="M26" s="17"/>
      <c r="N26" s="17"/>
      <c r="O26" s="17"/>
      <c r="P26" s="17"/>
      <c r="Q26" s="17"/>
      <c r="R26" s="17"/>
    </row>
    <row r="27" spans="1:18">
      <c r="A27" s="17"/>
      <c r="B27" s="17"/>
      <c r="C27" s="17"/>
      <c r="D27" s="17"/>
      <c r="E27" s="17"/>
      <c r="F27" s="17"/>
      <c r="G27" s="17"/>
      <c r="H27" s="17"/>
      <c r="I27" s="17"/>
      <c r="J27" s="17"/>
      <c r="K27" s="17"/>
      <c r="L27" s="17"/>
      <c r="M27" s="17"/>
      <c r="N27" s="17"/>
      <c r="O27" s="17"/>
      <c r="P27" s="17"/>
      <c r="Q27" s="17"/>
      <c r="R27" s="17"/>
    </row>
    <row r="28" spans="1:18">
      <c r="A28" s="17"/>
      <c r="B28" s="17"/>
      <c r="C28" s="17"/>
      <c r="D28" s="17"/>
      <c r="E28" s="17"/>
      <c r="F28" s="17"/>
      <c r="G28" s="17"/>
      <c r="H28" s="17"/>
      <c r="I28" s="17"/>
      <c r="J28" s="17"/>
      <c r="K28" s="17"/>
      <c r="L28" s="17"/>
      <c r="M28" s="17"/>
      <c r="N28" s="17"/>
      <c r="O28" s="17"/>
      <c r="P28" s="17"/>
      <c r="Q28" s="17"/>
      <c r="R28" s="17"/>
    </row>
    <row r="29" spans="1:18">
      <c r="A29" s="17"/>
      <c r="B29" s="17"/>
      <c r="C29" s="17"/>
      <c r="D29" s="17"/>
      <c r="E29" s="17"/>
      <c r="F29" s="17"/>
      <c r="G29" s="17"/>
      <c r="H29" s="17"/>
      <c r="I29" s="17"/>
      <c r="J29" s="17"/>
      <c r="K29" s="17"/>
      <c r="L29" s="17"/>
      <c r="M29" s="17"/>
      <c r="N29" s="17"/>
      <c r="O29" s="17"/>
      <c r="P29" s="17"/>
      <c r="Q29" s="17"/>
      <c r="R29" s="17"/>
    </row>
    <row r="30" spans="1:18">
      <c r="A30" s="17"/>
      <c r="B30" s="17"/>
      <c r="C30" s="17"/>
      <c r="D30" s="17"/>
      <c r="E30" s="17"/>
      <c r="F30" s="17"/>
      <c r="G30" s="17"/>
      <c r="H30" s="17"/>
      <c r="I30" s="17"/>
      <c r="J30" s="17"/>
      <c r="K30" s="17"/>
      <c r="L30" s="17"/>
      <c r="M30" s="17"/>
      <c r="N30" s="17"/>
      <c r="O30" s="17"/>
      <c r="P30" s="17"/>
      <c r="Q30" s="17"/>
      <c r="R30" s="17"/>
    </row>
    <row r="31" spans="1:18">
      <c r="A31" s="17"/>
      <c r="B31" s="17"/>
      <c r="C31" s="17"/>
      <c r="D31" s="17"/>
      <c r="E31" s="17"/>
      <c r="F31" s="17"/>
      <c r="G31" s="17"/>
      <c r="H31" s="17"/>
      <c r="I31" s="17"/>
      <c r="J31" s="17"/>
      <c r="K31" s="17"/>
      <c r="L31" s="17"/>
      <c r="M31" s="17"/>
      <c r="N31" s="17"/>
      <c r="O31" s="17"/>
      <c r="P31" s="17"/>
      <c r="Q31" s="17"/>
      <c r="R31" s="17"/>
    </row>
    <row r="32" spans="1:18">
      <c r="A32" s="17"/>
      <c r="B32" s="17"/>
      <c r="C32" s="17"/>
      <c r="D32" s="17"/>
      <c r="E32" s="17"/>
      <c r="F32" s="17"/>
      <c r="G32" s="17"/>
      <c r="H32" s="17"/>
      <c r="I32" s="17"/>
      <c r="J32" s="17"/>
      <c r="K32" s="17"/>
      <c r="L32" s="17"/>
      <c r="M32" s="17"/>
      <c r="N32" s="17"/>
      <c r="O32" s="17"/>
      <c r="P32" s="17"/>
      <c r="Q32" s="17"/>
      <c r="R32" s="17"/>
    </row>
    <row r="33" spans="1:18">
      <c r="A33" s="17"/>
      <c r="B33" s="17"/>
      <c r="C33" s="17"/>
      <c r="D33" s="17"/>
      <c r="E33" s="17"/>
      <c r="F33" s="17"/>
      <c r="G33" s="17"/>
      <c r="H33" s="17"/>
      <c r="I33" s="17"/>
      <c r="J33" s="17"/>
      <c r="K33" s="17"/>
      <c r="L33" s="17"/>
      <c r="M33" s="17"/>
      <c r="N33" s="17"/>
      <c r="O33" s="17"/>
      <c r="P33" s="17"/>
      <c r="Q33" s="17"/>
      <c r="R33" s="17"/>
    </row>
    <row r="34" spans="1:18">
      <c r="A34" s="17"/>
      <c r="B34" s="17"/>
      <c r="C34" s="17"/>
      <c r="D34" s="17"/>
      <c r="E34" s="17"/>
      <c r="F34" s="17"/>
      <c r="G34" s="17"/>
      <c r="H34" s="17"/>
      <c r="I34" s="17"/>
      <c r="J34" s="17"/>
      <c r="K34" s="17"/>
      <c r="L34" s="17"/>
      <c r="M34" s="17"/>
      <c r="N34" s="17"/>
      <c r="O34" s="17"/>
      <c r="P34" s="17"/>
      <c r="Q34" s="17"/>
      <c r="R34" s="17"/>
    </row>
    <row r="35" spans="1:18">
      <c r="A35" s="17"/>
      <c r="B35" s="17"/>
      <c r="C35" s="17"/>
      <c r="D35" s="17"/>
      <c r="E35" s="17"/>
      <c r="F35" s="17"/>
      <c r="G35" s="17"/>
      <c r="H35" s="17"/>
      <c r="I35" s="17"/>
      <c r="J35" s="17"/>
      <c r="K35" s="17"/>
      <c r="L35" s="17"/>
      <c r="M35" s="17"/>
      <c r="N35" s="17"/>
      <c r="O35" s="17"/>
      <c r="P35" s="17"/>
      <c r="Q35" s="17"/>
      <c r="R35" s="17"/>
    </row>
    <row r="36" spans="1:18">
      <c r="A36" s="17"/>
      <c r="B36" s="17"/>
      <c r="C36" s="17"/>
      <c r="D36" s="17"/>
      <c r="E36" s="17"/>
      <c r="F36" s="17"/>
      <c r="G36" s="17"/>
      <c r="H36" s="17"/>
      <c r="I36" s="17"/>
      <c r="J36" s="17"/>
      <c r="K36" s="17"/>
      <c r="L36" s="17"/>
      <c r="M36" s="17"/>
      <c r="N36" s="17"/>
      <c r="O36" s="17"/>
      <c r="P36" s="17"/>
      <c r="Q36" s="17"/>
      <c r="R36" s="17"/>
    </row>
    <row r="37" spans="1:18">
      <c r="A37" s="17"/>
      <c r="B37" s="17"/>
      <c r="C37" s="17"/>
      <c r="D37" s="17"/>
      <c r="E37" s="17"/>
      <c r="F37" s="17"/>
      <c r="G37" s="17"/>
      <c r="H37" s="17"/>
      <c r="I37" s="17"/>
      <c r="J37" s="17"/>
      <c r="K37" s="17"/>
      <c r="L37" s="17"/>
      <c r="M37" s="17"/>
      <c r="N37" s="17"/>
      <c r="O37" s="17"/>
      <c r="P37" s="17"/>
      <c r="Q37" s="17"/>
      <c r="R37" s="17"/>
    </row>
    <row r="38" spans="1:18">
      <c r="A38" s="17"/>
      <c r="B38" s="17"/>
      <c r="C38" s="17"/>
      <c r="D38" s="17"/>
      <c r="E38" s="17"/>
      <c r="F38" s="17"/>
      <c r="G38" s="17"/>
      <c r="H38" s="17"/>
      <c r="I38" s="17"/>
      <c r="J38" s="17"/>
      <c r="K38" s="17"/>
      <c r="L38" s="17"/>
      <c r="M38" s="17"/>
      <c r="N38" s="17"/>
      <c r="O38" s="17"/>
      <c r="P38" s="17"/>
      <c r="Q38" s="17"/>
      <c r="R38" s="17"/>
    </row>
    <row r="39" spans="1:18">
      <c r="A39" s="17"/>
      <c r="B39" s="17"/>
      <c r="C39" s="17"/>
      <c r="D39" s="17"/>
      <c r="E39" s="17"/>
      <c r="F39" s="17"/>
      <c r="G39" s="17"/>
      <c r="H39" s="17"/>
      <c r="I39" s="17"/>
      <c r="J39" s="17"/>
      <c r="K39" s="17"/>
      <c r="L39" s="17"/>
      <c r="M39" s="17"/>
      <c r="N39" s="17"/>
      <c r="O39" s="17"/>
      <c r="P39" s="17"/>
      <c r="Q39" s="17"/>
      <c r="R39" s="17"/>
    </row>
    <row r="40" spans="1:18">
      <c r="A40" s="17"/>
      <c r="B40" s="17"/>
      <c r="C40" s="17"/>
      <c r="D40" s="17"/>
      <c r="E40" s="17"/>
      <c r="F40" s="17"/>
      <c r="G40" s="17"/>
      <c r="H40" s="17"/>
      <c r="I40" s="17"/>
      <c r="J40" s="17"/>
      <c r="K40" s="17"/>
      <c r="L40" s="17"/>
      <c r="M40" s="17"/>
      <c r="N40" s="17"/>
      <c r="O40" s="17"/>
      <c r="P40" s="17"/>
      <c r="Q40" s="17"/>
      <c r="R40" s="17"/>
    </row>
    <row r="41" spans="1:18">
      <c r="A41" s="17"/>
      <c r="B41" s="17"/>
      <c r="C41" s="17"/>
      <c r="D41" s="17"/>
      <c r="E41" s="17"/>
      <c r="F41" s="17"/>
      <c r="G41" s="17"/>
      <c r="H41" s="17"/>
      <c r="I41" s="17"/>
      <c r="J41" s="17"/>
      <c r="K41" s="17"/>
      <c r="L41" s="17"/>
      <c r="M41" s="17"/>
      <c r="N41" s="17"/>
      <c r="O41" s="17"/>
      <c r="P41" s="17"/>
      <c r="Q41" s="17"/>
      <c r="R41" s="17"/>
    </row>
    <row r="42" spans="1:18">
      <c r="A42" s="17"/>
      <c r="B42" s="17"/>
      <c r="C42" s="17"/>
      <c r="D42" s="17"/>
      <c r="E42" s="17"/>
      <c r="F42" s="17"/>
      <c r="G42" s="17"/>
      <c r="H42" s="17"/>
      <c r="I42" s="17"/>
      <c r="J42" s="17"/>
      <c r="K42" s="17"/>
      <c r="L42" s="17"/>
      <c r="M42" s="17"/>
      <c r="N42" s="17"/>
      <c r="O42" s="17"/>
      <c r="P42" s="17"/>
      <c r="Q42" s="17"/>
      <c r="R42" s="17"/>
    </row>
    <row r="43" spans="1:18">
      <c r="A43" s="17"/>
      <c r="B43" s="17"/>
      <c r="C43" s="17"/>
      <c r="D43" s="17"/>
      <c r="E43" s="17"/>
      <c r="F43" s="17"/>
      <c r="G43" s="17"/>
      <c r="H43" s="17"/>
      <c r="I43" s="17"/>
      <c r="J43" s="17"/>
      <c r="K43" s="17"/>
      <c r="L43" s="17"/>
      <c r="M43" s="17"/>
      <c r="N43" s="17"/>
      <c r="O43" s="17"/>
      <c r="P43" s="17"/>
      <c r="Q43" s="17"/>
      <c r="R43" s="17"/>
    </row>
    <row r="44" spans="1:18">
      <c r="A44" s="17"/>
      <c r="B44" s="17"/>
      <c r="C44" s="17"/>
      <c r="D44" s="17"/>
      <c r="E44" s="17"/>
      <c r="F44" s="17"/>
      <c r="G44" s="17"/>
      <c r="H44" s="17"/>
      <c r="I44" s="17"/>
      <c r="J44" s="17"/>
      <c r="K44" s="17"/>
      <c r="L44" s="17"/>
      <c r="M44" s="17"/>
      <c r="N44" s="17"/>
      <c r="O44" s="17"/>
      <c r="P44" s="17"/>
      <c r="Q44" s="17"/>
      <c r="R44" s="17"/>
    </row>
    <row r="45" spans="1:18">
      <c r="A45" s="17"/>
      <c r="B45" s="17"/>
      <c r="C45" s="17"/>
      <c r="D45" s="17"/>
      <c r="E45" s="17"/>
      <c r="F45" s="17"/>
      <c r="G45" s="17"/>
      <c r="H45" s="17"/>
      <c r="I45" s="17"/>
      <c r="J45" s="17"/>
      <c r="K45" s="17"/>
      <c r="L45" s="17"/>
      <c r="M45" s="17"/>
      <c r="N45" s="17"/>
      <c r="O45" s="17"/>
      <c r="P45" s="17"/>
      <c r="Q45" s="17"/>
      <c r="R45" s="17"/>
    </row>
    <row r="46" spans="1:18">
      <c r="A46" s="17"/>
      <c r="B46" s="17"/>
      <c r="C46" s="17"/>
      <c r="D46" s="17"/>
      <c r="E46" s="17"/>
      <c r="F46" s="17"/>
      <c r="G46" s="17"/>
      <c r="H46" s="17"/>
      <c r="I46" s="17"/>
      <c r="J46" s="17"/>
      <c r="K46" s="17"/>
      <c r="L46" s="17"/>
      <c r="M46" s="17"/>
      <c r="N46" s="17"/>
      <c r="O46" s="17"/>
      <c r="P46" s="17"/>
      <c r="Q46" s="17"/>
    </row>
    <row r="47" spans="1:18" ht="18" customHeight="1">
      <c r="A47" s="17" t="s">
        <v>315</v>
      </c>
      <c r="B47" s="17"/>
      <c r="C47" s="17"/>
      <c r="D47" s="17"/>
      <c r="E47" s="17"/>
      <c r="F47" s="17"/>
      <c r="G47" s="17"/>
      <c r="H47" s="17"/>
      <c r="I47" s="17"/>
      <c r="J47" s="17"/>
      <c r="K47" s="17"/>
      <c r="L47" s="17"/>
      <c r="M47" s="17"/>
      <c r="N47" s="17"/>
      <c r="O47" s="17"/>
      <c r="P47" s="17"/>
      <c r="Q47" s="17"/>
    </row>
    <row r="48" spans="1:18" ht="18" customHeight="1">
      <c r="A48" s="17"/>
      <c r="B48" s="17"/>
      <c r="C48" s="17"/>
      <c r="D48" s="17"/>
      <c r="E48" s="17"/>
      <c r="F48" s="17"/>
      <c r="G48" s="17"/>
      <c r="H48" s="17"/>
      <c r="I48" s="17"/>
      <c r="J48" s="17"/>
      <c r="K48" s="17"/>
      <c r="L48" s="17"/>
      <c r="M48" s="17"/>
      <c r="N48" s="17"/>
      <c r="O48" s="17"/>
      <c r="P48" s="17"/>
      <c r="Q48" s="17"/>
    </row>
    <row r="49" spans="1:17" ht="25.55" customHeight="1">
      <c r="A49" s="581" t="s">
        <v>591</v>
      </c>
      <c r="B49" s="2077" t="s">
        <v>598</v>
      </c>
      <c r="C49" s="2078"/>
      <c r="D49" s="2085" t="s">
        <v>117</v>
      </c>
      <c r="E49" s="2086"/>
      <c r="F49" s="2086"/>
      <c r="G49" s="2087"/>
      <c r="H49" s="2085" t="s">
        <v>613</v>
      </c>
      <c r="I49" s="2086"/>
      <c r="J49" s="2086"/>
      <c r="K49" s="2087"/>
      <c r="L49" s="2085" t="s">
        <v>614</v>
      </c>
      <c r="M49" s="2086"/>
      <c r="N49" s="2086"/>
      <c r="O49" s="2088"/>
      <c r="P49" s="17"/>
      <c r="Q49" s="17"/>
    </row>
    <row r="50" spans="1:17" ht="24.75" customHeight="1">
      <c r="A50" s="568"/>
      <c r="B50" s="2079">
        <v>2022</v>
      </c>
      <c r="C50" s="2081">
        <v>2023</v>
      </c>
      <c r="D50" s="2083" t="s">
        <v>619</v>
      </c>
      <c r="E50" s="2084"/>
      <c r="F50" s="2083" t="s">
        <v>620</v>
      </c>
      <c r="G50" s="2084"/>
      <c r="H50" s="2083" t="s">
        <v>619</v>
      </c>
      <c r="I50" s="2084"/>
      <c r="J50" s="2083" t="s">
        <v>620</v>
      </c>
      <c r="K50" s="2084"/>
      <c r="L50" s="2083" t="s">
        <v>619</v>
      </c>
      <c r="M50" s="2084"/>
      <c r="N50" s="2083" t="s">
        <v>620</v>
      </c>
      <c r="O50" s="2089"/>
      <c r="P50" s="17"/>
      <c r="Q50" s="17"/>
    </row>
    <row r="51" spans="1:17" ht="22.55" customHeight="1">
      <c r="A51" s="568"/>
      <c r="B51" s="2080"/>
      <c r="C51" s="2082"/>
      <c r="D51" s="83">
        <v>2022</v>
      </c>
      <c r="E51" s="944">
        <v>2023</v>
      </c>
      <c r="F51" s="83">
        <v>2022</v>
      </c>
      <c r="G51" s="944">
        <v>2023</v>
      </c>
      <c r="H51" s="83">
        <v>2022</v>
      </c>
      <c r="I51" s="944">
        <v>2023</v>
      </c>
      <c r="J51" s="83">
        <v>2022</v>
      </c>
      <c r="K51" s="944">
        <v>2023</v>
      </c>
      <c r="L51" s="83">
        <v>2022</v>
      </c>
      <c r="M51" s="944">
        <v>2023</v>
      </c>
      <c r="N51" s="83">
        <v>2022</v>
      </c>
      <c r="O51" s="1703">
        <v>2023</v>
      </c>
      <c r="P51" s="13" t="s">
        <v>525</v>
      </c>
      <c r="Q51" s="13" t="s">
        <v>803</v>
      </c>
    </row>
    <row r="52" spans="1:17" ht="18" customHeight="1">
      <c r="A52" s="582" t="s">
        <v>770</v>
      </c>
      <c r="B52" s="72">
        <v>73138</v>
      </c>
      <c r="C52" s="941">
        <f>E52+G52+I52+K52+M52+O52</f>
        <v>78113</v>
      </c>
      <c r="D52" s="68">
        <v>426</v>
      </c>
      <c r="E52" s="945">
        <v>432</v>
      </c>
      <c r="F52" s="84">
        <v>7990</v>
      </c>
      <c r="G52" s="945">
        <v>7939</v>
      </c>
      <c r="H52" s="84">
        <v>600</v>
      </c>
      <c r="I52" s="945">
        <v>652</v>
      </c>
      <c r="J52" s="84">
        <v>63235</v>
      </c>
      <c r="K52" s="945">
        <v>68045</v>
      </c>
      <c r="L52" s="84">
        <v>11</v>
      </c>
      <c r="M52" s="945">
        <v>13</v>
      </c>
      <c r="N52" s="85">
        <v>876</v>
      </c>
      <c r="O52" s="949">
        <v>1032</v>
      </c>
      <c r="P52" s="79">
        <f>E52+I52+M52</f>
        <v>1097</v>
      </c>
      <c r="Q52" s="79">
        <f>G52+K52+O52</f>
        <v>77016</v>
      </c>
    </row>
    <row r="53" spans="1:17" ht="18" customHeight="1">
      <c r="A53" s="583" t="s">
        <v>771</v>
      </c>
      <c r="B53" s="72">
        <v>72892</v>
      </c>
      <c r="C53" s="942">
        <f t="shared" ref="C53:C55" si="0">E53+G53+I53+K53+M53+O53</f>
        <v>77934</v>
      </c>
      <c r="D53" s="72">
        <v>407</v>
      </c>
      <c r="E53" s="946">
        <v>431</v>
      </c>
      <c r="F53" s="86">
        <v>7950</v>
      </c>
      <c r="G53" s="946">
        <v>7974</v>
      </c>
      <c r="H53" s="86">
        <v>593</v>
      </c>
      <c r="I53" s="946">
        <v>614</v>
      </c>
      <c r="J53" s="86">
        <v>63162</v>
      </c>
      <c r="K53" s="946">
        <v>67951</v>
      </c>
      <c r="L53" s="86">
        <v>16</v>
      </c>
      <c r="M53" s="946">
        <v>22</v>
      </c>
      <c r="N53" s="87">
        <v>764</v>
      </c>
      <c r="O53" s="950">
        <v>942</v>
      </c>
      <c r="P53" s="79">
        <f t="shared" ref="P53:P55" si="1">E53+I53+M53</f>
        <v>1067</v>
      </c>
      <c r="Q53" s="79">
        <f t="shared" ref="Q53:Q55" si="2">G53+K53+O53</f>
        <v>76867</v>
      </c>
    </row>
    <row r="54" spans="1:17" ht="18" customHeight="1">
      <c r="A54" s="583" t="s">
        <v>772</v>
      </c>
      <c r="B54" s="72">
        <v>72203</v>
      </c>
      <c r="C54" s="942">
        <f t="shared" si="0"/>
        <v>76204</v>
      </c>
      <c r="D54" s="72">
        <v>424</v>
      </c>
      <c r="E54" s="946">
        <v>429</v>
      </c>
      <c r="F54" s="86">
        <v>8054</v>
      </c>
      <c r="G54" s="946">
        <v>8242</v>
      </c>
      <c r="H54" s="86">
        <v>529</v>
      </c>
      <c r="I54" s="946">
        <v>618</v>
      </c>
      <c r="J54" s="86">
        <v>62405</v>
      </c>
      <c r="K54" s="946">
        <v>66068</v>
      </c>
      <c r="L54" s="86">
        <v>18</v>
      </c>
      <c r="M54" s="946">
        <v>12</v>
      </c>
      <c r="N54" s="87">
        <v>773</v>
      </c>
      <c r="O54" s="950">
        <v>835</v>
      </c>
      <c r="P54" s="79">
        <f t="shared" si="1"/>
        <v>1059</v>
      </c>
      <c r="Q54" s="79">
        <f t="shared" si="2"/>
        <v>75145</v>
      </c>
    </row>
    <row r="55" spans="1:17" ht="18" customHeight="1">
      <c r="A55" s="1457" t="s">
        <v>773</v>
      </c>
      <c r="B55" s="88">
        <v>71228</v>
      </c>
      <c r="C55" s="943">
        <f t="shared" si="0"/>
        <v>73822</v>
      </c>
      <c r="D55" s="88">
        <v>412</v>
      </c>
      <c r="E55" s="947">
        <v>416</v>
      </c>
      <c r="F55" s="89">
        <v>7737</v>
      </c>
      <c r="G55" s="947">
        <v>8014</v>
      </c>
      <c r="H55" s="89">
        <v>523</v>
      </c>
      <c r="I55" s="947">
        <v>595</v>
      </c>
      <c r="J55" s="89">
        <v>61816</v>
      </c>
      <c r="K55" s="947">
        <v>63741</v>
      </c>
      <c r="L55" s="89">
        <v>16</v>
      </c>
      <c r="M55" s="947">
        <v>20</v>
      </c>
      <c r="N55" s="90">
        <v>724</v>
      </c>
      <c r="O55" s="951">
        <v>1036</v>
      </c>
      <c r="P55" s="79">
        <f t="shared" si="1"/>
        <v>1031</v>
      </c>
      <c r="Q55" s="79">
        <f t="shared" si="2"/>
        <v>72791</v>
      </c>
    </row>
    <row r="56" spans="1:17" ht="18" customHeight="1">
      <c r="D56" s="71"/>
      <c r="E56" s="71"/>
      <c r="F56" s="71"/>
      <c r="G56" s="71"/>
      <c r="H56" s="71"/>
      <c r="I56" s="71"/>
      <c r="J56" s="71"/>
      <c r="K56" s="71"/>
      <c r="L56" s="71"/>
      <c r="M56" s="71"/>
      <c r="N56" s="71"/>
      <c r="O56" s="71"/>
      <c r="P56" s="17"/>
      <c r="Q56" s="17"/>
    </row>
    <row r="57" spans="1:17" ht="18" customHeight="1">
      <c r="A57" s="27" t="s">
        <v>903</v>
      </c>
      <c r="J57" s="71"/>
      <c r="K57" s="71"/>
      <c r="L57" s="71"/>
      <c r="M57" s="71"/>
      <c r="N57" s="71"/>
      <c r="O57" s="71"/>
      <c r="P57" s="17"/>
      <c r="Q57" s="17"/>
    </row>
    <row r="58" spans="1:17">
      <c r="J58" s="17"/>
      <c r="K58" s="17"/>
      <c r="L58" s="17"/>
      <c r="M58" s="17"/>
      <c r="N58" s="17"/>
      <c r="O58" s="17"/>
      <c r="P58" s="17"/>
      <c r="Q58" s="17"/>
    </row>
    <row r="59" spans="1:17" ht="20.05" customHeight="1">
      <c r="A59" s="80"/>
      <c r="B59" s="80"/>
      <c r="C59" s="80"/>
      <c r="D59" s="80"/>
      <c r="E59" s="80"/>
      <c r="F59" s="80"/>
      <c r="P59" s="17"/>
      <c r="Q59" s="17"/>
    </row>
    <row r="60" spans="1:17" s="82" customFormat="1" ht="20.05" customHeight="1">
      <c r="A60" s="13"/>
      <c r="B60" s="13"/>
      <c r="C60" s="13"/>
      <c r="D60" s="13"/>
      <c r="E60" s="13"/>
      <c r="F60" s="13"/>
      <c r="G60" s="13"/>
      <c r="H60" s="13"/>
      <c r="I60" s="13"/>
      <c r="J60" s="13"/>
      <c r="K60" s="13"/>
      <c r="L60" s="13"/>
      <c r="M60" s="13"/>
      <c r="N60" s="13"/>
      <c r="O60" s="13"/>
      <c r="P60" s="81"/>
      <c r="Q60" s="81"/>
    </row>
    <row r="61" spans="1:17" ht="20.05" customHeight="1"/>
    <row r="62" spans="1:17" ht="20.05" customHeight="1"/>
    <row r="63" spans="1:17" ht="20.05" customHeight="1"/>
    <row r="64" spans="1:17" ht="20.05" customHeight="1"/>
    <row r="65" spans="1:6" ht="20.05" customHeight="1"/>
    <row r="66" spans="1:6" ht="20.05" customHeight="1">
      <c r="A66" s="14"/>
      <c r="B66" s="14"/>
      <c r="C66" s="14"/>
      <c r="D66" s="14"/>
      <c r="E66" s="14"/>
      <c r="F66" s="14"/>
    </row>
  </sheetData>
  <mergeCells count="12">
    <mergeCell ref="H49:K49"/>
    <mergeCell ref="H50:I50"/>
    <mergeCell ref="J50:K50"/>
    <mergeCell ref="L49:O49"/>
    <mergeCell ref="L50:M50"/>
    <mergeCell ref="N50:O50"/>
    <mergeCell ref="B49:C49"/>
    <mergeCell ref="B50:B51"/>
    <mergeCell ref="C50:C51"/>
    <mergeCell ref="D50:E50"/>
    <mergeCell ref="F50:G50"/>
    <mergeCell ref="D49:G49"/>
  </mergeCells>
  <phoneticPr fontId="0" type="noConversion"/>
  <printOptions horizontalCentered="1"/>
  <pageMargins left="0.31496062992125984" right="0.23622047244094491" top="0.70866141732283472" bottom="0.23622047244094491" header="0.31496062992125984" footer="0.51181102362204722"/>
  <pageSetup paperSize="9" scale="76" orientation="portrait" r:id="rId1"/>
  <headerFooter alignWithMargins="0">
    <oddHeader>&amp;C5</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Q61"/>
  <sheetViews>
    <sheetView workbookViewId="0">
      <selection activeCell="N34" sqref="N34"/>
    </sheetView>
  </sheetViews>
  <sheetFormatPr defaultColWidth="9.81640625" defaultRowHeight="15.65"/>
  <cols>
    <col min="1" max="15" width="6.81640625" style="13" customWidth="1"/>
    <col min="16" max="17" width="0" style="13" hidden="1" customWidth="1"/>
    <col min="18" max="16384" width="9.81640625" style="13"/>
  </cols>
  <sheetData>
    <row r="1" spans="1:9">
      <c r="A1" s="48" t="s">
        <v>611</v>
      </c>
      <c r="B1" s="17"/>
      <c r="C1" s="17" t="s">
        <v>819</v>
      </c>
      <c r="D1" s="17"/>
      <c r="E1" s="17"/>
      <c r="F1" s="17"/>
      <c r="G1" s="17"/>
      <c r="H1" s="17"/>
      <c r="I1" s="17"/>
    </row>
    <row r="2" spans="1:9">
      <c r="A2" s="17"/>
      <c r="B2" s="17"/>
      <c r="C2" s="17"/>
      <c r="D2" s="17"/>
      <c r="E2" s="17"/>
      <c r="F2" s="17"/>
      <c r="G2" s="17"/>
      <c r="H2" s="17"/>
      <c r="I2" s="17"/>
    </row>
    <row r="3" spans="1:9">
      <c r="A3" s="17"/>
      <c r="B3" s="17"/>
      <c r="C3" s="17"/>
      <c r="D3" s="17"/>
      <c r="E3" s="17"/>
      <c r="F3" s="17"/>
      <c r="G3" s="17"/>
      <c r="H3" s="17"/>
      <c r="I3" s="17"/>
    </row>
    <row r="4" spans="1:9">
      <c r="A4" s="17"/>
      <c r="B4" s="17"/>
      <c r="C4" s="17"/>
      <c r="D4" s="17"/>
      <c r="E4" s="17"/>
      <c r="F4" s="17"/>
      <c r="G4" s="17"/>
      <c r="H4" s="17"/>
      <c r="I4" s="17"/>
    </row>
    <row r="5" spans="1:9">
      <c r="A5" s="17"/>
      <c r="B5" s="17"/>
      <c r="C5" s="17"/>
      <c r="D5" s="17"/>
      <c r="E5" s="17"/>
      <c r="F5" s="17"/>
      <c r="G5" s="17"/>
      <c r="H5" s="17"/>
      <c r="I5" s="17"/>
    </row>
    <row r="6" spans="1:9">
      <c r="A6" s="17"/>
      <c r="B6" s="17"/>
      <c r="C6" s="17"/>
      <c r="D6" s="17"/>
      <c r="E6" s="17"/>
      <c r="F6" s="17"/>
      <c r="G6" s="17"/>
      <c r="H6" s="17"/>
      <c r="I6" s="17"/>
    </row>
    <row r="7" spans="1:9">
      <c r="A7" s="17"/>
      <c r="B7" s="17"/>
      <c r="C7" s="17"/>
      <c r="D7" s="17"/>
      <c r="E7" s="17"/>
      <c r="F7" s="17"/>
      <c r="G7" s="17"/>
      <c r="H7" s="17"/>
      <c r="I7" s="17"/>
    </row>
    <row r="8" spans="1:9">
      <c r="A8" s="17"/>
      <c r="B8" s="17"/>
      <c r="C8" s="17"/>
      <c r="D8" s="17"/>
      <c r="E8" s="17"/>
      <c r="F8" s="17"/>
      <c r="G8" s="17"/>
      <c r="H8" s="17"/>
      <c r="I8" s="17"/>
    </row>
    <row r="9" spans="1:9">
      <c r="A9" s="17"/>
      <c r="B9" s="17"/>
      <c r="C9" s="17"/>
      <c r="D9" s="17"/>
      <c r="E9" s="17"/>
      <c r="F9" s="17"/>
      <c r="G9" s="17"/>
      <c r="H9" s="17"/>
      <c r="I9" s="17"/>
    </row>
    <row r="10" spans="1:9">
      <c r="A10" s="17"/>
      <c r="B10" s="17"/>
      <c r="C10" s="17"/>
      <c r="D10" s="17"/>
      <c r="E10" s="17"/>
      <c r="F10" s="17"/>
      <c r="G10" s="17"/>
      <c r="H10" s="17"/>
      <c r="I10" s="17"/>
    </row>
    <row r="11" spans="1:9">
      <c r="A11" s="17"/>
      <c r="B11" s="17"/>
      <c r="C11" s="17"/>
      <c r="D11" s="17"/>
      <c r="E11" s="17"/>
      <c r="F11" s="17"/>
      <c r="G11" s="17"/>
      <c r="H11" s="17"/>
      <c r="I11" s="17"/>
    </row>
    <row r="12" spans="1:9">
      <c r="A12" s="17"/>
      <c r="B12" s="17"/>
      <c r="C12" s="17"/>
      <c r="D12" s="17"/>
      <c r="E12" s="17"/>
      <c r="F12" s="17"/>
      <c r="G12" s="17"/>
      <c r="H12" s="17"/>
      <c r="I12" s="17"/>
    </row>
    <row r="13" spans="1:9">
      <c r="A13" s="17"/>
      <c r="B13" s="17"/>
      <c r="C13" s="17"/>
      <c r="D13" s="17"/>
      <c r="E13" s="17"/>
      <c r="F13" s="17"/>
      <c r="G13" s="17"/>
      <c r="H13" s="17"/>
      <c r="I13" s="17"/>
    </row>
    <row r="14" spans="1:9">
      <c r="A14" s="17"/>
      <c r="B14" s="17"/>
      <c r="C14" s="17"/>
      <c r="D14" s="17"/>
      <c r="E14" s="17"/>
      <c r="F14" s="17"/>
      <c r="G14" s="17"/>
      <c r="H14" s="17"/>
      <c r="I14" s="17"/>
    </row>
    <row r="15" spans="1:9">
      <c r="A15" s="17"/>
      <c r="B15" s="17"/>
      <c r="C15" s="17"/>
      <c r="D15" s="17"/>
      <c r="E15" s="17"/>
      <c r="F15" s="17"/>
      <c r="G15" s="17"/>
      <c r="H15" s="17"/>
      <c r="I15" s="17"/>
    </row>
    <row r="16" spans="1:9">
      <c r="A16" s="17"/>
      <c r="B16" s="17"/>
      <c r="C16" s="17"/>
      <c r="D16" s="17"/>
      <c r="E16" s="17"/>
      <c r="F16" s="17"/>
      <c r="G16" s="17"/>
      <c r="H16" s="17"/>
      <c r="I16" s="17"/>
    </row>
    <row r="17" spans="1:17">
      <c r="A17" s="17"/>
      <c r="B17" s="17"/>
      <c r="C17" s="17"/>
      <c r="D17" s="17"/>
      <c r="E17" s="17"/>
      <c r="F17" s="17"/>
      <c r="G17" s="17"/>
      <c r="H17" s="17"/>
      <c r="I17" s="17"/>
    </row>
    <row r="18" spans="1:17">
      <c r="A18" s="17"/>
      <c r="B18" s="17"/>
      <c r="C18" s="17"/>
      <c r="D18" s="17"/>
      <c r="E18" s="17"/>
      <c r="F18" s="17"/>
      <c r="G18" s="17"/>
      <c r="H18" s="17"/>
      <c r="I18" s="17"/>
    </row>
    <row r="19" spans="1:17">
      <c r="A19" s="17"/>
      <c r="B19" s="17"/>
      <c r="C19" s="17"/>
      <c r="D19" s="17"/>
      <c r="E19" s="17"/>
      <c r="F19" s="17"/>
      <c r="G19" s="17"/>
      <c r="H19" s="17"/>
      <c r="I19" s="17"/>
    </row>
    <row r="20" spans="1:17">
      <c r="A20" s="17"/>
      <c r="B20" s="17"/>
      <c r="C20" s="17"/>
      <c r="D20" s="17"/>
      <c r="E20" s="17"/>
      <c r="F20" s="17"/>
      <c r="G20" s="17"/>
      <c r="H20" s="17"/>
      <c r="I20" s="17"/>
    </row>
    <row r="21" spans="1:17">
      <c r="A21" s="17"/>
      <c r="B21" s="17"/>
      <c r="C21" s="17"/>
      <c r="D21" s="17"/>
      <c r="E21" s="17"/>
      <c r="F21" s="17"/>
      <c r="G21" s="17"/>
      <c r="H21" s="17"/>
      <c r="I21" s="17"/>
    </row>
    <row r="22" spans="1:17">
      <c r="A22" s="17"/>
      <c r="B22" s="17"/>
      <c r="C22" s="17"/>
      <c r="D22" s="17"/>
      <c r="E22" s="17"/>
      <c r="F22" s="17"/>
      <c r="G22" s="17"/>
      <c r="H22" s="17"/>
      <c r="I22" s="17"/>
    </row>
    <row r="23" spans="1:17">
      <c r="A23" s="17"/>
      <c r="B23" s="17"/>
      <c r="C23" s="17"/>
      <c r="D23" s="17"/>
      <c r="E23" s="17"/>
      <c r="F23" s="17"/>
      <c r="G23" s="17"/>
      <c r="H23" s="17"/>
      <c r="I23" s="17"/>
    </row>
    <row r="24" spans="1:17">
      <c r="A24" s="17"/>
      <c r="B24" s="17"/>
      <c r="C24" s="17"/>
      <c r="D24" s="17"/>
      <c r="E24" s="17"/>
      <c r="F24" s="17"/>
      <c r="G24" s="17"/>
      <c r="H24" s="17"/>
      <c r="I24" s="17"/>
    </row>
    <row r="25" spans="1:17">
      <c r="A25" s="17"/>
      <c r="B25" s="17"/>
      <c r="C25" s="17"/>
      <c r="D25" s="17"/>
      <c r="E25" s="17"/>
      <c r="F25" s="17"/>
      <c r="G25" s="17"/>
      <c r="H25" s="17"/>
      <c r="I25" s="17"/>
    </row>
    <row r="26" spans="1:17">
      <c r="A26" s="17" t="s">
        <v>316</v>
      </c>
      <c r="B26" s="17"/>
      <c r="C26" s="17"/>
      <c r="D26" s="17"/>
      <c r="E26" s="17"/>
      <c r="F26" s="17"/>
      <c r="G26" s="17"/>
      <c r="H26" s="17"/>
      <c r="I26" s="17"/>
    </row>
    <row r="27" spans="1:17">
      <c r="A27" s="17"/>
      <c r="B27" s="17"/>
      <c r="C27" s="17"/>
      <c r="D27" s="17"/>
      <c r="E27" s="17"/>
      <c r="F27" s="17"/>
      <c r="G27" s="17"/>
      <c r="H27" s="17"/>
      <c r="I27" s="17"/>
    </row>
    <row r="28" spans="1:17" ht="25.55" customHeight="1">
      <c r="A28" s="561" t="s">
        <v>591</v>
      </c>
      <c r="B28" s="2093" t="s">
        <v>598</v>
      </c>
      <c r="C28" s="2094"/>
      <c r="D28" s="2095" t="s">
        <v>774</v>
      </c>
      <c r="E28" s="2096"/>
      <c r="F28" s="2096"/>
      <c r="G28" s="2097"/>
      <c r="H28" s="2095" t="s">
        <v>616</v>
      </c>
      <c r="I28" s="2096"/>
      <c r="J28" s="2096"/>
      <c r="K28" s="2097"/>
      <c r="L28" s="2095" t="s">
        <v>617</v>
      </c>
      <c r="M28" s="2096"/>
      <c r="N28" s="2096"/>
      <c r="O28" s="2098"/>
    </row>
    <row r="29" spans="1:17" ht="24.75" customHeight="1">
      <c r="A29" s="562"/>
      <c r="B29" s="2099">
        <v>2022</v>
      </c>
      <c r="C29" s="2099">
        <v>2023</v>
      </c>
      <c r="D29" s="2090" t="s">
        <v>621</v>
      </c>
      <c r="E29" s="2091"/>
      <c r="F29" s="2090" t="s">
        <v>775</v>
      </c>
      <c r="G29" s="2091"/>
      <c r="H29" s="2090" t="s">
        <v>621</v>
      </c>
      <c r="I29" s="2091"/>
      <c r="J29" s="2090" t="s">
        <v>775</v>
      </c>
      <c r="K29" s="2091"/>
      <c r="L29" s="2090" t="s">
        <v>621</v>
      </c>
      <c r="M29" s="2091"/>
      <c r="N29" s="2090" t="s">
        <v>775</v>
      </c>
      <c r="O29" s="2092"/>
    </row>
    <row r="30" spans="1:17" ht="21.15" customHeight="1">
      <c r="A30" s="562"/>
      <c r="B30" s="2100"/>
      <c r="C30" s="2100"/>
      <c r="D30" s="83">
        <v>2022</v>
      </c>
      <c r="E30" s="944">
        <v>2023</v>
      </c>
      <c r="F30" s="83">
        <v>2022</v>
      </c>
      <c r="G30" s="944">
        <v>2023</v>
      </c>
      <c r="H30" s="83">
        <v>2022</v>
      </c>
      <c r="I30" s="944">
        <v>2023</v>
      </c>
      <c r="J30" s="83">
        <v>2022</v>
      </c>
      <c r="K30" s="944">
        <v>2023</v>
      </c>
      <c r="L30" s="83">
        <v>2022</v>
      </c>
      <c r="M30" s="944">
        <v>2023</v>
      </c>
      <c r="N30" s="83">
        <v>2022</v>
      </c>
      <c r="O30" s="944">
        <v>2023</v>
      </c>
      <c r="P30" s="13" t="s">
        <v>525</v>
      </c>
      <c r="Q30" s="13" t="s">
        <v>803</v>
      </c>
    </row>
    <row r="31" spans="1:17" ht="18" customHeight="1">
      <c r="A31" s="563" t="s">
        <v>770</v>
      </c>
      <c r="B31" s="565">
        <v>3438</v>
      </c>
      <c r="C31" s="940">
        <f>E31+G31+I31+K31+M31+O31</f>
        <v>3874</v>
      </c>
      <c r="D31" s="84">
        <v>19</v>
      </c>
      <c r="E31" s="945">
        <v>19</v>
      </c>
      <c r="F31" s="84">
        <v>457</v>
      </c>
      <c r="G31" s="945">
        <v>451</v>
      </c>
      <c r="H31" s="84">
        <v>20</v>
      </c>
      <c r="I31" s="945">
        <v>23</v>
      </c>
      <c r="J31" s="84">
        <v>2873</v>
      </c>
      <c r="K31" s="945">
        <v>3293</v>
      </c>
      <c r="L31" s="84">
        <v>1</v>
      </c>
      <c r="M31" s="945">
        <v>1</v>
      </c>
      <c r="N31" s="85">
        <v>68</v>
      </c>
      <c r="O31" s="949">
        <v>87</v>
      </c>
      <c r="P31" s="79">
        <f>E31+I31+M31</f>
        <v>43</v>
      </c>
      <c r="Q31" s="79">
        <f>G31+K31+O31</f>
        <v>3831</v>
      </c>
    </row>
    <row r="32" spans="1:17" ht="18" customHeight="1">
      <c r="A32" s="564" t="s">
        <v>771</v>
      </c>
      <c r="B32" s="565">
        <v>3486</v>
      </c>
      <c r="C32" s="940">
        <f t="shared" ref="C32:C34" si="0">E32+G32+I32+K32+M32+O32</f>
        <v>3961</v>
      </c>
      <c r="D32" s="86">
        <v>21</v>
      </c>
      <c r="E32" s="946">
        <v>31</v>
      </c>
      <c r="F32" s="86">
        <v>469</v>
      </c>
      <c r="G32" s="946">
        <v>452</v>
      </c>
      <c r="H32" s="86">
        <v>17</v>
      </c>
      <c r="I32" s="946">
        <v>17</v>
      </c>
      <c r="J32" s="86">
        <v>2915</v>
      </c>
      <c r="K32" s="946">
        <v>3360</v>
      </c>
      <c r="L32" s="86">
        <v>0</v>
      </c>
      <c r="M32" s="946">
        <v>2</v>
      </c>
      <c r="N32" s="87">
        <v>64</v>
      </c>
      <c r="O32" s="950">
        <v>99</v>
      </c>
      <c r="P32" s="79">
        <f t="shared" ref="P32:P34" si="1">E32+I32+M32</f>
        <v>50</v>
      </c>
      <c r="Q32" s="79">
        <f t="shared" ref="Q32:Q34" si="2">G32+K32+O32</f>
        <v>3911</v>
      </c>
    </row>
    <row r="33" spans="1:17" ht="18" customHeight="1">
      <c r="A33" s="564" t="s">
        <v>772</v>
      </c>
      <c r="B33" s="565">
        <v>3453</v>
      </c>
      <c r="C33" s="940">
        <f t="shared" si="0"/>
        <v>3866</v>
      </c>
      <c r="D33" s="86">
        <v>24</v>
      </c>
      <c r="E33" s="946">
        <v>33</v>
      </c>
      <c r="F33" s="86">
        <v>485</v>
      </c>
      <c r="G33" s="946">
        <v>473</v>
      </c>
      <c r="H33" s="86">
        <v>21</v>
      </c>
      <c r="I33" s="946">
        <v>16</v>
      </c>
      <c r="J33" s="86">
        <v>2868</v>
      </c>
      <c r="K33" s="946">
        <v>3266</v>
      </c>
      <c r="L33" s="86">
        <v>0</v>
      </c>
      <c r="M33" s="946">
        <v>0</v>
      </c>
      <c r="N33" s="87">
        <v>55</v>
      </c>
      <c r="O33" s="950">
        <v>78</v>
      </c>
      <c r="P33" s="79">
        <f t="shared" si="1"/>
        <v>49</v>
      </c>
      <c r="Q33" s="79">
        <f t="shared" si="2"/>
        <v>3817</v>
      </c>
    </row>
    <row r="34" spans="1:17" ht="18" customHeight="1">
      <c r="A34" s="1465" t="s">
        <v>773</v>
      </c>
      <c r="B34" s="566">
        <v>3422</v>
      </c>
      <c r="C34" s="943">
        <f t="shared" si="0"/>
        <v>3683</v>
      </c>
      <c r="D34" s="89">
        <v>24</v>
      </c>
      <c r="E34" s="947">
        <v>29</v>
      </c>
      <c r="F34" s="89">
        <v>433</v>
      </c>
      <c r="G34" s="947">
        <v>495</v>
      </c>
      <c r="H34" s="89">
        <v>20</v>
      </c>
      <c r="I34" s="947">
        <v>24</v>
      </c>
      <c r="J34" s="89">
        <v>2883</v>
      </c>
      <c r="K34" s="947">
        <v>3046</v>
      </c>
      <c r="L34" s="89">
        <v>0</v>
      </c>
      <c r="M34" s="947">
        <v>2</v>
      </c>
      <c r="N34" s="90">
        <v>62</v>
      </c>
      <c r="O34" s="951">
        <v>87</v>
      </c>
      <c r="P34" s="79">
        <f t="shared" si="1"/>
        <v>55</v>
      </c>
      <c r="Q34" s="79">
        <f t="shared" si="2"/>
        <v>3628</v>
      </c>
    </row>
    <row r="35" spans="1:17">
      <c r="A35" s="17"/>
      <c r="B35" s="17"/>
      <c r="C35" s="17"/>
      <c r="D35" s="17"/>
      <c r="E35" s="17"/>
      <c r="F35" s="17"/>
      <c r="G35" s="17"/>
      <c r="H35" s="17"/>
      <c r="I35" s="17"/>
    </row>
    <row r="36" spans="1:17">
      <c r="A36" s="48" t="s">
        <v>618</v>
      </c>
      <c r="B36" s="17"/>
      <c r="C36" s="17" t="s">
        <v>824</v>
      </c>
      <c r="D36" s="17"/>
      <c r="E36" s="17"/>
      <c r="F36" s="17"/>
      <c r="G36" s="17"/>
      <c r="H36" s="17"/>
      <c r="I36" s="17"/>
    </row>
    <row r="37" spans="1:17">
      <c r="A37" s="17"/>
      <c r="B37" s="17"/>
      <c r="C37" s="17"/>
      <c r="D37" s="17"/>
      <c r="E37" s="17"/>
      <c r="F37" s="17"/>
      <c r="G37" s="17"/>
      <c r="H37" s="17"/>
      <c r="I37" s="17"/>
    </row>
    <row r="38" spans="1:17">
      <c r="A38" s="17"/>
      <c r="B38" s="17"/>
      <c r="C38" s="17"/>
      <c r="D38" s="17"/>
      <c r="E38" s="17"/>
      <c r="F38" s="17"/>
      <c r="G38" s="17"/>
      <c r="H38" s="17"/>
      <c r="I38" s="17"/>
    </row>
    <row r="39" spans="1:17">
      <c r="A39" s="17"/>
      <c r="B39" s="17"/>
      <c r="C39" s="17"/>
      <c r="D39" s="17"/>
      <c r="E39" s="17"/>
      <c r="F39" s="17"/>
      <c r="G39" s="17"/>
      <c r="H39" s="17"/>
      <c r="I39" s="17"/>
    </row>
    <row r="40" spans="1:17">
      <c r="A40" s="17"/>
      <c r="B40" s="17"/>
      <c r="C40" s="17"/>
      <c r="D40" s="17"/>
      <c r="E40" s="17"/>
      <c r="F40" s="17"/>
      <c r="G40" s="17"/>
      <c r="H40" s="17"/>
      <c r="I40" s="17"/>
    </row>
    <row r="41" spans="1:17">
      <c r="A41" s="17"/>
      <c r="B41" s="17"/>
      <c r="C41" s="17"/>
      <c r="D41" s="17"/>
      <c r="E41" s="17"/>
      <c r="F41" s="17"/>
      <c r="G41" s="17"/>
      <c r="H41" s="17"/>
      <c r="I41" s="17"/>
    </row>
    <row r="42" spans="1:17">
      <c r="A42" s="17"/>
      <c r="B42" s="17"/>
      <c r="C42" s="17"/>
      <c r="D42" s="17"/>
      <c r="E42" s="17"/>
      <c r="F42" s="17"/>
      <c r="G42" s="17"/>
      <c r="H42" s="17"/>
      <c r="I42" s="17"/>
    </row>
    <row r="43" spans="1:17">
      <c r="A43" s="17"/>
      <c r="B43" s="17"/>
      <c r="C43" s="17"/>
      <c r="D43" s="17"/>
      <c r="E43" s="17"/>
      <c r="F43" s="17"/>
      <c r="G43" s="17"/>
      <c r="H43" s="17"/>
      <c r="I43" s="17"/>
    </row>
    <row r="44" spans="1:17">
      <c r="A44" s="17"/>
      <c r="B44" s="17"/>
      <c r="C44" s="17"/>
      <c r="D44" s="17"/>
      <c r="E44" s="17"/>
      <c r="F44" s="17"/>
      <c r="G44" s="17"/>
      <c r="H44" s="17"/>
      <c r="I44" s="17"/>
    </row>
    <row r="45" spans="1:17">
      <c r="A45" s="17"/>
      <c r="B45" s="17"/>
      <c r="C45" s="17"/>
      <c r="D45" s="17"/>
      <c r="E45" s="17"/>
      <c r="F45" s="17"/>
      <c r="G45" s="17"/>
      <c r="H45" s="17"/>
      <c r="I45" s="17"/>
    </row>
    <row r="46" spans="1:17">
      <c r="A46" s="17"/>
      <c r="B46" s="17"/>
      <c r="C46" s="17"/>
      <c r="D46" s="17"/>
      <c r="E46" s="17"/>
      <c r="F46" s="17"/>
      <c r="G46" s="17"/>
      <c r="H46" s="17"/>
      <c r="I46" s="17"/>
    </row>
    <row r="47" spans="1:17">
      <c r="A47" s="17"/>
      <c r="B47" s="17"/>
      <c r="C47" s="17"/>
      <c r="D47" s="17"/>
      <c r="E47" s="17"/>
      <c r="F47" s="17"/>
      <c r="G47" s="17"/>
      <c r="H47" s="17"/>
      <c r="I47" s="17"/>
    </row>
    <row r="48" spans="1:17">
      <c r="A48" s="17"/>
      <c r="B48" s="17"/>
      <c r="C48" s="17"/>
      <c r="D48" s="17"/>
      <c r="E48" s="17"/>
      <c r="F48" s="17"/>
      <c r="G48" s="17"/>
      <c r="H48" s="17"/>
      <c r="I48" s="17"/>
    </row>
    <row r="49" spans="1:9">
      <c r="A49" s="17"/>
      <c r="B49" s="17"/>
      <c r="C49" s="17"/>
      <c r="D49" s="17"/>
      <c r="E49" s="17"/>
      <c r="F49" s="17"/>
      <c r="G49" s="17"/>
      <c r="H49" s="17"/>
      <c r="I49" s="17"/>
    </row>
    <row r="50" spans="1:9">
      <c r="A50" s="17"/>
      <c r="B50" s="17"/>
      <c r="C50" s="17"/>
      <c r="D50" s="17"/>
      <c r="E50" s="17"/>
      <c r="F50" s="17"/>
      <c r="G50" s="17"/>
      <c r="H50" s="17"/>
      <c r="I50" s="17"/>
    </row>
    <row r="51" spans="1:9">
      <c r="A51" s="17"/>
      <c r="B51" s="17"/>
      <c r="C51" s="17"/>
      <c r="D51" s="17"/>
      <c r="E51" s="17"/>
      <c r="F51" s="17"/>
      <c r="G51" s="17"/>
      <c r="H51" s="17"/>
      <c r="I51" s="17"/>
    </row>
    <row r="52" spans="1:9">
      <c r="A52" s="17"/>
      <c r="B52" s="17"/>
      <c r="C52" s="17"/>
      <c r="D52" s="17"/>
      <c r="E52" s="17"/>
      <c r="F52" s="17"/>
      <c r="G52" s="17"/>
      <c r="H52" s="17"/>
      <c r="I52" s="17"/>
    </row>
    <row r="53" spans="1:9">
      <c r="A53" s="17"/>
      <c r="B53" s="17"/>
      <c r="C53" s="17"/>
      <c r="D53" s="17"/>
      <c r="E53" s="17"/>
      <c r="F53" s="17"/>
      <c r="G53" s="17"/>
      <c r="H53" s="17"/>
      <c r="I53" s="17"/>
    </row>
    <row r="54" spans="1:9">
      <c r="A54" s="17"/>
      <c r="B54" s="17"/>
      <c r="C54" s="17"/>
      <c r="D54" s="17"/>
      <c r="E54" s="17"/>
      <c r="F54" s="17"/>
      <c r="G54" s="17"/>
      <c r="H54" s="17"/>
      <c r="I54" s="17"/>
    </row>
    <row r="55" spans="1:9">
      <c r="A55" s="17"/>
      <c r="B55" s="17"/>
      <c r="C55" s="17"/>
      <c r="D55" s="17"/>
      <c r="E55" s="17"/>
      <c r="F55" s="17"/>
      <c r="G55" s="17"/>
      <c r="H55" s="17"/>
      <c r="I55" s="17"/>
    </row>
    <row r="56" spans="1:9">
      <c r="A56" s="17"/>
      <c r="B56" s="17"/>
      <c r="C56" s="17"/>
      <c r="D56" s="17"/>
      <c r="E56" s="17"/>
      <c r="F56" s="17"/>
      <c r="G56" s="17"/>
      <c r="H56" s="17"/>
      <c r="I56" s="17"/>
    </row>
    <row r="57" spans="1:9">
      <c r="A57" s="17"/>
      <c r="B57" s="17"/>
      <c r="C57" s="17"/>
      <c r="D57" s="17"/>
      <c r="E57" s="17"/>
      <c r="F57" s="17"/>
      <c r="G57" s="17"/>
      <c r="H57" s="17"/>
      <c r="I57" s="17"/>
    </row>
    <row r="58" spans="1:9">
      <c r="A58" s="17"/>
      <c r="B58" s="17"/>
      <c r="C58" s="17"/>
      <c r="D58" s="17"/>
      <c r="E58" s="17"/>
      <c r="F58" s="17"/>
      <c r="G58" s="17"/>
      <c r="H58" s="17"/>
      <c r="I58" s="17"/>
    </row>
    <row r="59" spans="1:9">
      <c r="A59" s="17"/>
      <c r="B59" s="17"/>
      <c r="C59" s="17"/>
      <c r="D59" s="17"/>
      <c r="E59" s="17"/>
      <c r="F59" s="17"/>
      <c r="G59" s="17"/>
      <c r="H59" s="17"/>
      <c r="I59" s="17"/>
    </row>
    <row r="61" spans="1:9">
      <c r="A61" s="27" t="s">
        <v>903</v>
      </c>
    </row>
  </sheetData>
  <mergeCells count="12">
    <mergeCell ref="L29:M29"/>
    <mergeCell ref="N29:O29"/>
    <mergeCell ref="B28:C28"/>
    <mergeCell ref="D28:G28"/>
    <mergeCell ref="H28:K28"/>
    <mergeCell ref="L28:O28"/>
    <mergeCell ref="B29:B30"/>
    <mergeCell ref="C29:C30"/>
    <mergeCell ref="D29:E29"/>
    <mergeCell ref="F29:G29"/>
    <mergeCell ref="H29:I29"/>
    <mergeCell ref="J29:K29"/>
  </mergeCells>
  <phoneticPr fontId="0" type="noConversion"/>
  <printOptions horizontalCentered="1"/>
  <pageMargins left="0.62992125984251968" right="0.27559055118110237" top="0.70866141732283472" bottom="0.23622047244094491" header="0.23622047244094491" footer="0.43307086614173229"/>
  <pageSetup paperSize="9" scale="76" orientation="portrait" r:id="rId1"/>
  <headerFooter alignWithMargins="0">
    <oddHeader>&amp;C6</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T43"/>
  <sheetViews>
    <sheetView zoomScaleNormal="100" workbookViewId="0">
      <selection activeCell="I23" sqref="I23"/>
    </sheetView>
  </sheetViews>
  <sheetFormatPr defaultColWidth="9.81640625" defaultRowHeight="15.65"/>
  <cols>
    <col min="1" max="1" width="7.81640625" style="13" customWidth="1"/>
    <col min="2" max="13" width="6.81640625" style="13" customWidth="1"/>
    <col min="14" max="16384" width="9.81640625" style="13"/>
  </cols>
  <sheetData>
    <row r="1" spans="1:20" ht="17.25" customHeight="1">
      <c r="A1" s="17" t="s">
        <v>317</v>
      </c>
      <c r="B1" s="17"/>
      <c r="C1" s="17"/>
      <c r="D1" s="17"/>
      <c r="E1" s="17"/>
      <c r="F1" s="17"/>
      <c r="G1" s="17"/>
      <c r="H1" s="17"/>
      <c r="I1" s="17"/>
      <c r="J1" s="17"/>
      <c r="K1" s="17"/>
      <c r="L1" s="17"/>
      <c r="M1" s="17"/>
      <c r="N1" s="17"/>
      <c r="O1" s="17"/>
      <c r="P1" s="17"/>
      <c r="Q1" s="17"/>
      <c r="R1" s="17"/>
      <c r="S1" s="17"/>
      <c r="T1" s="17"/>
    </row>
    <row r="2" spans="1:20" ht="17.25" customHeight="1">
      <c r="A2" s="17"/>
      <c r="B2" s="17"/>
      <c r="C2" s="17"/>
      <c r="D2" s="17"/>
      <c r="E2" s="17"/>
      <c r="F2" s="17"/>
      <c r="G2" s="17"/>
      <c r="H2" s="17"/>
      <c r="I2" s="17"/>
      <c r="J2" s="17"/>
      <c r="K2" s="17"/>
      <c r="L2" s="17"/>
      <c r="M2" s="17"/>
      <c r="N2" s="17"/>
      <c r="O2" s="17"/>
      <c r="P2" s="17"/>
      <c r="Q2" s="17"/>
      <c r="R2" s="17"/>
      <c r="S2" s="17"/>
      <c r="T2" s="17"/>
    </row>
    <row r="3" spans="1:20" ht="21.15" customHeight="1">
      <c r="A3" s="2121" t="s">
        <v>591</v>
      </c>
      <c r="B3" s="2123" t="s">
        <v>598</v>
      </c>
      <c r="C3" s="2124"/>
      <c r="D3" s="2123" t="s">
        <v>525</v>
      </c>
      <c r="E3" s="2124"/>
      <c r="F3" s="2123" t="s">
        <v>530</v>
      </c>
      <c r="G3" s="2124"/>
      <c r="H3" s="2123" t="s">
        <v>532</v>
      </c>
      <c r="I3" s="2124"/>
      <c r="J3" s="2119" t="s">
        <v>550</v>
      </c>
      <c r="K3" s="2120"/>
      <c r="L3" s="2101" t="s">
        <v>974</v>
      </c>
      <c r="M3" s="2102"/>
      <c r="N3" s="17"/>
      <c r="O3" s="17"/>
      <c r="P3" s="17"/>
      <c r="Q3" s="17"/>
      <c r="R3" s="17"/>
      <c r="S3" s="17"/>
      <c r="T3" s="17"/>
    </row>
    <row r="4" spans="1:20" ht="21.15" customHeight="1">
      <c r="A4" s="2122"/>
      <c r="B4" s="83">
        <v>2022</v>
      </c>
      <c r="C4" s="944">
        <v>2023</v>
      </c>
      <c r="D4" s="83">
        <v>2022</v>
      </c>
      <c r="E4" s="944">
        <v>2023</v>
      </c>
      <c r="F4" s="83">
        <v>2022</v>
      </c>
      <c r="G4" s="944">
        <v>2023</v>
      </c>
      <c r="H4" s="83">
        <v>2022</v>
      </c>
      <c r="I4" s="944">
        <v>2023</v>
      </c>
      <c r="J4" s="1705">
        <v>2022</v>
      </c>
      <c r="K4" s="1706">
        <v>2023</v>
      </c>
      <c r="L4" s="1705">
        <v>2022</v>
      </c>
      <c r="M4" s="1703">
        <v>2023</v>
      </c>
      <c r="N4" s="17"/>
      <c r="O4" s="17"/>
      <c r="P4" s="17"/>
      <c r="Q4" s="17"/>
      <c r="R4" s="17"/>
      <c r="S4" s="17"/>
      <c r="T4" s="17"/>
    </row>
    <row r="5" spans="1:20" ht="18" customHeight="1">
      <c r="A5" s="567" t="s">
        <v>770</v>
      </c>
      <c r="B5" s="96">
        <v>64722</v>
      </c>
      <c r="C5" s="952">
        <f>E5+G5+I5+K5+M5</f>
        <v>69742</v>
      </c>
      <c r="D5" s="97">
        <v>579</v>
      </c>
      <c r="E5" s="955">
        <v>646</v>
      </c>
      <c r="F5" s="97">
        <v>24689</v>
      </c>
      <c r="G5" s="955">
        <v>26212</v>
      </c>
      <c r="H5" s="97">
        <v>38084</v>
      </c>
      <c r="I5" s="955">
        <v>41217</v>
      </c>
      <c r="J5" s="102">
        <v>0</v>
      </c>
      <c r="K5" s="958">
        <v>0</v>
      </c>
      <c r="L5" s="99">
        <v>1370</v>
      </c>
      <c r="M5" s="958">
        <v>1667</v>
      </c>
      <c r="N5" s="17"/>
      <c r="O5" s="17"/>
      <c r="P5" s="17"/>
      <c r="Q5" s="17"/>
      <c r="R5" s="17"/>
      <c r="S5" s="17"/>
      <c r="T5" s="17"/>
    </row>
    <row r="6" spans="1:20" ht="18" customHeight="1">
      <c r="A6" s="568" t="s">
        <v>771</v>
      </c>
      <c r="B6" s="100">
        <v>64535</v>
      </c>
      <c r="C6" s="953">
        <f t="shared" ref="C6:C8" si="0">E6+G6+I6+K6+M6</f>
        <v>69529</v>
      </c>
      <c r="D6" s="101">
        <v>579</v>
      </c>
      <c r="E6" s="956">
        <v>608</v>
      </c>
      <c r="F6" s="101">
        <v>24576</v>
      </c>
      <c r="G6" s="956">
        <v>26102</v>
      </c>
      <c r="H6" s="101">
        <v>38248</v>
      </c>
      <c r="I6" s="956">
        <v>41438</v>
      </c>
      <c r="J6" s="102">
        <v>0</v>
      </c>
      <c r="K6" s="958">
        <v>0</v>
      </c>
      <c r="L6" s="99">
        <v>1132</v>
      </c>
      <c r="M6" s="958">
        <v>1381</v>
      </c>
      <c r="N6" s="17"/>
      <c r="O6" s="17"/>
      <c r="P6" s="17"/>
      <c r="Q6" s="17"/>
      <c r="R6" s="17"/>
      <c r="S6" s="17"/>
      <c r="T6" s="17"/>
    </row>
    <row r="7" spans="1:20" ht="18" customHeight="1">
      <c r="A7" s="568" t="s">
        <v>772</v>
      </c>
      <c r="B7" s="100">
        <v>63725</v>
      </c>
      <c r="C7" s="953">
        <f t="shared" si="0"/>
        <v>67533</v>
      </c>
      <c r="D7" s="101">
        <v>530</v>
      </c>
      <c r="E7" s="956">
        <v>612</v>
      </c>
      <c r="F7" s="101">
        <v>24131</v>
      </c>
      <c r="G7" s="956">
        <v>25234</v>
      </c>
      <c r="H7" s="101">
        <v>37861</v>
      </c>
      <c r="I7" s="956">
        <v>40461</v>
      </c>
      <c r="J7" s="103">
        <v>0</v>
      </c>
      <c r="K7" s="959">
        <v>0</v>
      </c>
      <c r="L7" s="104">
        <v>1203</v>
      </c>
      <c r="M7" s="959">
        <v>1226</v>
      </c>
      <c r="N7" s="17"/>
      <c r="O7" s="17"/>
      <c r="P7" s="17"/>
      <c r="Q7" s="17"/>
      <c r="R7" s="17"/>
      <c r="S7" s="17"/>
      <c r="T7" s="17"/>
    </row>
    <row r="8" spans="1:20" ht="18" customHeight="1">
      <c r="A8" s="569" t="s">
        <v>773</v>
      </c>
      <c r="B8" s="105">
        <v>63079</v>
      </c>
      <c r="C8" s="954">
        <f t="shared" si="0"/>
        <v>65392</v>
      </c>
      <c r="D8" s="106">
        <v>522</v>
      </c>
      <c r="E8" s="957">
        <v>595</v>
      </c>
      <c r="F8" s="106">
        <v>23691</v>
      </c>
      <c r="G8" s="957">
        <v>24248</v>
      </c>
      <c r="H8" s="106">
        <v>37493</v>
      </c>
      <c r="I8" s="957">
        <v>39276</v>
      </c>
      <c r="J8" s="107">
        <v>0</v>
      </c>
      <c r="K8" s="960">
        <v>0</v>
      </c>
      <c r="L8" s="108">
        <v>1373</v>
      </c>
      <c r="M8" s="960">
        <v>1273</v>
      </c>
      <c r="N8" s="17"/>
      <c r="O8" s="17"/>
      <c r="P8" s="17"/>
      <c r="Q8" s="17"/>
      <c r="R8" s="17"/>
      <c r="S8" s="17"/>
      <c r="T8" s="17"/>
    </row>
    <row r="9" spans="1:20" ht="17.25" customHeight="1">
      <c r="A9" s="17" t="s">
        <v>975</v>
      </c>
      <c r="B9" s="17"/>
      <c r="C9" s="17"/>
      <c r="D9" s="17"/>
      <c r="E9" s="17"/>
      <c r="F9" s="17"/>
      <c r="G9" s="17"/>
      <c r="H9" s="17"/>
      <c r="I9" s="17"/>
      <c r="J9" s="17"/>
      <c r="K9" s="109"/>
      <c r="L9" s="17"/>
      <c r="M9" s="17"/>
      <c r="N9" s="17"/>
      <c r="O9" s="17"/>
      <c r="P9" s="17"/>
      <c r="Q9" s="17"/>
      <c r="R9" s="17"/>
      <c r="S9" s="17"/>
      <c r="T9" s="17"/>
    </row>
    <row r="10" spans="1:20" ht="17.25" customHeight="1">
      <c r="A10" s="17"/>
      <c r="B10" s="17"/>
      <c r="C10" s="17"/>
      <c r="D10" s="17"/>
      <c r="E10" s="17"/>
      <c r="F10" s="17"/>
      <c r="G10" s="17"/>
      <c r="H10" s="17"/>
      <c r="I10" s="17"/>
      <c r="J10" s="17"/>
      <c r="K10" s="109"/>
      <c r="L10" s="17"/>
      <c r="M10" s="17"/>
      <c r="N10" s="17"/>
      <c r="O10" s="17"/>
      <c r="P10" s="17"/>
      <c r="Q10" s="17"/>
      <c r="R10" s="17"/>
      <c r="S10" s="17"/>
      <c r="T10" s="17"/>
    </row>
    <row r="11" spans="1:20" ht="17.25" customHeight="1">
      <c r="A11" s="17" t="s">
        <v>318</v>
      </c>
      <c r="B11" s="17"/>
      <c r="C11" s="17"/>
      <c r="D11" s="17"/>
      <c r="E11" s="17"/>
      <c r="F11" s="17"/>
      <c r="G11" s="17"/>
      <c r="H11" s="17"/>
      <c r="I11" s="17"/>
      <c r="J11" s="17"/>
      <c r="K11" s="17"/>
      <c r="L11" s="17"/>
      <c r="M11" s="17"/>
      <c r="N11" s="17"/>
      <c r="O11" s="17"/>
      <c r="P11" s="17"/>
      <c r="Q11" s="17"/>
      <c r="R11" s="17"/>
      <c r="S11" s="17"/>
      <c r="T11" s="17"/>
    </row>
    <row r="12" spans="1:20" ht="17.25" customHeight="1">
      <c r="A12" s="17"/>
      <c r="B12" s="17"/>
      <c r="C12" s="17"/>
      <c r="D12" s="17"/>
      <c r="E12" s="17"/>
      <c r="F12" s="17"/>
      <c r="G12" s="17"/>
      <c r="H12" s="17"/>
      <c r="I12" s="17"/>
      <c r="J12" s="17"/>
      <c r="K12" s="17"/>
      <c r="L12" s="17"/>
      <c r="M12" s="17"/>
      <c r="N12" s="17"/>
      <c r="O12" s="17"/>
      <c r="P12" s="17"/>
      <c r="Q12" s="17"/>
      <c r="R12" s="17"/>
      <c r="S12" s="17"/>
      <c r="T12" s="17"/>
    </row>
    <row r="13" spans="1:20" ht="21.15" customHeight="1">
      <c r="A13" s="2121" t="s">
        <v>591</v>
      </c>
      <c r="B13" s="2123" t="s">
        <v>598</v>
      </c>
      <c r="C13" s="2124"/>
      <c r="D13" s="2123" t="s">
        <v>525</v>
      </c>
      <c r="E13" s="2124"/>
      <c r="F13" s="2123" t="s">
        <v>530</v>
      </c>
      <c r="G13" s="2124"/>
      <c r="H13" s="2125" t="s">
        <v>532</v>
      </c>
      <c r="I13" s="2126"/>
      <c r="J13" s="2103" t="s">
        <v>974</v>
      </c>
      <c r="K13" s="2104"/>
      <c r="L13" s="17"/>
      <c r="M13" s="17"/>
      <c r="N13" s="109"/>
      <c r="O13" s="17"/>
      <c r="P13" s="17"/>
      <c r="Q13" s="17"/>
      <c r="R13" s="17"/>
      <c r="S13" s="17"/>
      <c r="T13" s="17"/>
    </row>
    <row r="14" spans="1:20" ht="21.15" customHeight="1">
      <c r="A14" s="2122"/>
      <c r="B14" s="83">
        <v>2022</v>
      </c>
      <c r="C14" s="944">
        <v>2023</v>
      </c>
      <c r="D14" s="83">
        <v>2022</v>
      </c>
      <c r="E14" s="944">
        <v>2023</v>
      </c>
      <c r="F14" s="83">
        <v>2022</v>
      </c>
      <c r="G14" s="944">
        <v>2023</v>
      </c>
      <c r="H14" s="1705">
        <v>2022</v>
      </c>
      <c r="I14" s="1706">
        <v>2023</v>
      </c>
      <c r="J14" s="1705">
        <v>2022</v>
      </c>
      <c r="K14" s="1703">
        <v>2023</v>
      </c>
      <c r="L14" s="109"/>
      <c r="M14" s="17"/>
      <c r="N14" s="109"/>
      <c r="O14" s="17"/>
      <c r="P14" s="17"/>
      <c r="Q14" s="17"/>
      <c r="R14" s="17"/>
      <c r="S14" s="17"/>
      <c r="T14" s="17"/>
    </row>
    <row r="15" spans="1:20" ht="18" customHeight="1">
      <c r="A15" s="567" t="s">
        <v>770</v>
      </c>
      <c r="B15" s="96">
        <v>2962</v>
      </c>
      <c r="C15" s="952">
        <f>E15+G15+I15+K15</f>
        <v>3404</v>
      </c>
      <c r="D15" s="110">
        <v>20</v>
      </c>
      <c r="E15" s="961">
        <v>24</v>
      </c>
      <c r="F15" s="110">
        <v>1790</v>
      </c>
      <c r="G15" s="961">
        <v>2058</v>
      </c>
      <c r="H15" s="1704">
        <v>1055</v>
      </c>
      <c r="I15" s="958">
        <v>1207</v>
      </c>
      <c r="J15" s="99">
        <v>97</v>
      </c>
      <c r="K15" s="958">
        <v>115</v>
      </c>
      <c r="L15" s="109"/>
      <c r="M15" s="17"/>
      <c r="N15" s="17"/>
      <c r="O15" s="17"/>
      <c r="P15" s="17"/>
      <c r="Q15" s="17"/>
      <c r="R15" s="17"/>
      <c r="S15" s="17"/>
      <c r="T15" s="17"/>
    </row>
    <row r="16" spans="1:20" ht="18" customHeight="1">
      <c r="A16" s="568" t="s">
        <v>771</v>
      </c>
      <c r="B16" s="100">
        <v>2996</v>
      </c>
      <c r="C16" s="953">
        <f t="shared" ref="C16:C18" si="1">E16+G16+I16+K16</f>
        <v>3478</v>
      </c>
      <c r="D16" s="111">
        <v>15</v>
      </c>
      <c r="E16" s="962">
        <v>19</v>
      </c>
      <c r="F16" s="111">
        <v>1811</v>
      </c>
      <c r="G16" s="962">
        <v>2111</v>
      </c>
      <c r="H16" s="112">
        <v>1082</v>
      </c>
      <c r="I16" s="958">
        <v>1251</v>
      </c>
      <c r="J16" s="99">
        <v>88</v>
      </c>
      <c r="K16" s="958">
        <v>97</v>
      </c>
      <c r="L16" s="109"/>
      <c r="M16" s="17"/>
      <c r="N16" s="17"/>
      <c r="O16" s="17"/>
      <c r="P16" s="17"/>
      <c r="Q16" s="17"/>
      <c r="R16" s="17"/>
      <c r="S16" s="17"/>
      <c r="T16" s="17"/>
    </row>
    <row r="17" spans="1:20" ht="18" customHeight="1">
      <c r="A17" s="568" t="s">
        <v>772</v>
      </c>
      <c r="B17" s="100">
        <v>2944</v>
      </c>
      <c r="C17" s="953">
        <f t="shared" si="1"/>
        <v>3360</v>
      </c>
      <c r="D17" s="111">
        <v>20</v>
      </c>
      <c r="E17" s="962">
        <v>16</v>
      </c>
      <c r="F17" s="111">
        <v>1798</v>
      </c>
      <c r="G17" s="962">
        <v>2017</v>
      </c>
      <c r="H17" s="112">
        <v>1047</v>
      </c>
      <c r="I17" s="959">
        <v>1236</v>
      </c>
      <c r="J17" s="104">
        <v>79</v>
      </c>
      <c r="K17" s="959">
        <v>91</v>
      </c>
      <c r="L17" s="109"/>
      <c r="M17" s="17"/>
      <c r="N17" s="17"/>
      <c r="O17" s="17"/>
      <c r="P17" s="17"/>
      <c r="Q17" s="17"/>
      <c r="R17" s="17"/>
      <c r="S17" s="17"/>
      <c r="T17" s="17"/>
    </row>
    <row r="18" spans="1:20" ht="18" customHeight="1">
      <c r="A18" s="569" t="s">
        <v>773</v>
      </c>
      <c r="B18" s="105">
        <v>2965</v>
      </c>
      <c r="C18" s="954">
        <f t="shared" si="1"/>
        <v>3159</v>
      </c>
      <c r="D18" s="113">
        <v>19</v>
      </c>
      <c r="E18" s="963">
        <v>25</v>
      </c>
      <c r="F18" s="113">
        <v>1806</v>
      </c>
      <c r="G18" s="963">
        <v>1878</v>
      </c>
      <c r="H18" s="114">
        <v>1051</v>
      </c>
      <c r="I18" s="960">
        <v>1183</v>
      </c>
      <c r="J18" s="108">
        <v>89</v>
      </c>
      <c r="K18" s="960">
        <v>73</v>
      </c>
      <c r="L18" s="109"/>
      <c r="M18" s="17"/>
      <c r="N18" s="17"/>
      <c r="O18" s="17"/>
      <c r="P18" s="17"/>
      <c r="Q18" s="17"/>
      <c r="R18" s="17"/>
      <c r="S18" s="17"/>
      <c r="T18" s="17"/>
    </row>
    <row r="19" spans="1:20" ht="17.25" customHeight="1">
      <c r="A19" s="17" t="s">
        <v>975</v>
      </c>
      <c r="B19" s="17"/>
      <c r="C19" s="17"/>
      <c r="D19" s="17"/>
      <c r="E19" s="17"/>
      <c r="F19" s="17"/>
      <c r="G19" s="17"/>
      <c r="H19" s="17"/>
      <c r="I19" s="17"/>
      <c r="J19" s="77"/>
      <c r="K19" s="17"/>
      <c r="L19" s="17"/>
      <c r="M19" s="17"/>
      <c r="N19" s="17"/>
      <c r="O19" s="17"/>
      <c r="P19" s="17"/>
      <c r="Q19" s="17"/>
      <c r="R19" s="17"/>
      <c r="S19" s="17"/>
      <c r="T19" s="17"/>
    </row>
    <row r="20" spans="1:20" ht="17.25" customHeight="1">
      <c r="A20" s="17"/>
      <c r="B20" s="17"/>
      <c r="C20" s="17"/>
      <c r="D20" s="17"/>
      <c r="E20" s="17"/>
      <c r="F20" s="17"/>
      <c r="G20" s="17"/>
      <c r="H20" s="17"/>
      <c r="I20" s="17"/>
      <c r="J20" s="77"/>
      <c r="K20" s="17"/>
      <c r="L20" s="17"/>
      <c r="M20" s="17"/>
      <c r="N20" s="17"/>
      <c r="O20" s="17"/>
      <c r="P20" s="17"/>
      <c r="Q20" s="17"/>
      <c r="R20" s="17"/>
      <c r="S20" s="17"/>
      <c r="T20" s="17"/>
    </row>
    <row r="21" spans="1:20" ht="17.25" customHeight="1">
      <c r="A21" s="115" t="s">
        <v>319</v>
      </c>
      <c r="B21" s="14"/>
      <c r="C21" s="14"/>
      <c r="D21" s="14"/>
      <c r="E21" s="14"/>
      <c r="F21" s="14"/>
      <c r="G21" s="14"/>
      <c r="H21" s="14"/>
      <c r="L21" s="17"/>
      <c r="M21" s="17"/>
      <c r="N21" s="17"/>
      <c r="O21" s="17"/>
      <c r="P21" s="17"/>
      <c r="Q21" s="17"/>
      <c r="R21" s="17"/>
      <c r="S21" s="17"/>
      <c r="T21" s="17"/>
    </row>
    <row r="22" spans="1:20" ht="17.25" customHeight="1">
      <c r="A22" s="13" t="s">
        <v>225</v>
      </c>
      <c r="B22" s="17"/>
      <c r="C22" s="17"/>
      <c r="D22" s="17"/>
      <c r="E22" s="17"/>
      <c r="F22" s="17"/>
      <c r="G22" s="17"/>
      <c r="H22" s="17"/>
      <c r="I22" s="17"/>
      <c r="J22" s="17"/>
      <c r="K22" s="58"/>
      <c r="L22" s="17"/>
      <c r="M22" s="17"/>
      <c r="N22" s="17"/>
      <c r="O22" s="17"/>
      <c r="P22" s="17"/>
      <c r="Q22" s="17"/>
      <c r="R22" s="17"/>
      <c r="S22" s="17"/>
      <c r="T22" s="17"/>
    </row>
    <row r="23" spans="1:20" ht="17.25" customHeight="1">
      <c r="A23" s="47" t="s">
        <v>226</v>
      </c>
      <c r="B23" s="17"/>
      <c r="C23" s="17"/>
      <c r="D23" s="17"/>
      <c r="E23" s="17"/>
      <c r="F23" s="17"/>
      <c r="G23" s="17"/>
      <c r="H23" s="17"/>
      <c r="I23" s="17"/>
      <c r="J23" s="17"/>
      <c r="K23" s="58"/>
      <c r="L23" s="17"/>
      <c r="M23" s="17"/>
      <c r="N23" s="17"/>
      <c r="O23" s="17"/>
      <c r="P23" s="17"/>
      <c r="Q23" s="17"/>
      <c r="R23" s="17"/>
      <c r="S23" s="17"/>
      <c r="T23" s="17"/>
    </row>
    <row r="24" spans="1:20" ht="17.25" customHeight="1">
      <c r="B24" s="17"/>
      <c r="C24" s="17"/>
      <c r="D24" s="17"/>
      <c r="E24" s="17"/>
      <c r="F24" s="17"/>
      <c r="G24" s="17"/>
      <c r="H24" s="17"/>
      <c r="I24" s="17"/>
      <c r="J24" s="17"/>
      <c r="K24" s="58"/>
      <c r="L24" s="17"/>
      <c r="M24" s="17"/>
      <c r="N24" s="17"/>
      <c r="O24" s="17"/>
      <c r="P24" s="17"/>
      <c r="Q24" s="17"/>
      <c r="R24" s="17"/>
      <c r="S24" s="17"/>
      <c r="T24" s="17"/>
    </row>
    <row r="25" spans="1:20" ht="18" customHeight="1">
      <c r="A25" s="2108" t="s">
        <v>622</v>
      </c>
      <c r="B25" s="2109"/>
      <c r="C25" s="2104"/>
      <c r="D25" s="2116" t="s">
        <v>202</v>
      </c>
      <c r="E25" s="2117"/>
      <c r="F25" s="2117"/>
      <c r="G25" s="2117"/>
      <c r="H25" s="2117"/>
      <c r="I25" s="2117"/>
      <c r="J25" s="2117"/>
      <c r="K25" s="2118"/>
      <c r="L25" s="17"/>
      <c r="M25" s="17"/>
      <c r="N25" s="17"/>
      <c r="O25" s="17"/>
      <c r="P25" s="17"/>
      <c r="Q25" s="17"/>
      <c r="R25" s="17"/>
      <c r="S25" s="17"/>
      <c r="T25" s="17"/>
    </row>
    <row r="26" spans="1:20" ht="18" customHeight="1">
      <c r="A26" s="2110"/>
      <c r="B26" s="2111"/>
      <c r="C26" s="2112"/>
      <c r="D26" s="2105" t="s">
        <v>770</v>
      </c>
      <c r="E26" s="2106"/>
      <c r="F26" s="2107" t="s">
        <v>771</v>
      </c>
      <c r="G26" s="2106"/>
      <c r="H26" s="2107" t="s">
        <v>772</v>
      </c>
      <c r="I26" s="2106"/>
      <c r="J26" s="2107" t="s">
        <v>773</v>
      </c>
      <c r="K26" s="2106"/>
      <c r="L26" s="17"/>
      <c r="M26" s="17"/>
      <c r="N26" s="17"/>
      <c r="O26" s="17"/>
      <c r="P26" s="17"/>
      <c r="Q26" s="17"/>
      <c r="R26" s="17"/>
      <c r="S26" s="17"/>
      <c r="T26" s="17"/>
    </row>
    <row r="27" spans="1:20" ht="18" customHeight="1">
      <c r="A27" s="2113"/>
      <c r="B27" s="2114"/>
      <c r="C27" s="2115"/>
      <c r="D27" s="116">
        <v>2022</v>
      </c>
      <c r="E27" s="948">
        <v>2023</v>
      </c>
      <c r="F27" s="116">
        <v>2022</v>
      </c>
      <c r="G27" s="948">
        <v>2023</v>
      </c>
      <c r="H27" s="116">
        <v>2022</v>
      </c>
      <c r="I27" s="948">
        <v>2023</v>
      </c>
      <c r="J27" s="116">
        <v>2022</v>
      </c>
      <c r="K27" s="948">
        <v>2023</v>
      </c>
      <c r="L27" s="17"/>
      <c r="M27" s="17"/>
      <c r="N27" s="17"/>
      <c r="O27" s="17"/>
      <c r="P27" s="17"/>
      <c r="Q27" s="17"/>
      <c r="R27" s="17"/>
      <c r="S27" s="17"/>
      <c r="T27" s="17"/>
    </row>
    <row r="28" spans="1:20" ht="18" customHeight="1">
      <c r="A28" s="118"/>
      <c r="B28" s="119" t="s">
        <v>199</v>
      </c>
      <c r="C28" s="78"/>
      <c r="D28" s="69">
        <v>12</v>
      </c>
      <c r="E28" s="945">
        <v>10</v>
      </c>
      <c r="F28" s="69">
        <v>17</v>
      </c>
      <c r="G28" s="945">
        <v>16</v>
      </c>
      <c r="H28" s="69">
        <v>13</v>
      </c>
      <c r="I28" s="945">
        <v>12</v>
      </c>
      <c r="J28" s="120">
        <v>10</v>
      </c>
      <c r="K28" s="949">
        <v>13</v>
      </c>
      <c r="L28" s="17"/>
      <c r="M28" s="17"/>
      <c r="N28" s="17"/>
      <c r="O28" s="17"/>
      <c r="P28" s="17"/>
      <c r="Q28" s="17"/>
      <c r="R28" s="17"/>
      <c r="S28" s="17"/>
      <c r="T28" s="17"/>
    </row>
    <row r="29" spans="1:20" ht="18" customHeight="1">
      <c r="A29" s="121" t="s">
        <v>525</v>
      </c>
      <c r="B29" s="119" t="s">
        <v>200</v>
      </c>
      <c r="C29" s="78"/>
      <c r="D29" s="73">
        <v>305</v>
      </c>
      <c r="E29" s="946">
        <v>306</v>
      </c>
      <c r="F29" s="73">
        <v>322</v>
      </c>
      <c r="G29" s="946">
        <v>302</v>
      </c>
      <c r="H29" s="73">
        <v>288</v>
      </c>
      <c r="I29" s="946">
        <v>311</v>
      </c>
      <c r="J29" s="74">
        <v>293</v>
      </c>
      <c r="K29" s="950">
        <v>305</v>
      </c>
      <c r="L29" s="17"/>
      <c r="M29" s="58"/>
      <c r="N29" s="17"/>
      <c r="O29" s="17"/>
      <c r="P29" s="17"/>
      <c r="Q29" s="17"/>
      <c r="R29" s="17"/>
      <c r="S29" s="17"/>
      <c r="T29" s="17"/>
    </row>
    <row r="30" spans="1:20" ht="18" customHeight="1">
      <c r="A30" s="122"/>
      <c r="B30" s="123" t="s">
        <v>201</v>
      </c>
      <c r="C30" s="124"/>
      <c r="D30" s="125">
        <v>48</v>
      </c>
      <c r="E30" s="964">
        <v>37</v>
      </c>
      <c r="F30" s="125">
        <v>36</v>
      </c>
      <c r="G30" s="964">
        <v>33</v>
      </c>
      <c r="H30" s="125">
        <v>46</v>
      </c>
      <c r="I30" s="964">
        <v>35</v>
      </c>
      <c r="J30" s="126">
        <v>36</v>
      </c>
      <c r="K30" s="968">
        <v>34</v>
      </c>
      <c r="L30" s="17"/>
      <c r="M30" s="58"/>
      <c r="N30" s="17"/>
      <c r="O30" s="17"/>
      <c r="P30" s="17"/>
      <c r="Q30" s="17"/>
      <c r="R30" s="17"/>
      <c r="S30" s="17"/>
      <c r="T30" s="17"/>
    </row>
    <row r="31" spans="1:20" ht="18" customHeight="1">
      <c r="A31" s="121"/>
      <c r="B31" s="127" t="s">
        <v>199</v>
      </c>
      <c r="C31" s="128"/>
      <c r="D31" s="69">
        <v>5525</v>
      </c>
      <c r="E31" s="945">
        <v>6170</v>
      </c>
      <c r="F31" s="69">
        <v>5676</v>
      </c>
      <c r="G31" s="945">
        <v>6241</v>
      </c>
      <c r="H31" s="69">
        <v>5592</v>
      </c>
      <c r="I31" s="945">
        <v>5953</v>
      </c>
      <c r="J31" s="120">
        <v>5540</v>
      </c>
      <c r="K31" s="949">
        <v>5781</v>
      </c>
      <c r="L31" s="17"/>
      <c r="M31" s="58"/>
      <c r="N31" s="17"/>
      <c r="O31" s="17"/>
      <c r="P31" s="17"/>
      <c r="Q31" s="17"/>
      <c r="R31" s="17"/>
      <c r="S31" s="17"/>
      <c r="T31" s="17"/>
    </row>
    <row r="32" spans="1:20" ht="18" customHeight="1">
      <c r="A32" s="121" t="s">
        <v>530</v>
      </c>
      <c r="B32" s="119" t="s">
        <v>200</v>
      </c>
      <c r="C32" s="78"/>
      <c r="D32" s="73">
        <v>5073</v>
      </c>
      <c r="E32" s="946">
        <v>4958</v>
      </c>
      <c r="F32" s="73">
        <v>5085</v>
      </c>
      <c r="G32" s="946">
        <v>5073</v>
      </c>
      <c r="H32" s="73">
        <v>5017</v>
      </c>
      <c r="I32" s="946">
        <v>5090</v>
      </c>
      <c r="J32" s="74">
        <v>5035</v>
      </c>
      <c r="K32" s="950">
        <v>5215</v>
      </c>
      <c r="L32" s="17"/>
      <c r="M32" s="58"/>
      <c r="N32" s="17"/>
      <c r="O32" s="17"/>
      <c r="P32" s="17"/>
      <c r="Q32" s="17"/>
      <c r="R32" s="17"/>
      <c r="S32" s="17"/>
      <c r="T32" s="17"/>
    </row>
    <row r="33" spans="1:20" ht="18" customHeight="1">
      <c r="A33" s="122"/>
      <c r="B33" s="123" t="s">
        <v>201</v>
      </c>
      <c r="C33" s="124"/>
      <c r="D33" s="125">
        <v>1533</v>
      </c>
      <c r="E33" s="964">
        <v>1508</v>
      </c>
      <c r="F33" s="125">
        <v>1484</v>
      </c>
      <c r="G33" s="964">
        <v>1489</v>
      </c>
      <c r="H33" s="125">
        <v>1497</v>
      </c>
      <c r="I33" s="964">
        <v>1496</v>
      </c>
      <c r="J33" s="126">
        <v>1443</v>
      </c>
      <c r="K33" s="968">
        <v>1461</v>
      </c>
      <c r="L33" s="17"/>
      <c r="M33" s="17"/>
      <c r="N33" s="17"/>
      <c r="O33" s="17"/>
      <c r="P33" s="17"/>
      <c r="Q33" s="17"/>
      <c r="R33" s="17"/>
      <c r="S33" s="17"/>
      <c r="T33" s="17"/>
    </row>
    <row r="34" spans="1:20" ht="18" customHeight="1">
      <c r="A34" s="121"/>
      <c r="B34" s="127" t="s">
        <v>199</v>
      </c>
      <c r="C34" s="128"/>
      <c r="D34" s="69">
        <v>12136</v>
      </c>
      <c r="E34" s="945">
        <v>13064</v>
      </c>
      <c r="F34" s="69">
        <v>12414</v>
      </c>
      <c r="G34" s="945">
        <v>12754</v>
      </c>
      <c r="H34" s="69">
        <v>12188</v>
      </c>
      <c r="I34" s="945">
        <v>12410</v>
      </c>
      <c r="J34" s="120">
        <v>12084</v>
      </c>
      <c r="K34" s="949">
        <v>11976</v>
      </c>
      <c r="L34" s="17"/>
      <c r="M34" s="17"/>
      <c r="N34" s="17"/>
      <c r="O34" s="17"/>
      <c r="P34" s="17"/>
      <c r="Q34" s="17"/>
      <c r="R34" s="17"/>
      <c r="S34" s="17"/>
      <c r="T34" s="17"/>
    </row>
    <row r="35" spans="1:20" ht="21.15" customHeight="1">
      <c r="A35" s="121" t="s">
        <v>532</v>
      </c>
      <c r="B35" s="119" t="s">
        <v>200</v>
      </c>
      <c r="C35" s="78"/>
      <c r="D35" s="73">
        <v>7021</v>
      </c>
      <c r="E35" s="946">
        <v>7131</v>
      </c>
      <c r="F35" s="73">
        <v>7080</v>
      </c>
      <c r="G35" s="946">
        <v>7359</v>
      </c>
      <c r="H35" s="73">
        <v>7116</v>
      </c>
      <c r="I35" s="946">
        <v>7467</v>
      </c>
      <c r="J35" s="74">
        <v>7130</v>
      </c>
      <c r="K35" s="950">
        <v>7653</v>
      </c>
    </row>
    <row r="36" spans="1:20" ht="18" customHeight="1">
      <c r="A36" s="122"/>
      <c r="B36" s="123" t="s">
        <v>201</v>
      </c>
      <c r="C36" s="124"/>
      <c r="D36" s="125">
        <v>2261</v>
      </c>
      <c r="E36" s="964">
        <v>2268</v>
      </c>
      <c r="F36" s="125">
        <v>2257</v>
      </c>
      <c r="G36" s="964">
        <v>2319</v>
      </c>
      <c r="H36" s="125">
        <v>2197</v>
      </c>
      <c r="I36" s="964">
        <v>2304</v>
      </c>
      <c r="J36" s="126">
        <v>2163</v>
      </c>
      <c r="K36" s="968">
        <v>2246</v>
      </c>
    </row>
    <row r="37" spans="1:20" ht="23.95" customHeight="1">
      <c r="A37" s="570" t="s">
        <v>598</v>
      </c>
      <c r="B37" s="571"/>
      <c r="C37" s="572"/>
      <c r="D37" s="573">
        <v>33914</v>
      </c>
      <c r="E37" s="573">
        <f t="shared" ref="E37:K37" si="2">SUM(E28:E36)</f>
        <v>35452</v>
      </c>
      <c r="F37" s="573">
        <v>34371</v>
      </c>
      <c r="G37" s="573">
        <f t="shared" si="2"/>
        <v>35586</v>
      </c>
      <c r="H37" s="573">
        <v>33954</v>
      </c>
      <c r="I37" s="573">
        <f t="shared" si="2"/>
        <v>35078</v>
      </c>
      <c r="J37" s="573">
        <v>33734</v>
      </c>
      <c r="K37" s="574">
        <f t="shared" si="2"/>
        <v>34684</v>
      </c>
    </row>
    <row r="38" spans="1:20" ht="18" customHeight="1">
      <c r="A38" s="129"/>
      <c r="B38" s="130" t="s">
        <v>199</v>
      </c>
      <c r="C38" s="131"/>
      <c r="D38" s="132">
        <v>17673</v>
      </c>
      <c r="E38" s="965">
        <f>E28+E31+E34</f>
        <v>19244</v>
      </c>
      <c r="F38" s="132">
        <v>18107</v>
      </c>
      <c r="G38" s="965">
        <f>G28+G31+G34</f>
        <v>19011</v>
      </c>
      <c r="H38" s="132">
        <v>17793</v>
      </c>
      <c r="I38" s="965">
        <f>I28+I31+I34</f>
        <v>18375</v>
      </c>
      <c r="J38" s="132">
        <v>17634</v>
      </c>
      <c r="K38" s="969">
        <f>K28+K31+K34</f>
        <v>17770</v>
      </c>
    </row>
    <row r="39" spans="1:20" ht="18" customHeight="1">
      <c r="A39" s="133" t="s">
        <v>210</v>
      </c>
      <c r="B39" s="134" t="s">
        <v>200</v>
      </c>
      <c r="C39" s="135"/>
      <c r="D39" s="136">
        <v>12399</v>
      </c>
      <c r="E39" s="966">
        <f t="shared" ref="E39:G40" si="3">E29+E32+E35</f>
        <v>12395</v>
      </c>
      <c r="F39" s="136">
        <v>12487</v>
      </c>
      <c r="G39" s="966">
        <f t="shared" si="3"/>
        <v>12734</v>
      </c>
      <c r="H39" s="136">
        <v>12421</v>
      </c>
      <c r="I39" s="966">
        <f t="shared" ref="I39" si="4">I29+I32+I35</f>
        <v>12868</v>
      </c>
      <c r="J39" s="136">
        <v>12458</v>
      </c>
      <c r="K39" s="970">
        <f t="shared" ref="K39" si="5">K29+K32+K35</f>
        <v>13173</v>
      </c>
    </row>
    <row r="40" spans="1:20" ht="18" customHeight="1">
      <c r="A40" s="133"/>
      <c r="B40" s="134" t="s">
        <v>201</v>
      </c>
      <c r="C40" s="135"/>
      <c r="D40" s="136">
        <v>3842</v>
      </c>
      <c r="E40" s="967">
        <f t="shared" si="3"/>
        <v>3813</v>
      </c>
      <c r="F40" s="136">
        <v>3777</v>
      </c>
      <c r="G40" s="967">
        <f t="shared" si="3"/>
        <v>3841</v>
      </c>
      <c r="H40" s="136">
        <v>3740</v>
      </c>
      <c r="I40" s="967">
        <f t="shared" ref="I40" si="6">I30+I33+I36</f>
        <v>3835</v>
      </c>
      <c r="J40" s="136">
        <v>3642</v>
      </c>
      <c r="K40" s="971">
        <f t="shared" ref="K40" si="7">K30+K33+K36</f>
        <v>3741</v>
      </c>
    </row>
    <row r="41" spans="1:20" ht="23.95" customHeight="1">
      <c r="A41" s="575" t="s">
        <v>598</v>
      </c>
      <c r="B41" s="576"/>
      <c r="C41" s="577"/>
      <c r="D41" s="578">
        <v>33914</v>
      </c>
      <c r="E41" s="579">
        <f t="shared" ref="E41:K41" si="8">SUM(E38:E40)</f>
        <v>35452</v>
      </c>
      <c r="F41" s="578">
        <v>34371</v>
      </c>
      <c r="G41" s="578">
        <f t="shared" si="8"/>
        <v>35586</v>
      </c>
      <c r="H41" s="578">
        <v>33954</v>
      </c>
      <c r="I41" s="578">
        <f t="shared" si="8"/>
        <v>35078</v>
      </c>
      <c r="J41" s="578">
        <v>33734</v>
      </c>
      <c r="K41" s="580">
        <f t="shared" si="8"/>
        <v>34684</v>
      </c>
    </row>
    <row r="43" spans="1:20">
      <c r="A43" s="27" t="s">
        <v>903</v>
      </c>
    </row>
  </sheetData>
  <mergeCells count="19">
    <mergeCell ref="A25:C27"/>
    <mergeCell ref="D25:K25"/>
    <mergeCell ref="J3:K3"/>
    <mergeCell ref="A3:A4"/>
    <mergeCell ref="B13:C13"/>
    <mergeCell ref="D13:E13"/>
    <mergeCell ref="F13:G13"/>
    <mergeCell ref="H13:I13"/>
    <mergeCell ref="A13:A14"/>
    <mergeCell ref="B3:C3"/>
    <mergeCell ref="D3:E3"/>
    <mergeCell ref="F3:G3"/>
    <mergeCell ref="H3:I3"/>
    <mergeCell ref="L3:M3"/>
    <mergeCell ref="J13:K13"/>
    <mergeCell ref="D26:E26"/>
    <mergeCell ref="F26:G26"/>
    <mergeCell ref="H26:I26"/>
    <mergeCell ref="J26:K26"/>
  </mergeCells>
  <phoneticPr fontId="0" type="noConversion"/>
  <printOptions horizontalCentered="1"/>
  <pageMargins left="0.6692913385826772" right="0.27559055118110237" top="0.70866141732283472" bottom="0.23622047244094491" header="0.23622047244094491" footer="0.51181102362204722"/>
  <pageSetup paperSize="9" scale="87" orientation="portrait" r:id="rId1"/>
  <headerFooter alignWithMargins="0">
    <oddHeader>&amp;C7</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45"/>
  <sheetViews>
    <sheetView topLeftCell="A4" zoomScaleNormal="100" workbookViewId="0">
      <selection activeCell="J40" sqref="J40"/>
    </sheetView>
  </sheetViews>
  <sheetFormatPr defaultColWidth="8.90625" defaultRowHeight="15.65"/>
  <cols>
    <col min="1" max="1" width="6.36328125" style="13" customWidth="1"/>
    <col min="2" max="2" width="12.08984375" style="13" customWidth="1"/>
    <col min="3" max="10" width="7.81640625" style="13" customWidth="1"/>
    <col min="11" max="16384" width="8.90625" style="13"/>
  </cols>
  <sheetData>
    <row r="1" spans="1:10">
      <c r="A1" s="115" t="s">
        <v>799</v>
      </c>
    </row>
    <row r="2" spans="1:10">
      <c r="A2" s="13" t="s">
        <v>225</v>
      </c>
      <c r="B2" s="17"/>
      <c r="C2" s="17"/>
      <c r="D2" s="17"/>
      <c r="E2" s="17"/>
      <c r="F2" s="17"/>
      <c r="G2" s="17"/>
      <c r="H2" s="17"/>
      <c r="I2" s="17"/>
      <c r="J2" s="17"/>
    </row>
    <row r="3" spans="1:10">
      <c r="A3" s="47" t="s">
        <v>798</v>
      </c>
      <c r="B3" s="17"/>
      <c r="C3" s="17"/>
      <c r="D3" s="17"/>
      <c r="E3" s="17"/>
      <c r="F3" s="17"/>
      <c r="G3" s="17"/>
      <c r="H3" s="17"/>
      <c r="I3" s="17"/>
      <c r="J3" s="17"/>
    </row>
    <row r="4" spans="1:10">
      <c r="B4" s="17"/>
      <c r="C4" s="17"/>
      <c r="D4" s="17"/>
      <c r="E4" s="17"/>
      <c r="F4" s="17"/>
      <c r="G4" s="17"/>
      <c r="H4" s="17"/>
      <c r="I4" s="17"/>
      <c r="J4" s="17"/>
    </row>
    <row r="5" spans="1:10" ht="19.600000000000001" customHeight="1">
      <c r="A5" s="2127" t="s">
        <v>622</v>
      </c>
      <c r="B5" s="2128"/>
      <c r="C5" s="2130" t="s">
        <v>202</v>
      </c>
      <c r="D5" s="2131"/>
      <c r="E5" s="2131"/>
      <c r="F5" s="2131"/>
      <c r="G5" s="2131"/>
      <c r="H5" s="2131"/>
      <c r="I5" s="2131"/>
      <c r="J5" s="2132"/>
    </row>
    <row r="6" spans="1:10" ht="19.600000000000001" customHeight="1">
      <c r="A6" s="2129"/>
      <c r="B6" s="2112"/>
      <c r="C6" s="2107" t="s">
        <v>770</v>
      </c>
      <c r="D6" s="2106"/>
      <c r="E6" s="2107" t="s">
        <v>771</v>
      </c>
      <c r="F6" s="2106"/>
      <c r="G6" s="2107" t="s">
        <v>772</v>
      </c>
      <c r="H6" s="2106"/>
      <c r="I6" s="2105" t="s">
        <v>773</v>
      </c>
      <c r="J6" s="2106"/>
    </row>
    <row r="7" spans="1:10" ht="20.2" customHeight="1">
      <c r="A7" s="2083"/>
      <c r="B7" s="2089"/>
      <c r="C7" s="116">
        <v>2022</v>
      </c>
      <c r="D7" s="948">
        <v>2023</v>
      </c>
      <c r="E7" s="117">
        <v>2022</v>
      </c>
      <c r="F7" s="948">
        <v>2023</v>
      </c>
      <c r="G7" s="117">
        <v>2022</v>
      </c>
      <c r="H7" s="948">
        <v>2023</v>
      </c>
      <c r="I7" s="116">
        <v>2022</v>
      </c>
      <c r="J7" s="948">
        <v>2023</v>
      </c>
    </row>
    <row r="8" spans="1:10">
      <c r="A8" s="137"/>
      <c r="B8" s="127" t="s">
        <v>199</v>
      </c>
      <c r="C8" s="69">
        <v>19</v>
      </c>
      <c r="D8" s="945">
        <v>31</v>
      </c>
      <c r="E8" s="69">
        <v>9</v>
      </c>
      <c r="F8" s="945">
        <v>21</v>
      </c>
      <c r="G8" s="69">
        <v>18</v>
      </c>
      <c r="H8" s="945">
        <v>12</v>
      </c>
      <c r="I8" s="70">
        <v>14</v>
      </c>
      <c r="J8" s="973">
        <v>10</v>
      </c>
    </row>
    <row r="9" spans="1:10">
      <c r="A9" s="138" t="s">
        <v>525</v>
      </c>
      <c r="B9" s="119" t="s">
        <v>200</v>
      </c>
      <c r="C9" s="73">
        <v>191</v>
      </c>
      <c r="D9" s="946">
        <v>250</v>
      </c>
      <c r="E9" s="73">
        <v>185</v>
      </c>
      <c r="F9" s="946">
        <v>224</v>
      </c>
      <c r="G9" s="73">
        <v>156</v>
      </c>
      <c r="H9" s="946">
        <v>231</v>
      </c>
      <c r="I9" s="74">
        <v>160</v>
      </c>
      <c r="J9" s="974">
        <v>225</v>
      </c>
    </row>
    <row r="10" spans="1:10">
      <c r="A10" s="139"/>
      <c r="B10" s="123" t="s">
        <v>201</v>
      </c>
      <c r="C10" s="125">
        <v>4</v>
      </c>
      <c r="D10" s="964">
        <v>9</v>
      </c>
      <c r="E10" s="125">
        <v>8</v>
      </c>
      <c r="F10" s="964">
        <v>8</v>
      </c>
      <c r="G10" s="125">
        <v>4</v>
      </c>
      <c r="H10" s="964">
        <v>8</v>
      </c>
      <c r="I10" s="126">
        <v>7</v>
      </c>
      <c r="J10" s="975">
        <v>7</v>
      </c>
    </row>
    <row r="11" spans="1:10">
      <c r="A11" s="138"/>
      <c r="B11" s="127" t="s">
        <v>199</v>
      </c>
      <c r="C11" s="69">
        <v>5046</v>
      </c>
      <c r="D11" s="945">
        <v>5757</v>
      </c>
      <c r="E11" s="69">
        <v>4737</v>
      </c>
      <c r="F11" s="945">
        <v>5375</v>
      </c>
      <c r="G11" s="69">
        <v>4527</v>
      </c>
      <c r="H11" s="945">
        <v>4967</v>
      </c>
      <c r="I11" s="70">
        <v>4403</v>
      </c>
      <c r="J11" s="973">
        <v>4303</v>
      </c>
    </row>
    <row r="12" spans="1:10">
      <c r="A12" s="138" t="s">
        <v>530</v>
      </c>
      <c r="B12" s="119" t="s">
        <v>200</v>
      </c>
      <c r="C12" s="73">
        <v>6163</v>
      </c>
      <c r="D12" s="946">
        <v>6449</v>
      </c>
      <c r="E12" s="73">
        <v>6207</v>
      </c>
      <c r="F12" s="946">
        <v>6525</v>
      </c>
      <c r="G12" s="73">
        <v>6257</v>
      </c>
      <c r="H12" s="946">
        <v>6372</v>
      </c>
      <c r="I12" s="74">
        <v>6117</v>
      </c>
      <c r="J12" s="974">
        <v>6225</v>
      </c>
    </row>
    <row r="13" spans="1:10">
      <c r="A13" s="139"/>
      <c r="B13" s="123" t="s">
        <v>201</v>
      </c>
      <c r="C13" s="125">
        <v>626</v>
      </c>
      <c r="D13" s="964">
        <v>561</v>
      </c>
      <c r="E13" s="125">
        <v>666</v>
      </c>
      <c r="F13" s="964">
        <v>533</v>
      </c>
      <c r="G13" s="125">
        <v>561</v>
      </c>
      <c r="H13" s="964">
        <v>542</v>
      </c>
      <c r="I13" s="126">
        <v>505</v>
      </c>
      <c r="J13" s="975">
        <v>523</v>
      </c>
    </row>
    <row r="14" spans="1:10">
      <c r="A14" s="138"/>
      <c r="B14" s="127" t="s">
        <v>199</v>
      </c>
      <c r="C14" s="69">
        <v>8143</v>
      </c>
      <c r="D14" s="945">
        <v>9393</v>
      </c>
      <c r="E14" s="69">
        <v>7821</v>
      </c>
      <c r="F14" s="945">
        <v>9437</v>
      </c>
      <c r="G14" s="69">
        <v>7471</v>
      </c>
      <c r="H14" s="945">
        <v>8726</v>
      </c>
      <c r="I14" s="70">
        <v>7353</v>
      </c>
      <c r="J14" s="973">
        <v>8183</v>
      </c>
    </row>
    <row r="15" spans="1:10">
      <c r="A15" s="138" t="s">
        <v>532</v>
      </c>
      <c r="B15" s="119" t="s">
        <v>200</v>
      </c>
      <c r="C15" s="73">
        <v>7298</v>
      </c>
      <c r="D15" s="946">
        <v>8023</v>
      </c>
      <c r="E15" s="73">
        <v>7464</v>
      </c>
      <c r="F15" s="946">
        <v>8168</v>
      </c>
      <c r="G15" s="73">
        <v>7715</v>
      </c>
      <c r="H15" s="946">
        <v>8232</v>
      </c>
      <c r="I15" s="74">
        <v>7582</v>
      </c>
      <c r="J15" s="974">
        <v>7940</v>
      </c>
    </row>
    <row r="16" spans="1:10">
      <c r="A16" s="139"/>
      <c r="B16" s="123" t="s">
        <v>201</v>
      </c>
      <c r="C16" s="125">
        <v>647</v>
      </c>
      <c r="D16" s="964">
        <v>756</v>
      </c>
      <c r="E16" s="125">
        <v>648</v>
      </c>
      <c r="F16" s="964">
        <v>748</v>
      </c>
      <c r="G16" s="125">
        <v>654</v>
      </c>
      <c r="H16" s="964">
        <v>718</v>
      </c>
      <c r="I16" s="126">
        <v>684</v>
      </c>
      <c r="J16" s="975">
        <v>713</v>
      </c>
    </row>
    <row r="17" spans="1:10" ht="22.55" customHeight="1">
      <c r="A17" s="598" t="s">
        <v>598</v>
      </c>
      <c r="B17" s="571"/>
      <c r="C17" s="573">
        <v>28137</v>
      </c>
      <c r="D17" s="573">
        <f t="shared" ref="D17:J17" si="0">SUM(D8:D16)</f>
        <v>31229</v>
      </c>
      <c r="E17" s="573">
        <v>27745</v>
      </c>
      <c r="F17" s="573">
        <f t="shared" si="0"/>
        <v>31039</v>
      </c>
      <c r="G17" s="573">
        <v>27363</v>
      </c>
      <c r="H17" s="573">
        <f t="shared" si="0"/>
        <v>29808</v>
      </c>
      <c r="I17" s="573">
        <v>26825</v>
      </c>
      <c r="J17" s="573">
        <f t="shared" si="0"/>
        <v>28129</v>
      </c>
    </row>
    <row r="18" spans="1:10">
      <c r="A18" s="140"/>
      <c r="B18" s="140" t="s">
        <v>199</v>
      </c>
      <c r="C18" s="141">
        <v>13208</v>
      </c>
      <c r="D18" s="965">
        <f>D8+D11+D14</f>
        <v>15181</v>
      </c>
      <c r="E18" s="141">
        <v>12567</v>
      </c>
      <c r="F18" s="972">
        <f>F8+F11+F14</f>
        <v>14833</v>
      </c>
      <c r="G18" s="141">
        <v>12016</v>
      </c>
      <c r="H18" s="972">
        <f>H8+H11+H14</f>
        <v>13705</v>
      </c>
      <c r="I18" s="141">
        <v>11770</v>
      </c>
      <c r="J18" s="972">
        <f>J8+J11+J14</f>
        <v>12496</v>
      </c>
    </row>
    <row r="19" spans="1:10">
      <c r="A19" s="142" t="s">
        <v>210</v>
      </c>
      <c r="B19" s="142" t="s">
        <v>200</v>
      </c>
      <c r="C19" s="136">
        <v>13652</v>
      </c>
      <c r="D19" s="966">
        <f t="shared" ref="D19:D20" si="1">D9+D12+D15</f>
        <v>14722</v>
      </c>
      <c r="E19" s="136">
        <v>13856</v>
      </c>
      <c r="F19" s="966">
        <f t="shared" ref="F19:H20" si="2">F9+F12+F15</f>
        <v>14917</v>
      </c>
      <c r="G19" s="136">
        <v>14128</v>
      </c>
      <c r="H19" s="966">
        <f t="shared" si="2"/>
        <v>14835</v>
      </c>
      <c r="I19" s="136">
        <v>13859</v>
      </c>
      <c r="J19" s="966">
        <f t="shared" ref="J19" si="3">J9+J12+J15</f>
        <v>14390</v>
      </c>
    </row>
    <row r="20" spans="1:10">
      <c r="A20" s="142"/>
      <c r="B20" s="142" t="s">
        <v>201</v>
      </c>
      <c r="C20" s="136">
        <v>1277</v>
      </c>
      <c r="D20" s="967">
        <f t="shared" si="1"/>
        <v>1326</v>
      </c>
      <c r="E20" s="136">
        <v>1322</v>
      </c>
      <c r="F20" s="967">
        <f t="shared" si="2"/>
        <v>1289</v>
      </c>
      <c r="G20" s="136">
        <v>1219</v>
      </c>
      <c r="H20" s="967">
        <f t="shared" si="2"/>
        <v>1268</v>
      </c>
      <c r="I20" s="136">
        <v>1196</v>
      </c>
      <c r="J20" s="967">
        <f t="shared" ref="J20" si="4">J10+J13+J16</f>
        <v>1243</v>
      </c>
    </row>
    <row r="21" spans="1:10" ht="22.55" customHeight="1">
      <c r="A21" s="598" t="s">
        <v>598</v>
      </c>
      <c r="B21" s="599"/>
      <c r="C21" s="573">
        <v>28137</v>
      </c>
      <c r="D21" s="573">
        <f t="shared" ref="D21:J21" si="5">SUM(D18:D20)</f>
        <v>31229</v>
      </c>
      <c r="E21" s="573">
        <v>27745</v>
      </c>
      <c r="F21" s="573">
        <f t="shared" si="5"/>
        <v>31039</v>
      </c>
      <c r="G21" s="573">
        <v>27363</v>
      </c>
      <c r="H21" s="573">
        <f t="shared" si="5"/>
        <v>29808</v>
      </c>
      <c r="I21" s="573">
        <v>26825</v>
      </c>
      <c r="J21" s="573">
        <f t="shared" si="5"/>
        <v>28129</v>
      </c>
    </row>
    <row r="23" spans="1:10">
      <c r="A23" s="115" t="s">
        <v>800</v>
      </c>
    </row>
    <row r="24" spans="1:10">
      <c r="A24" s="13" t="s">
        <v>227</v>
      </c>
      <c r="B24" s="17"/>
    </row>
    <row r="25" spans="1:10">
      <c r="A25" s="47" t="s">
        <v>801</v>
      </c>
      <c r="B25" s="17"/>
    </row>
    <row r="27" spans="1:10" ht="17.399999999999999" customHeight="1">
      <c r="A27" s="2127" t="s">
        <v>622</v>
      </c>
      <c r="B27" s="2128"/>
      <c r="C27" s="2130" t="s">
        <v>202</v>
      </c>
      <c r="D27" s="2133"/>
      <c r="E27" s="2133"/>
      <c r="F27" s="2133"/>
      <c r="G27" s="2133"/>
      <c r="H27" s="2133"/>
      <c r="I27" s="2133"/>
      <c r="J27" s="2134"/>
    </row>
    <row r="28" spans="1:10" ht="18.649999999999999" customHeight="1">
      <c r="A28" s="2129"/>
      <c r="B28" s="2112"/>
      <c r="C28" s="2107" t="s">
        <v>770</v>
      </c>
      <c r="D28" s="2106"/>
      <c r="E28" s="2107" t="s">
        <v>771</v>
      </c>
      <c r="F28" s="2106"/>
      <c r="G28" s="2107" t="s">
        <v>772</v>
      </c>
      <c r="H28" s="2106"/>
      <c r="I28" s="2105" t="s">
        <v>773</v>
      </c>
      <c r="J28" s="2106"/>
    </row>
    <row r="29" spans="1:10" ht="20.2" customHeight="1">
      <c r="A29" s="2083"/>
      <c r="B29" s="2089"/>
      <c r="C29" s="116">
        <v>2022</v>
      </c>
      <c r="D29" s="948">
        <v>2023</v>
      </c>
      <c r="E29" s="117">
        <v>2022</v>
      </c>
      <c r="F29" s="948">
        <v>2023</v>
      </c>
      <c r="G29" s="117">
        <v>2022</v>
      </c>
      <c r="H29" s="948">
        <v>2023</v>
      </c>
      <c r="I29" s="116">
        <v>2022</v>
      </c>
      <c r="J29" s="948">
        <v>2023</v>
      </c>
    </row>
    <row r="30" spans="1:10">
      <c r="A30" s="137"/>
      <c r="B30" s="127" t="s">
        <v>199</v>
      </c>
      <c r="C30" s="69">
        <v>0</v>
      </c>
      <c r="D30" s="945">
        <v>0</v>
      </c>
      <c r="E30" s="69">
        <v>0</v>
      </c>
      <c r="F30" s="945">
        <v>0</v>
      </c>
      <c r="G30" s="69">
        <v>0</v>
      </c>
      <c r="H30" s="945">
        <v>0</v>
      </c>
      <c r="I30" s="70">
        <v>0</v>
      </c>
      <c r="J30" s="973">
        <v>0</v>
      </c>
    </row>
    <row r="31" spans="1:10">
      <c r="A31" s="138" t="s">
        <v>525</v>
      </c>
      <c r="B31" s="119" t="s">
        <v>200</v>
      </c>
      <c r="C31" s="73">
        <v>0</v>
      </c>
      <c r="D31" s="946">
        <v>3</v>
      </c>
      <c r="E31" s="73">
        <v>2</v>
      </c>
      <c r="F31" s="946">
        <v>4</v>
      </c>
      <c r="G31" s="73">
        <v>5</v>
      </c>
      <c r="H31" s="946">
        <v>3</v>
      </c>
      <c r="I31" s="74">
        <v>2</v>
      </c>
      <c r="J31" s="974">
        <v>1</v>
      </c>
    </row>
    <row r="32" spans="1:10">
      <c r="A32" s="139"/>
      <c r="B32" s="123" t="s">
        <v>201</v>
      </c>
      <c r="C32" s="125">
        <v>0</v>
      </c>
      <c r="D32" s="964">
        <v>0</v>
      </c>
      <c r="E32" s="125">
        <v>0</v>
      </c>
      <c r="F32" s="964">
        <v>0</v>
      </c>
      <c r="G32" s="125">
        <v>0</v>
      </c>
      <c r="H32" s="964">
        <v>0</v>
      </c>
      <c r="I32" s="126">
        <v>0</v>
      </c>
      <c r="J32" s="975">
        <v>0</v>
      </c>
    </row>
    <row r="33" spans="1:10">
      <c r="A33" s="138"/>
      <c r="B33" s="127" t="s">
        <v>199</v>
      </c>
      <c r="C33" s="69">
        <v>184</v>
      </c>
      <c r="D33" s="945">
        <v>93</v>
      </c>
      <c r="E33" s="69">
        <v>174</v>
      </c>
      <c r="F33" s="945">
        <v>110</v>
      </c>
      <c r="G33" s="69">
        <v>116</v>
      </c>
      <c r="H33" s="945">
        <v>95</v>
      </c>
      <c r="I33" s="70">
        <v>82</v>
      </c>
      <c r="J33" s="973">
        <v>91</v>
      </c>
    </row>
    <row r="34" spans="1:10">
      <c r="A34" s="138" t="s">
        <v>530</v>
      </c>
      <c r="B34" s="119" t="s">
        <v>200</v>
      </c>
      <c r="C34" s="73">
        <v>537</v>
      </c>
      <c r="D34" s="946">
        <v>714</v>
      </c>
      <c r="E34" s="73">
        <v>545</v>
      </c>
      <c r="F34" s="946">
        <v>753</v>
      </c>
      <c r="G34" s="73">
        <v>562</v>
      </c>
      <c r="H34" s="946">
        <v>713</v>
      </c>
      <c r="I34" s="74">
        <v>566</v>
      </c>
      <c r="J34" s="974">
        <v>646</v>
      </c>
    </row>
    <row r="35" spans="1:10">
      <c r="A35" s="139"/>
      <c r="B35" s="123" t="s">
        <v>201</v>
      </c>
      <c r="C35" s="125">
        <v>2</v>
      </c>
      <c r="D35" s="964">
        <v>2</v>
      </c>
      <c r="E35" s="125">
        <v>2</v>
      </c>
      <c r="F35" s="964">
        <v>3</v>
      </c>
      <c r="G35" s="125">
        <v>2</v>
      </c>
      <c r="H35" s="964">
        <v>6</v>
      </c>
      <c r="I35" s="126">
        <v>0</v>
      </c>
      <c r="J35" s="975">
        <v>3</v>
      </c>
    </row>
    <row r="36" spans="1:10">
      <c r="A36" s="138"/>
      <c r="B36" s="127" t="s">
        <v>199</v>
      </c>
      <c r="C36" s="69">
        <v>60</v>
      </c>
      <c r="D36" s="945">
        <v>61</v>
      </c>
      <c r="E36" s="69">
        <v>52</v>
      </c>
      <c r="F36" s="945">
        <v>90</v>
      </c>
      <c r="G36" s="69">
        <v>40</v>
      </c>
      <c r="H36" s="945">
        <v>71</v>
      </c>
      <c r="I36" s="70">
        <v>56</v>
      </c>
      <c r="J36" s="973">
        <v>64</v>
      </c>
    </row>
    <row r="37" spans="1:10">
      <c r="A37" s="138" t="s">
        <v>532</v>
      </c>
      <c r="B37" s="119" t="s">
        <v>200</v>
      </c>
      <c r="C37" s="73">
        <v>514</v>
      </c>
      <c r="D37" s="946">
        <v>520</v>
      </c>
      <c r="E37" s="73">
        <v>510</v>
      </c>
      <c r="F37" s="946">
        <v>562</v>
      </c>
      <c r="G37" s="73">
        <v>477</v>
      </c>
      <c r="H37" s="946">
        <v>528</v>
      </c>
      <c r="I37" s="74">
        <v>440</v>
      </c>
      <c r="J37" s="974">
        <v>497</v>
      </c>
    </row>
    <row r="38" spans="1:10">
      <c r="A38" s="139"/>
      <c r="B38" s="123" t="s">
        <v>201</v>
      </c>
      <c r="C38" s="125">
        <v>4</v>
      </c>
      <c r="D38" s="964">
        <v>1</v>
      </c>
      <c r="E38" s="125">
        <v>2</v>
      </c>
      <c r="F38" s="964">
        <v>1</v>
      </c>
      <c r="G38" s="125">
        <v>3</v>
      </c>
      <c r="H38" s="964">
        <v>5</v>
      </c>
      <c r="I38" s="126">
        <v>1</v>
      </c>
      <c r="J38" s="975">
        <v>4</v>
      </c>
    </row>
    <row r="39" spans="1:10" ht="23.95" customHeight="1">
      <c r="A39" s="598" t="s">
        <v>598</v>
      </c>
      <c r="B39" s="571"/>
      <c r="C39" s="573">
        <v>1301</v>
      </c>
      <c r="D39" s="573">
        <f t="shared" ref="D39:J39" si="6">SUM(D30:D38)</f>
        <v>1394</v>
      </c>
      <c r="E39" s="573">
        <v>1287</v>
      </c>
      <c r="F39" s="573">
        <f t="shared" si="6"/>
        <v>1523</v>
      </c>
      <c r="G39" s="573">
        <v>1205</v>
      </c>
      <c r="H39" s="573">
        <f t="shared" si="6"/>
        <v>1421</v>
      </c>
      <c r="I39" s="573">
        <v>1147</v>
      </c>
      <c r="J39" s="573">
        <f t="shared" si="6"/>
        <v>1306</v>
      </c>
    </row>
    <row r="40" spans="1:10">
      <c r="A40" s="140"/>
      <c r="B40" s="140" t="s">
        <v>199</v>
      </c>
      <c r="C40" s="141">
        <v>244</v>
      </c>
      <c r="D40" s="972">
        <f>D30+D33+D36</f>
        <v>154</v>
      </c>
      <c r="E40" s="141">
        <v>226</v>
      </c>
      <c r="F40" s="972">
        <f>F30+F33+F36</f>
        <v>200</v>
      </c>
      <c r="G40" s="141">
        <v>156</v>
      </c>
      <c r="H40" s="972">
        <f>H30+H33+H36</f>
        <v>166</v>
      </c>
      <c r="I40" s="141">
        <v>138</v>
      </c>
      <c r="J40" s="972">
        <f>J30+J33+J36</f>
        <v>155</v>
      </c>
    </row>
    <row r="41" spans="1:10">
      <c r="A41" s="142" t="s">
        <v>210</v>
      </c>
      <c r="B41" s="142" t="s">
        <v>200</v>
      </c>
      <c r="C41" s="136">
        <v>1051</v>
      </c>
      <c r="D41" s="966">
        <f t="shared" ref="D41" si="7">D31+D34+D37</f>
        <v>1237</v>
      </c>
      <c r="E41" s="136">
        <v>1057</v>
      </c>
      <c r="F41" s="966">
        <f t="shared" ref="F41" si="8">F31+F34+F37</f>
        <v>1319</v>
      </c>
      <c r="G41" s="136">
        <v>1044</v>
      </c>
      <c r="H41" s="966">
        <f t="shared" ref="H41:J41" si="9">H31+H34+H37</f>
        <v>1244</v>
      </c>
      <c r="I41" s="136">
        <v>1008</v>
      </c>
      <c r="J41" s="966">
        <f t="shared" si="9"/>
        <v>1144</v>
      </c>
    </row>
    <row r="42" spans="1:10">
      <c r="A42" s="142"/>
      <c r="B42" s="142" t="s">
        <v>201</v>
      </c>
      <c r="C42" s="136">
        <v>6</v>
      </c>
      <c r="D42" s="967">
        <f t="shared" ref="D42" si="10">D32+D35+D38</f>
        <v>3</v>
      </c>
      <c r="E42" s="136">
        <v>4</v>
      </c>
      <c r="F42" s="967">
        <f t="shared" ref="F42" si="11">F32+F35+F38</f>
        <v>4</v>
      </c>
      <c r="G42" s="136">
        <v>5</v>
      </c>
      <c r="H42" s="967">
        <f t="shared" ref="H42:J42" si="12">H32+H35+H38</f>
        <v>11</v>
      </c>
      <c r="I42" s="136">
        <v>1</v>
      </c>
      <c r="J42" s="967">
        <f t="shared" si="12"/>
        <v>7</v>
      </c>
    </row>
    <row r="43" spans="1:10" ht="23.35" customHeight="1">
      <c r="A43" s="598" t="s">
        <v>598</v>
      </c>
      <c r="B43" s="599"/>
      <c r="C43" s="573">
        <v>1301</v>
      </c>
      <c r="D43" s="573">
        <f t="shared" ref="D43:J43" si="13">SUM(D40:D42)</f>
        <v>1394</v>
      </c>
      <c r="E43" s="573">
        <v>1287</v>
      </c>
      <c r="F43" s="573">
        <f t="shared" si="13"/>
        <v>1523</v>
      </c>
      <c r="G43" s="573">
        <v>1205</v>
      </c>
      <c r="H43" s="573">
        <f t="shared" si="13"/>
        <v>1421</v>
      </c>
      <c r="I43" s="573">
        <v>1147</v>
      </c>
      <c r="J43" s="573">
        <f t="shared" si="13"/>
        <v>1306</v>
      </c>
    </row>
    <row r="44" spans="1:10">
      <c r="A44" s="26"/>
      <c r="B44" s="26"/>
      <c r="C44" s="143"/>
      <c r="D44" s="143"/>
      <c r="E44" s="143"/>
      <c r="F44" s="143"/>
      <c r="G44" s="143"/>
      <c r="H44" s="143"/>
      <c r="I44" s="143"/>
      <c r="J44" s="143"/>
    </row>
    <row r="45" spans="1:10">
      <c r="A45" s="27" t="s">
        <v>903</v>
      </c>
    </row>
  </sheetData>
  <mergeCells count="12">
    <mergeCell ref="E28:F28"/>
    <mergeCell ref="G28:H28"/>
    <mergeCell ref="I28:J28"/>
    <mergeCell ref="A5:B7"/>
    <mergeCell ref="C6:D6"/>
    <mergeCell ref="E6:F6"/>
    <mergeCell ref="G6:H6"/>
    <mergeCell ref="I6:J6"/>
    <mergeCell ref="C5:J5"/>
    <mergeCell ref="A27:B29"/>
    <mergeCell ref="C27:J27"/>
    <mergeCell ref="C28:D28"/>
  </mergeCells>
  <pageMargins left="0.70866141732283472" right="0.70866141732283472" top="0.74803149606299213" bottom="0.74803149606299213" header="0.31496062992125984" footer="0.31496062992125984"/>
  <pageSetup paperSize="9" scale="90" orientation="portrait" r:id="rId1"/>
  <headerFooter>
    <oddHeader>&amp;C8</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K33"/>
  <sheetViews>
    <sheetView topLeftCell="A4" workbookViewId="0">
      <selection activeCell="M14" sqref="M14"/>
    </sheetView>
  </sheetViews>
  <sheetFormatPr defaultColWidth="8.90625" defaultRowHeight="15.65"/>
  <cols>
    <col min="1" max="1" width="8.81640625" style="13" customWidth="1"/>
    <col min="2" max="2" width="13.36328125" style="13" customWidth="1"/>
    <col min="3" max="10" width="7.81640625" style="13" customWidth="1"/>
    <col min="11" max="16384" width="8.90625" style="13"/>
  </cols>
  <sheetData>
    <row r="2" spans="1:11">
      <c r="A2" s="145" t="s">
        <v>320</v>
      </c>
    </row>
    <row r="4" spans="1:11" ht="20.2" customHeight="1">
      <c r="A4" s="2108" t="s">
        <v>622</v>
      </c>
      <c r="B4" s="2104"/>
      <c r="C4" s="2116" t="s">
        <v>202</v>
      </c>
      <c r="D4" s="2117"/>
      <c r="E4" s="2117"/>
      <c r="F4" s="2117"/>
      <c r="G4" s="2117"/>
      <c r="H4" s="2117"/>
      <c r="I4" s="2117"/>
      <c r="J4" s="2118"/>
    </row>
    <row r="5" spans="1:11" ht="20.2" customHeight="1">
      <c r="A5" s="2110"/>
      <c r="B5" s="2112"/>
      <c r="C5" s="2107" t="s">
        <v>770</v>
      </c>
      <c r="D5" s="2106"/>
      <c r="E5" s="2107" t="s">
        <v>771</v>
      </c>
      <c r="F5" s="2106"/>
      <c r="G5" s="2107" t="s">
        <v>772</v>
      </c>
      <c r="H5" s="2106"/>
      <c r="I5" s="2105" t="s">
        <v>773</v>
      </c>
      <c r="J5" s="2106"/>
    </row>
    <row r="6" spans="1:11" ht="20.2" customHeight="1">
      <c r="A6" s="2139"/>
      <c r="B6" s="2089"/>
      <c r="C6" s="1707">
        <v>2022</v>
      </c>
      <c r="D6" s="948">
        <v>2023</v>
      </c>
      <c r="E6" s="1707">
        <v>2022</v>
      </c>
      <c r="F6" s="948">
        <v>2023</v>
      </c>
      <c r="G6" s="1707">
        <v>2022</v>
      </c>
      <c r="H6" s="948">
        <v>2023</v>
      </c>
      <c r="I6" s="1707">
        <v>2022</v>
      </c>
      <c r="J6" s="948">
        <v>2023</v>
      </c>
      <c r="K6" s="203"/>
    </row>
    <row r="7" spans="1:11" ht="20.2" customHeight="1">
      <c r="A7" s="2137" t="s">
        <v>776</v>
      </c>
      <c r="B7" s="2138"/>
      <c r="C7" s="146">
        <v>0</v>
      </c>
      <c r="D7" s="976">
        <v>0</v>
      </c>
      <c r="E7" s="146">
        <v>0</v>
      </c>
      <c r="F7" s="976">
        <v>0</v>
      </c>
      <c r="G7" s="146">
        <v>0</v>
      </c>
      <c r="H7" s="976">
        <v>0</v>
      </c>
      <c r="I7" s="147">
        <v>0</v>
      </c>
      <c r="J7" s="977">
        <v>0</v>
      </c>
    </row>
    <row r="8" spans="1:11" ht="18" customHeight="1"/>
    <row r="9" spans="1:11" ht="18" customHeight="1"/>
    <row r="10" spans="1:11" ht="18" customHeight="1">
      <c r="A10" s="115" t="s">
        <v>321</v>
      </c>
    </row>
    <row r="11" spans="1:11" ht="18" customHeight="1"/>
    <row r="12" spans="1:11" ht="20.2" customHeight="1">
      <c r="A12" s="2127" t="s">
        <v>622</v>
      </c>
      <c r="B12" s="2128"/>
      <c r="C12" s="2130" t="s">
        <v>202</v>
      </c>
      <c r="D12" s="2133"/>
      <c r="E12" s="2133"/>
      <c r="F12" s="2133"/>
      <c r="G12" s="2133"/>
      <c r="H12" s="2133"/>
      <c r="I12" s="2133"/>
      <c r="J12" s="2134"/>
    </row>
    <row r="13" spans="1:11" ht="20.2" customHeight="1">
      <c r="A13" s="2129"/>
      <c r="B13" s="2112"/>
      <c r="C13" s="2107" t="s">
        <v>770</v>
      </c>
      <c r="D13" s="2106"/>
      <c r="E13" s="2107" t="s">
        <v>771</v>
      </c>
      <c r="F13" s="2106"/>
      <c r="G13" s="2107" t="s">
        <v>772</v>
      </c>
      <c r="H13" s="2106"/>
      <c r="I13" s="2105" t="s">
        <v>773</v>
      </c>
      <c r="J13" s="2106"/>
    </row>
    <row r="14" spans="1:11" ht="20.2" customHeight="1">
      <c r="A14" s="2083"/>
      <c r="B14" s="2089"/>
      <c r="C14" s="116">
        <v>2022</v>
      </c>
      <c r="D14" s="948">
        <v>2023</v>
      </c>
      <c r="E14" s="116">
        <v>2022</v>
      </c>
      <c r="F14" s="948">
        <v>2023</v>
      </c>
      <c r="G14" s="116">
        <v>2022</v>
      </c>
      <c r="H14" s="948">
        <v>2023</v>
      </c>
      <c r="I14" s="116">
        <v>2022</v>
      </c>
      <c r="J14" s="948">
        <v>2023</v>
      </c>
    </row>
    <row r="15" spans="1:11" ht="20.2" customHeight="1">
      <c r="A15" s="137"/>
      <c r="B15" s="127" t="s">
        <v>199</v>
      </c>
      <c r="C15" s="69">
        <v>31</v>
      </c>
      <c r="D15" s="945">
        <v>41</v>
      </c>
      <c r="E15" s="69">
        <v>26</v>
      </c>
      <c r="F15" s="945">
        <v>37</v>
      </c>
      <c r="G15" s="69">
        <v>31</v>
      </c>
      <c r="H15" s="945">
        <v>24</v>
      </c>
      <c r="I15" s="70">
        <v>24</v>
      </c>
      <c r="J15" s="973">
        <v>23</v>
      </c>
    </row>
    <row r="16" spans="1:11" ht="20.2" customHeight="1">
      <c r="A16" s="138" t="s">
        <v>525</v>
      </c>
      <c r="B16" s="119" t="s">
        <v>200</v>
      </c>
      <c r="C16" s="73">
        <v>496</v>
      </c>
      <c r="D16" s="946">
        <v>559</v>
      </c>
      <c r="E16" s="73">
        <v>509</v>
      </c>
      <c r="F16" s="946">
        <v>530</v>
      </c>
      <c r="G16" s="73">
        <v>449</v>
      </c>
      <c r="H16" s="946">
        <v>545</v>
      </c>
      <c r="I16" s="74">
        <v>455</v>
      </c>
      <c r="J16" s="974">
        <v>531</v>
      </c>
    </row>
    <row r="17" spans="1:11" ht="20.2" customHeight="1">
      <c r="A17" s="139"/>
      <c r="B17" s="123" t="s">
        <v>201</v>
      </c>
      <c r="C17" s="125">
        <v>52</v>
      </c>
      <c r="D17" s="964">
        <v>46</v>
      </c>
      <c r="E17" s="125">
        <v>44</v>
      </c>
      <c r="F17" s="964">
        <v>41</v>
      </c>
      <c r="G17" s="125">
        <v>50</v>
      </c>
      <c r="H17" s="964">
        <v>43</v>
      </c>
      <c r="I17" s="126">
        <v>43</v>
      </c>
      <c r="J17" s="975">
        <v>41</v>
      </c>
    </row>
    <row r="18" spans="1:11" ht="20.2" customHeight="1">
      <c r="A18" s="138"/>
      <c r="B18" s="127" t="s">
        <v>199</v>
      </c>
      <c r="C18" s="69">
        <v>10755</v>
      </c>
      <c r="D18" s="945">
        <v>12020</v>
      </c>
      <c r="E18" s="69">
        <v>10587</v>
      </c>
      <c r="F18" s="945">
        <v>11726</v>
      </c>
      <c r="G18" s="69">
        <v>10235</v>
      </c>
      <c r="H18" s="945">
        <v>11015</v>
      </c>
      <c r="I18" s="70">
        <v>10025</v>
      </c>
      <c r="J18" s="973">
        <v>10175</v>
      </c>
    </row>
    <row r="19" spans="1:11" ht="20.2" customHeight="1">
      <c r="A19" s="138" t="s">
        <v>530</v>
      </c>
      <c r="B19" s="119" t="s">
        <v>200</v>
      </c>
      <c r="C19" s="73">
        <v>11773</v>
      </c>
      <c r="D19" s="946">
        <v>12121</v>
      </c>
      <c r="E19" s="73">
        <v>11837</v>
      </c>
      <c r="F19" s="946">
        <v>12351</v>
      </c>
      <c r="G19" s="73">
        <v>11836</v>
      </c>
      <c r="H19" s="946">
        <v>12175</v>
      </c>
      <c r="I19" s="74">
        <v>11718</v>
      </c>
      <c r="J19" s="974">
        <v>12086</v>
      </c>
    </row>
    <row r="20" spans="1:11" ht="20.2" customHeight="1">
      <c r="A20" s="139"/>
      <c r="B20" s="123" t="s">
        <v>201</v>
      </c>
      <c r="C20" s="125">
        <v>2161</v>
      </c>
      <c r="D20" s="964">
        <v>2071</v>
      </c>
      <c r="E20" s="125">
        <v>2152</v>
      </c>
      <c r="F20" s="964">
        <v>2025</v>
      </c>
      <c r="G20" s="125">
        <v>2060</v>
      </c>
      <c r="H20" s="964">
        <v>2044</v>
      </c>
      <c r="I20" s="126">
        <v>1948</v>
      </c>
      <c r="J20" s="975">
        <v>1987</v>
      </c>
    </row>
    <row r="21" spans="1:11" ht="20.2" customHeight="1">
      <c r="A21" s="138"/>
      <c r="B21" s="127" t="s">
        <v>199</v>
      </c>
      <c r="C21" s="69">
        <v>20339</v>
      </c>
      <c r="D21" s="945">
        <v>22518</v>
      </c>
      <c r="E21" s="69">
        <v>20287</v>
      </c>
      <c r="F21" s="945">
        <v>22281</v>
      </c>
      <c r="G21" s="69">
        <v>19699</v>
      </c>
      <c r="H21" s="945">
        <v>21207</v>
      </c>
      <c r="I21" s="70">
        <v>19493</v>
      </c>
      <c r="J21" s="973">
        <v>20223</v>
      </c>
    </row>
    <row r="22" spans="1:11" ht="20.2" customHeight="1">
      <c r="A22" s="138" t="s">
        <v>532</v>
      </c>
      <c r="B22" s="119" t="s">
        <v>200</v>
      </c>
      <c r="C22" s="73">
        <v>14833</v>
      </c>
      <c r="D22" s="946">
        <v>15674</v>
      </c>
      <c r="E22" s="73">
        <v>15054</v>
      </c>
      <c r="F22" s="946">
        <v>16089</v>
      </c>
      <c r="G22" s="73">
        <v>15308</v>
      </c>
      <c r="H22" s="946">
        <v>16227</v>
      </c>
      <c r="I22" s="74">
        <v>15152</v>
      </c>
      <c r="J22" s="974">
        <v>16090</v>
      </c>
    </row>
    <row r="23" spans="1:11" ht="20.2" customHeight="1">
      <c r="A23" s="139"/>
      <c r="B23" s="123" t="s">
        <v>201</v>
      </c>
      <c r="C23" s="125">
        <v>2912</v>
      </c>
      <c r="D23" s="964">
        <v>3025</v>
      </c>
      <c r="E23" s="125">
        <v>2907</v>
      </c>
      <c r="F23" s="964">
        <v>3068</v>
      </c>
      <c r="G23" s="125">
        <v>2854</v>
      </c>
      <c r="H23" s="964">
        <v>3027</v>
      </c>
      <c r="I23" s="126">
        <v>2848</v>
      </c>
      <c r="J23" s="975">
        <v>2963</v>
      </c>
    </row>
    <row r="24" spans="1:11" ht="40.1" customHeight="1">
      <c r="A24" s="2135" t="s">
        <v>977</v>
      </c>
      <c r="B24" s="2136"/>
      <c r="C24" s="148">
        <v>1370</v>
      </c>
      <c r="D24" s="978">
        <v>1667</v>
      </c>
      <c r="E24" s="148">
        <v>1132</v>
      </c>
      <c r="F24" s="978">
        <v>1381</v>
      </c>
      <c r="G24" s="148">
        <v>1203</v>
      </c>
      <c r="H24" s="978">
        <v>1226</v>
      </c>
      <c r="I24" s="149">
        <v>1373</v>
      </c>
      <c r="J24" s="979">
        <v>1273</v>
      </c>
    </row>
    <row r="25" spans="1:11" ht="20.2" customHeight="1">
      <c r="A25" s="598" t="s">
        <v>598</v>
      </c>
      <c r="B25" s="571"/>
      <c r="C25" s="573">
        <v>64722</v>
      </c>
      <c r="D25" s="573">
        <f t="shared" ref="D25:J25" si="0">SUM(D15:D24)</f>
        <v>69742</v>
      </c>
      <c r="E25" s="573">
        <v>64535</v>
      </c>
      <c r="F25" s="573">
        <f t="shared" si="0"/>
        <v>69529</v>
      </c>
      <c r="G25" s="573">
        <v>63725</v>
      </c>
      <c r="H25" s="573">
        <f t="shared" si="0"/>
        <v>67533</v>
      </c>
      <c r="I25" s="573">
        <v>63079</v>
      </c>
      <c r="J25" s="573">
        <f t="shared" si="0"/>
        <v>65392</v>
      </c>
    </row>
    <row r="26" spans="1:11" ht="20.2" customHeight="1">
      <c r="A26" s="140"/>
      <c r="B26" s="140" t="s">
        <v>199</v>
      </c>
      <c r="C26" s="141">
        <v>31125</v>
      </c>
      <c r="D26" s="972">
        <f t="shared" ref="D26:J26" si="1">D15+D18+D21</f>
        <v>34579</v>
      </c>
      <c r="E26" s="141">
        <v>30900</v>
      </c>
      <c r="F26" s="972">
        <f t="shared" si="1"/>
        <v>34044</v>
      </c>
      <c r="G26" s="141">
        <v>29965</v>
      </c>
      <c r="H26" s="972">
        <f t="shared" si="1"/>
        <v>32246</v>
      </c>
      <c r="I26" s="141">
        <v>29542</v>
      </c>
      <c r="J26" s="972">
        <f t="shared" si="1"/>
        <v>30421</v>
      </c>
    </row>
    <row r="27" spans="1:11" ht="20.2" customHeight="1">
      <c r="A27" s="142" t="s">
        <v>210</v>
      </c>
      <c r="B27" s="142" t="s">
        <v>200</v>
      </c>
      <c r="C27" s="136">
        <v>27102</v>
      </c>
      <c r="D27" s="966">
        <f t="shared" ref="D27:D28" si="2">D16+D19+D22</f>
        <v>28354</v>
      </c>
      <c r="E27" s="136">
        <v>27400</v>
      </c>
      <c r="F27" s="966">
        <f t="shared" ref="F27:H28" si="3">F16+F19+F22</f>
        <v>28970</v>
      </c>
      <c r="G27" s="136">
        <v>27593</v>
      </c>
      <c r="H27" s="966">
        <f t="shared" si="3"/>
        <v>28947</v>
      </c>
      <c r="I27" s="136">
        <v>27325</v>
      </c>
      <c r="J27" s="966">
        <f t="shared" ref="J27" si="4">J16+J19+J22</f>
        <v>28707</v>
      </c>
      <c r="K27" s="150"/>
    </row>
    <row r="28" spans="1:11" ht="20.2" customHeight="1">
      <c r="A28" s="142"/>
      <c r="B28" s="142" t="s">
        <v>201</v>
      </c>
      <c r="C28" s="136">
        <v>5125</v>
      </c>
      <c r="D28" s="966">
        <f t="shared" si="2"/>
        <v>5142</v>
      </c>
      <c r="E28" s="136">
        <v>5103</v>
      </c>
      <c r="F28" s="966">
        <f t="shared" si="3"/>
        <v>5134</v>
      </c>
      <c r="G28" s="136">
        <v>4964</v>
      </c>
      <c r="H28" s="966">
        <f t="shared" si="3"/>
        <v>5114</v>
      </c>
      <c r="I28" s="136">
        <v>4839</v>
      </c>
      <c r="J28" s="966">
        <f t="shared" ref="J28" si="5">J17+J20+J23</f>
        <v>4991</v>
      </c>
    </row>
    <row r="29" spans="1:11" ht="20.2" customHeight="1">
      <c r="A29" s="151"/>
      <c r="B29" s="152" t="s">
        <v>976</v>
      </c>
      <c r="C29" s="153">
        <v>1370</v>
      </c>
      <c r="D29" s="967">
        <f>D24</f>
        <v>1667</v>
      </c>
      <c r="E29" s="153">
        <v>1132</v>
      </c>
      <c r="F29" s="967">
        <f>F24</f>
        <v>1381</v>
      </c>
      <c r="G29" s="153">
        <v>1203</v>
      </c>
      <c r="H29" s="967">
        <f>H24</f>
        <v>1226</v>
      </c>
      <c r="I29" s="153">
        <v>1373</v>
      </c>
      <c r="J29" s="967">
        <f>J24</f>
        <v>1273</v>
      </c>
    </row>
    <row r="30" spans="1:11" ht="20.2" customHeight="1">
      <c r="A30" s="598" t="s">
        <v>598</v>
      </c>
      <c r="B30" s="599"/>
      <c r="C30" s="573">
        <v>64722</v>
      </c>
      <c r="D30" s="573">
        <f>SUM(D26:D29)</f>
        <v>69742</v>
      </c>
      <c r="E30" s="573">
        <v>64535</v>
      </c>
      <c r="F30" s="573">
        <f>SUM(F26:F29)</f>
        <v>69529</v>
      </c>
      <c r="G30" s="573">
        <v>63725</v>
      </c>
      <c r="H30" s="573">
        <f>SUM(H26:H29)</f>
        <v>67533</v>
      </c>
      <c r="I30" s="573">
        <v>63079</v>
      </c>
      <c r="J30" s="573">
        <f>SUM(J26:J29)</f>
        <v>65392</v>
      </c>
    </row>
    <row r="31" spans="1:11">
      <c r="A31" s="13" t="s">
        <v>975</v>
      </c>
    </row>
    <row r="33" spans="1:1">
      <c r="A33" s="27" t="s">
        <v>903</v>
      </c>
    </row>
  </sheetData>
  <mergeCells count="14">
    <mergeCell ref="A4:B6"/>
    <mergeCell ref="C4:J4"/>
    <mergeCell ref="C5:D5"/>
    <mergeCell ref="E5:F5"/>
    <mergeCell ref="G5:H5"/>
    <mergeCell ref="I5:J5"/>
    <mergeCell ref="A24:B24"/>
    <mergeCell ref="A7:B7"/>
    <mergeCell ref="A12:B14"/>
    <mergeCell ref="C12:J12"/>
    <mergeCell ref="C13:D13"/>
    <mergeCell ref="E13:F13"/>
    <mergeCell ref="G13:H13"/>
    <mergeCell ref="I13:J13"/>
  </mergeCells>
  <phoneticPr fontId="0" type="noConversion"/>
  <pageMargins left="0.59055118110236227" right="0.27559055118110237" top="0.70866141732283472" bottom="0.23622047244094491" header="0.31496062992125984" footer="0.51181102362204722"/>
  <pageSetup paperSize="9" scale="84" orientation="portrait" r:id="rId1"/>
  <headerFooter alignWithMargins="0">
    <oddHeader>&amp;C9</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M26"/>
  <sheetViews>
    <sheetView zoomScaleNormal="100" workbookViewId="0">
      <selection activeCell="N6" sqref="N6"/>
    </sheetView>
  </sheetViews>
  <sheetFormatPr defaultColWidth="9.81640625" defaultRowHeight="15.65"/>
  <cols>
    <col min="1" max="1" width="12" style="13" customWidth="1"/>
    <col min="2" max="3" width="9.81640625" style="13" customWidth="1"/>
    <col min="4" max="4" width="5.81640625" style="13" customWidth="1"/>
    <col min="5" max="5" width="7.81640625" style="13" customWidth="1"/>
    <col min="6" max="6" width="8.6328125" style="13" customWidth="1"/>
    <col min="7" max="7" width="11" style="13" customWidth="1"/>
    <col min="8" max="8" width="8.81640625" style="13" customWidth="1"/>
    <col min="9" max="9" width="11.36328125" style="13" bestFit="1" customWidth="1"/>
    <col min="10" max="10" width="9.90625" style="13" bestFit="1" customWidth="1"/>
    <col min="11" max="11" width="11.81640625" style="13" customWidth="1"/>
    <col min="12" max="12" width="2.81640625" style="13" customWidth="1"/>
    <col min="13" max="16384" width="9.81640625" style="13"/>
  </cols>
  <sheetData>
    <row r="1" spans="1:13" ht="20.05" customHeight="1">
      <c r="A1" s="17" t="s">
        <v>1293</v>
      </c>
      <c r="B1" s="17"/>
      <c r="C1" s="17"/>
      <c r="D1" s="17"/>
      <c r="E1" s="17"/>
      <c r="F1" s="17"/>
      <c r="G1" s="17"/>
      <c r="H1" s="17"/>
      <c r="I1" s="17"/>
      <c r="J1" s="17"/>
      <c r="K1" s="17"/>
    </row>
    <row r="2" spans="1:13" ht="20.05" customHeight="1">
      <c r="A2" s="17"/>
      <c r="B2" s="17"/>
      <c r="C2" s="17"/>
      <c r="D2" s="17"/>
      <c r="E2" s="17"/>
      <c r="F2" s="17"/>
      <c r="G2" s="17"/>
      <c r="H2" s="17"/>
      <c r="I2" s="17"/>
      <c r="J2" s="17"/>
      <c r="K2" s="17"/>
    </row>
    <row r="3" spans="1:13" ht="33.85" customHeight="1">
      <c r="A3" s="600" t="s">
        <v>483</v>
      </c>
      <c r="B3" s="601"/>
      <c r="C3" s="601"/>
      <c r="D3" s="602"/>
      <c r="E3" s="2143" t="s">
        <v>598</v>
      </c>
      <c r="F3" s="2140" t="s">
        <v>925</v>
      </c>
      <c r="G3" s="2141"/>
      <c r="H3" s="2141"/>
      <c r="I3" s="2141"/>
      <c r="J3" s="2141"/>
      <c r="K3" s="2142"/>
    </row>
    <row r="4" spans="1:13" ht="57.15" customHeight="1">
      <c r="A4" s="568"/>
      <c r="B4" s="603"/>
      <c r="C4" s="603"/>
      <c r="D4" s="604"/>
      <c r="E4" s="2144"/>
      <c r="F4" s="605" t="s">
        <v>919</v>
      </c>
      <c r="G4" s="606" t="s">
        <v>920</v>
      </c>
      <c r="H4" s="606" t="s">
        <v>921</v>
      </c>
      <c r="I4" s="607" t="s">
        <v>922</v>
      </c>
      <c r="J4" s="608" t="s">
        <v>923</v>
      </c>
      <c r="K4" s="608" t="s">
        <v>924</v>
      </c>
    </row>
    <row r="5" spans="1:13" ht="30.05" customHeight="1">
      <c r="A5" s="609" t="s">
        <v>598</v>
      </c>
      <c r="B5" s="610"/>
      <c r="C5" s="610"/>
      <c r="D5" s="611"/>
      <c r="E5" s="612">
        <f>SUM(E7:E23)</f>
        <v>103</v>
      </c>
      <c r="F5" s="613">
        <f>SUM(F7:F23)</f>
        <v>97</v>
      </c>
      <c r="G5" s="613">
        <f t="shared" ref="G5:K5" si="0">SUM(G7:G23)</f>
        <v>1</v>
      </c>
      <c r="H5" s="613">
        <f t="shared" si="0"/>
        <v>5</v>
      </c>
      <c r="I5" s="613">
        <f t="shared" si="0"/>
        <v>5</v>
      </c>
      <c r="J5" s="613">
        <f t="shared" si="0"/>
        <v>3</v>
      </c>
      <c r="K5" s="614">
        <f t="shared" si="0"/>
        <v>0</v>
      </c>
      <c r="M5" s="79"/>
    </row>
    <row r="6" spans="1:13" ht="30.05" customHeight="1">
      <c r="A6" s="980" t="s">
        <v>625</v>
      </c>
      <c r="B6" s="981"/>
      <c r="C6" s="981"/>
      <c r="D6" s="982"/>
      <c r="E6" s="612">
        <f>SUM(F6:K6)</f>
        <v>0</v>
      </c>
      <c r="F6" s="542">
        <v>0</v>
      </c>
      <c r="G6" s="542">
        <v>0</v>
      </c>
      <c r="H6" s="542">
        <v>0</v>
      </c>
      <c r="I6" s="542">
        <v>0</v>
      </c>
      <c r="J6" s="542">
        <v>0</v>
      </c>
      <c r="K6" s="542">
        <v>0</v>
      </c>
    </row>
    <row r="7" spans="1:13" ht="30.05" customHeight="1">
      <c r="A7" s="980" t="s">
        <v>484</v>
      </c>
      <c r="B7" s="558" t="s">
        <v>626</v>
      </c>
      <c r="C7" s="558" t="s">
        <v>627</v>
      </c>
      <c r="D7" s="982"/>
      <c r="E7" s="612">
        <f>SUM(F7:H7)</f>
        <v>83</v>
      </c>
      <c r="F7" s="154">
        <v>78</v>
      </c>
      <c r="G7" s="154">
        <v>1</v>
      </c>
      <c r="H7" s="154">
        <v>4</v>
      </c>
      <c r="I7" s="154">
        <v>3</v>
      </c>
      <c r="J7" s="543">
        <v>3</v>
      </c>
      <c r="K7" s="543">
        <v>0</v>
      </c>
    </row>
    <row r="8" spans="1:13" ht="30.05" customHeight="1">
      <c r="A8" s="983" t="s">
        <v>485</v>
      </c>
      <c r="B8" s="559" t="s">
        <v>628</v>
      </c>
      <c r="C8" s="558" t="s">
        <v>629</v>
      </c>
      <c r="D8" s="982"/>
      <c r="E8" s="612">
        <f t="shared" ref="E8:E23" si="1">SUM(F8:H8)</f>
        <v>0</v>
      </c>
      <c r="F8" s="154">
        <v>0</v>
      </c>
      <c r="G8" s="154">
        <v>0</v>
      </c>
      <c r="H8" s="154">
        <v>0</v>
      </c>
      <c r="I8" s="154">
        <v>0</v>
      </c>
      <c r="J8" s="543">
        <v>0</v>
      </c>
      <c r="K8" s="543">
        <v>0</v>
      </c>
    </row>
    <row r="9" spans="1:13" ht="30.05" customHeight="1">
      <c r="A9" s="983" t="s">
        <v>630</v>
      </c>
      <c r="B9" s="558" t="s">
        <v>631</v>
      </c>
      <c r="C9" s="981"/>
      <c r="D9" s="982"/>
      <c r="E9" s="612">
        <f t="shared" si="1"/>
        <v>2</v>
      </c>
      <c r="F9" s="154">
        <v>1</v>
      </c>
      <c r="G9" s="154">
        <v>0</v>
      </c>
      <c r="H9" s="154">
        <v>1</v>
      </c>
      <c r="I9" s="154">
        <v>0</v>
      </c>
      <c r="J9" s="543">
        <v>0</v>
      </c>
      <c r="K9" s="543">
        <v>0</v>
      </c>
    </row>
    <row r="10" spans="1:13" ht="30.05" customHeight="1">
      <c r="A10" s="980"/>
      <c r="B10" s="558" t="s">
        <v>632</v>
      </c>
      <c r="C10" s="558" t="s">
        <v>633</v>
      </c>
      <c r="D10" s="982"/>
      <c r="E10" s="612">
        <f t="shared" si="1"/>
        <v>0</v>
      </c>
      <c r="F10" s="154">
        <v>0</v>
      </c>
      <c r="G10" s="154">
        <v>0</v>
      </c>
      <c r="H10" s="154">
        <v>0</v>
      </c>
      <c r="I10" s="154">
        <v>0</v>
      </c>
      <c r="J10" s="543">
        <v>0</v>
      </c>
      <c r="K10" s="543">
        <v>0</v>
      </c>
    </row>
    <row r="11" spans="1:13" ht="30.05" customHeight="1">
      <c r="A11" s="983" t="s">
        <v>634</v>
      </c>
      <c r="B11" s="559" t="s">
        <v>635</v>
      </c>
      <c r="C11" s="558" t="s">
        <v>636</v>
      </c>
      <c r="D11" s="982"/>
      <c r="E11" s="612">
        <f t="shared" si="1"/>
        <v>0</v>
      </c>
      <c r="F11" s="154">
        <v>0</v>
      </c>
      <c r="G11" s="154">
        <v>0</v>
      </c>
      <c r="H11" s="154">
        <v>0</v>
      </c>
      <c r="I11" s="154">
        <v>0</v>
      </c>
      <c r="J11" s="543">
        <v>0</v>
      </c>
      <c r="K11" s="543">
        <v>0</v>
      </c>
    </row>
    <row r="12" spans="1:13" ht="30.05" customHeight="1">
      <c r="A12" s="983" t="s">
        <v>637</v>
      </c>
      <c r="B12" s="558" t="s">
        <v>638</v>
      </c>
      <c r="C12" s="981"/>
      <c r="D12" s="982"/>
      <c r="E12" s="612">
        <f t="shared" si="1"/>
        <v>0</v>
      </c>
      <c r="F12" s="154">
        <v>0</v>
      </c>
      <c r="G12" s="154">
        <v>0</v>
      </c>
      <c r="H12" s="154">
        <v>0</v>
      </c>
      <c r="I12" s="154">
        <v>0</v>
      </c>
      <c r="J12" s="543">
        <v>0</v>
      </c>
      <c r="K12" s="543">
        <v>0</v>
      </c>
    </row>
    <row r="13" spans="1:13" ht="30.05" customHeight="1">
      <c r="A13" s="980" t="s">
        <v>639</v>
      </c>
      <c r="B13" s="981"/>
      <c r="C13" s="558" t="s">
        <v>640</v>
      </c>
      <c r="D13" s="982"/>
      <c r="E13" s="612">
        <f t="shared" si="1"/>
        <v>0</v>
      </c>
      <c r="F13" s="154">
        <v>0</v>
      </c>
      <c r="G13" s="154">
        <v>0</v>
      </c>
      <c r="H13" s="154">
        <v>0</v>
      </c>
      <c r="I13" s="154">
        <v>0</v>
      </c>
      <c r="J13" s="543">
        <v>0</v>
      </c>
      <c r="K13" s="543">
        <v>0</v>
      </c>
    </row>
    <row r="14" spans="1:13" ht="30.05" customHeight="1">
      <c r="A14" s="983" t="s">
        <v>641</v>
      </c>
      <c r="B14" s="984"/>
      <c r="C14" s="558" t="s">
        <v>642</v>
      </c>
      <c r="D14" s="982"/>
      <c r="E14" s="612">
        <f t="shared" si="1"/>
        <v>0</v>
      </c>
      <c r="F14" s="154">
        <v>0</v>
      </c>
      <c r="G14" s="154">
        <v>0</v>
      </c>
      <c r="H14" s="154">
        <v>0</v>
      </c>
      <c r="I14" s="154">
        <v>0</v>
      </c>
      <c r="J14" s="543">
        <v>0</v>
      </c>
      <c r="K14" s="543">
        <v>0</v>
      </c>
    </row>
    <row r="15" spans="1:13" ht="30.05" customHeight="1">
      <c r="A15" s="980"/>
      <c r="B15" s="558" t="s">
        <v>643</v>
      </c>
      <c r="C15" s="981"/>
      <c r="D15" s="982"/>
      <c r="E15" s="612">
        <f t="shared" si="1"/>
        <v>3</v>
      </c>
      <c r="F15" s="154">
        <v>3</v>
      </c>
      <c r="G15" s="154">
        <v>0</v>
      </c>
      <c r="H15" s="154">
        <v>0</v>
      </c>
      <c r="I15" s="154">
        <v>1</v>
      </c>
      <c r="J15" s="543">
        <v>0</v>
      </c>
      <c r="K15" s="543">
        <v>0</v>
      </c>
    </row>
    <row r="16" spans="1:13" ht="30.05" customHeight="1">
      <c r="A16" s="983" t="s">
        <v>644</v>
      </c>
      <c r="B16" s="558" t="s">
        <v>645</v>
      </c>
      <c r="C16" s="558" t="s">
        <v>646</v>
      </c>
      <c r="D16" s="982"/>
      <c r="E16" s="612">
        <f t="shared" si="1"/>
        <v>6</v>
      </c>
      <c r="F16" s="154">
        <v>6</v>
      </c>
      <c r="G16" s="543">
        <v>0</v>
      </c>
      <c r="H16" s="543">
        <v>0</v>
      </c>
      <c r="I16" s="543">
        <v>1</v>
      </c>
      <c r="J16" s="543">
        <v>0</v>
      </c>
      <c r="K16" s="543">
        <v>0</v>
      </c>
    </row>
    <row r="17" spans="1:11" ht="30.05" customHeight="1">
      <c r="A17" s="983" t="s">
        <v>647</v>
      </c>
      <c r="B17" s="559" t="s">
        <v>648</v>
      </c>
      <c r="C17" s="558" t="s">
        <v>649</v>
      </c>
      <c r="D17" s="982"/>
      <c r="E17" s="612">
        <f t="shared" si="1"/>
        <v>4</v>
      </c>
      <c r="F17" s="154">
        <v>4</v>
      </c>
      <c r="G17" s="543">
        <v>0</v>
      </c>
      <c r="H17" s="543">
        <v>0</v>
      </c>
      <c r="I17" s="543">
        <v>0</v>
      </c>
      <c r="J17" s="543">
        <v>0</v>
      </c>
      <c r="K17" s="543">
        <v>0</v>
      </c>
    </row>
    <row r="18" spans="1:11" ht="30.05" customHeight="1">
      <c r="A18" s="983" t="s">
        <v>650</v>
      </c>
      <c r="B18" s="558" t="s">
        <v>638</v>
      </c>
      <c r="C18" s="981"/>
      <c r="D18" s="982"/>
      <c r="E18" s="612">
        <f t="shared" si="1"/>
        <v>3</v>
      </c>
      <c r="F18" s="154">
        <v>3</v>
      </c>
      <c r="G18" s="543">
        <v>0</v>
      </c>
      <c r="H18" s="543">
        <v>0</v>
      </c>
      <c r="I18" s="543">
        <v>0</v>
      </c>
      <c r="J18" s="543">
        <v>0</v>
      </c>
      <c r="K18" s="543">
        <v>0</v>
      </c>
    </row>
    <row r="19" spans="1:11" ht="30.05" customHeight="1">
      <c r="A19" s="980" t="s">
        <v>651</v>
      </c>
      <c r="B19" s="981"/>
      <c r="C19" s="981"/>
      <c r="D19" s="982"/>
      <c r="E19" s="612">
        <f t="shared" si="1"/>
        <v>1</v>
      </c>
      <c r="F19" s="154">
        <v>1</v>
      </c>
      <c r="G19" s="543">
        <v>0</v>
      </c>
      <c r="H19" s="543">
        <v>0</v>
      </c>
      <c r="I19" s="543">
        <v>0</v>
      </c>
      <c r="J19" s="543">
        <v>0</v>
      </c>
      <c r="K19" s="543">
        <v>0</v>
      </c>
    </row>
    <row r="20" spans="1:11" ht="25.55" customHeight="1">
      <c r="A20" s="980" t="s">
        <v>652</v>
      </c>
      <c r="B20" s="981"/>
      <c r="C20" s="981"/>
      <c r="D20" s="982"/>
      <c r="E20" s="615"/>
      <c r="F20" s="544"/>
      <c r="G20" s="545"/>
      <c r="H20" s="545"/>
      <c r="I20" s="545"/>
      <c r="J20" s="545"/>
      <c r="K20" s="545"/>
    </row>
    <row r="21" spans="1:11" ht="25.55" customHeight="1">
      <c r="A21" s="983" t="s">
        <v>653</v>
      </c>
      <c r="B21" s="984"/>
      <c r="C21" s="984"/>
      <c r="D21" s="985"/>
      <c r="E21" s="616">
        <f t="shared" si="1"/>
        <v>0</v>
      </c>
      <c r="F21" s="546">
        <v>0</v>
      </c>
      <c r="G21" s="547">
        <v>0</v>
      </c>
      <c r="H21" s="547">
        <v>0</v>
      </c>
      <c r="I21" s="547">
        <v>0</v>
      </c>
      <c r="J21" s="547">
        <v>0</v>
      </c>
      <c r="K21" s="547">
        <v>0</v>
      </c>
    </row>
    <row r="22" spans="1:11" ht="30.05" customHeight="1">
      <c r="A22" s="980" t="s">
        <v>654</v>
      </c>
      <c r="B22" s="981"/>
      <c r="C22" s="981"/>
      <c r="D22" s="982"/>
      <c r="E22" s="612">
        <f t="shared" si="1"/>
        <v>0</v>
      </c>
      <c r="F22" s="154">
        <v>0</v>
      </c>
      <c r="G22" s="543">
        <v>0</v>
      </c>
      <c r="H22" s="543">
        <v>0</v>
      </c>
      <c r="I22" s="543">
        <v>0</v>
      </c>
      <c r="J22" s="543">
        <v>0</v>
      </c>
      <c r="K22" s="543">
        <v>0</v>
      </c>
    </row>
    <row r="23" spans="1:11" ht="30.05" customHeight="1">
      <c r="A23" s="986" t="s">
        <v>655</v>
      </c>
      <c r="B23" s="987"/>
      <c r="C23" s="987"/>
      <c r="D23" s="988"/>
      <c r="E23" s="617">
        <f t="shared" si="1"/>
        <v>1</v>
      </c>
      <c r="F23" s="155">
        <v>1</v>
      </c>
      <c r="G23" s="548">
        <v>0</v>
      </c>
      <c r="H23" s="548">
        <v>0</v>
      </c>
      <c r="I23" s="548">
        <v>0</v>
      </c>
      <c r="J23" s="548">
        <v>0</v>
      </c>
      <c r="K23" s="548">
        <v>0</v>
      </c>
    </row>
    <row r="24" spans="1:11" ht="20.05" customHeight="1">
      <c r="A24" s="17"/>
      <c r="B24" s="17"/>
      <c r="C24" s="17"/>
      <c r="D24" s="17"/>
      <c r="E24" s="17"/>
      <c r="F24" s="17"/>
      <c r="G24" s="17"/>
      <c r="H24" s="17"/>
      <c r="I24" s="17"/>
      <c r="J24" s="17"/>
      <c r="K24" s="17"/>
    </row>
    <row r="25" spans="1:11" ht="20.05" customHeight="1">
      <c r="A25" s="17"/>
      <c r="B25" s="17"/>
      <c r="C25" s="17"/>
      <c r="D25" s="17"/>
      <c r="E25" s="17"/>
      <c r="F25" s="17"/>
      <c r="G25" s="17"/>
      <c r="H25" s="17"/>
      <c r="I25" s="17"/>
      <c r="J25" s="17"/>
      <c r="K25" s="17"/>
    </row>
    <row r="26" spans="1:11">
      <c r="A26" s="27" t="s">
        <v>903</v>
      </c>
    </row>
  </sheetData>
  <mergeCells count="2">
    <mergeCell ref="F3:K3"/>
    <mergeCell ref="E3:E4"/>
  </mergeCells>
  <phoneticPr fontId="0" type="noConversion"/>
  <pageMargins left="0.6692913385826772" right="0.23622047244094491" top="0.70866141732283472" bottom="0.23622047244094491" header="0.23622047244094491" footer="0.51181102362204722"/>
  <pageSetup paperSize="9" scale="70" orientation="portrait" r:id="rId1"/>
  <headerFooter alignWithMargins="0">
    <oddHeader>&amp;C10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1"/>
  <sheetViews>
    <sheetView workbookViewId="0"/>
  </sheetViews>
  <sheetFormatPr defaultColWidth="8.90625" defaultRowHeight="15.65"/>
  <cols>
    <col min="1" max="1" width="16.90625" style="13" customWidth="1"/>
    <col min="2" max="2" width="9.90625" style="13" customWidth="1"/>
    <col min="3" max="3" width="4.7265625" style="13" customWidth="1"/>
    <col min="4" max="4" width="7.7265625" style="13" customWidth="1"/>
    <col min="5" max="5" width="7.81640625" style="156" customWidth="1"/>
    <col min="6" max="6" width="9.36328125" style="13" customWidth="1"/>
    <col min="7" max="7" width="10.6328125" style="13" customWidth="1"/>
    <col min="8" max="8" width="8.08984375" style="13" bestFit="1" customWidth="1"/>
    <col min="9" max="9" width="11.36328125" style="13" bestFit="1" customWidth="1"/>
    <col min="10" max="10" width="9.90625" style="13" customWidth="1"/>
    <col min="11" max="11" width="10.81640625" style="13" customWidth="1"/>
    <col min="12" max="16384" width="8.90625" style="13"/>
  </cols>
  <sheetData>
    <row r="1" spans="1:12" ht="20.05" customHeight="1">
      <c r="A1" s="13" t="s">
        <v>1294</v>
      </c>
    </row>
    <row r="2" spans="1:12" ht="16.45" customHeight="1">
      <c r="A2" s="157"/>
      <c r="E2" s="158"/>
      <c r="F2" s="159"/>
      <c r="G2" s="159"/>
      <c r="H2" s="159"/>
      <c r="I2" s="159"/>
      <c r="J2" s="159"/>
      <c r="K2" s="159"/>
    </row>
    <row r="3" spans="1:12" ht="34.450000000000003" customHeight="1">
      <c r="A3" s="2148" t="s">
        <v>429</v>
      </c>
      <c r="B3" s="2149"/>
      <c r="C3" s="2149"/>
      <c r="D3" s="2150"/>
      <c r="E3" s="2154" t="s">
        <v>598</v>
      </c>
      <c r="F3" s="2140" t="s">
        <v>925</v>
      </c>
      <c r="G3" s="2141"/>
      <c r="H3" s="2141"/>
      <c r="I3" s="2141"/>
      <c r="J3" s="2141"/>
      <c r="K3" s="2142"/>
    </row>
    <row r="4" spans="1:12" ht="38.200000000000003" customHeight="1">
      <c r="A4" s="2151"/>
      <c r="B4" s="2152"/>
      <c r="C4" s="2152"/>
      <c r="D4" s="2153"/>
      <c r="E4" s="2155"/>
      <c r="F4" s="605" t="s">
        <v>919</v>
      </c>
      <c r="G4" s="606" t="s">
        <v>920</v>
      </c>
      <c r="H4" s="606" t="s">
        <v>921</v>
      </c>
      <c r="I4" s="618" t="s">
        <v>922</v>
      </c>
      <c r="J4" s="606" t="s">
        <v>923</v>
      </c>
      <c r="K4" s="606" t="s">
        <v>924</v>
      </c>
    </row>
    <row r="5" spans="1:12" ht="20.05" customHeight="1">
      <c r="A5" s="619" t="s">
        <v>926</v>
      </c>
      <c r="B5" s="620"/>
      <c r="C5" s="620"/>
      <c r="D5" s="621"/>
      <c r="E5" s="622">
        <f>SUM(E7:E48)</f>
        <v>68913</v>
      </c>
      <c r="F5" s="623">
        <f>SUM(F7:F48)</f>
        <v>60151</v>
      </c>
      <c r="G5" s="623">
        <f t="shared" ref="G5:K5" si="0">SUM(G7:G48)</f>
        <v>1164</v>
      </c>
      <c r="H5" s="623">
        <f t="shared" si="0"/>
        <v>7598</v>
      </c>
      <c r="I5" s="623">
        <f t="shared" si="0"/>
        <v>3816</v>
      </c>
      <c r="J5" s="623">
        <f t="shared" si="0"/>
        <v>3409</v>
      </c>
      <c r="K5" s="624">
        <f t="shared" si="0"/>
        <v>934</v>
      </c>
      <c r="L5" s="79"/>
    </row>
    <row r="6" spans="1:12" ht="20.05" customHeight="1">
      <c r="A6" s="989" t="s">
        <v>625</v>
      </c>
      <c r="B6" s="990"/>
      <c r="C6" s="990"/>
      <c r="D6" s="991"/>
      <c r="E6" s="622">
        <f>SUM(F6:H6)</f>
        <v>127</v>
      </c>
      <c r="F6" s="155">
        <v>118</v>
      </c>
      <c r="G6" s="155">
        <v>2</v>
      </c>
      <c r="H6" s="155">
        <v>7</v>
      </c>
      <c r="I6" s="155">
        <v>0</v>
      </c>
      <c r="J6" s="155">
        <v>3</v>
      </c>
      <c r="K6" s="155">
        <v>1</v>
      </c>
    </row>
    <row r="7" spans="1:12" ht="20.05" customHeight="1">
      <c r="A7" s="992" t="s">
        <v>431</v>
      </c>
      <c r="B7" s="993"/>
      <c r="C7" s="993"/>
      <c r="D7" s="994"/>
      <c r="E7" s="622">
        <f t="shared" ref="E7:E48" si="1">SUM(F7:H7)</f>
        <v>42</v>
      </c>
      <c r="F7" s="154">
        <v>34</v>
      </c>
      <c r="G7" s="154">
        <v>3</v>
      </c>
      <c r="H7" s="154">
        <v>5</v>
      </c>
      <c r="I7" s="154">
        <v>1</v>
      </c>
      <c r="J7" s="160">
        <v>2</v>
      </c>
      <c r="K7" s="160">
        <v>1</v>
      </c>
    </row>
    <row r="8" spans="1:12" ht="20.05" customHeight="1">
      <c r="A8" s="995" t="s">
        <v>432</v>
      </c>
      <c r="B8" s="996"/>
      <c r="C8" s="996"/>
      <c r="D8" s="997"/>
      <c r="E8" s="622">
        <f t="shared" si="1"/>
        <v>25</v>
      </c>
      <c r="F8" s="154">
        <v>2</v>
      </c>
      <c r="G8" s="154">
        <v>10</v>
      </c>
      <c r="H8" s="154">
        <v>13</v>
      </c>
      <c r="I8" s="154">
        <v>14</v>
      </c>
      <c r="J8" s="160">
        <v>1</v>
      </c>
      <c r="K8" s="160">
        <v>4</v>
      </c>
    </row>
    <row r="9" spans="1:12" ht="20.05" customHeight="1">
      <c r="A9" s="995" t="s">
        <v>433</v>
      </c>
      <c r="B9" s="996"/>
      <c r="C9" s="996"/>
      <c r="D9" s="997"/>
      <c r="E9" s="622">
        <f t="shared" si="1"/>
        <v>4</v>
      </c>
      <c r="F9" s="154">
        <v>4</v>
      </c>
      <c r="G9" s="154">
        <v>0</v>
      </c>
      <c r="H9" s="154">
        <v>0</v>
      </c>
      <c r="I9" s="154">
        <v>0</v>
      </c>
      <c r="J9" s="160">
        <v>0</v>
      </c>
      <c r="K9" s="160">
        <v>0</v>
      </c>
    </row>
    <row r="10" spans="1:12" ht="20.05" customHeight="1">
      <c r="A10" s="998"/>
      <c r="B10" s="999"/>
      <c r="C10" s="1000"/>
      <c r="D10" s="1001" t="s">
        <v>435</v>
      </c>
      <c r="E10" s="622">
        <f>SUM(F10:H10)</f>
        <v>4243</v>
      </c>
      <c r="F10" s="154">
        <v>3406</v>
      </c>
      <c r="G10" s="154">
        <v>202</v>
      </c>
      <c r="H10" s="154">
        <v>635</v>
      </c>
      <c r="I10" s="154">
        <v>80</v>
      </c>
      <c r="J10" s="160">
        <v>427</v>
      </c>
      <c r="K10" s="160">
        <v>62</v>
      </c>
    </row>
    <row r="11" spans="1:12" ht="20.05" customHeight="1">
      <c r="A11" s="998"/>
      <c r="B11" s="999" t="s">
        <v>189</v>
      </c>
      <c r="C11" s="1000"/>
      <c r="D11" s="1001" t="s">
        <v>436</v>
      </c>
      <c r="E11" s="622">
        <f t="shared" si="1"/>
        <v>1029</v>
      </c>
      <c r="F11" s="154">
        <v>910</v>
      </c>
      <c r="G11" s="154">
        <v>38</v>
      </c>
      <c r="H11" s="154">
        <v>81</v>
      </c>
      <c r="I11" s="154">
        <v>28</v>
      </c>
      <c r="J11" s="160">
        <v>47</v>
      </c>
      <c r="K11" s="160">
        <v>9</v>
      </c>
    </row>
    <row r="12" spans="1:12" ht="20.05" customHeight="1">
      <c r="A12" s="998" t="s">
        <v>190</v>
      </c>
      <c r="B12" s="999"/>
      <c r="C12" s="1000"/>
      <c r="D12" s="1001" t="s">
        <v>437</v>
      </c>
      <c r="E12" s="622">
        <f t="shared" si="1"/>
        <v>55</v>
      </c>
      <c r="F12" s="154">
        <v>40</v>
      </c>
      <c r="G12" s="154">
        <v>2</v>
      </c>
      <c r="H12" s="154">
        <v>13</v>
      </c>
      <c r="I12" s="154">
        <v>0</v>
      </c>
      <c r="J12" s="160">
        <v>5</v>
      </c>
      <c r="K12" s="160">
        <v>3</v>
      </c>
    </row>
    <row r="13" spans="1:12" ht="20.05" customHeight="1">
      <c r="A13" s="998" t="s">
        <v>191</v>
      </c>
      <c r="B13" s="1002"/>
      <c r="C13" s="996"/>
      <c r="D13" s="1001" t="s">
        <v>438</v>
      </c>
      <c r="E13" s="622">
        <f t="shared" si="1"/>
        <v>5</v>
      </c>
      <c r="F13" s="154">
        <v>3</v>
      </c>
      <c r="G13" s="154">
        <v>2</v>
      </c>
      <c r="H13" s="154">
        <v>0</v>
      </c>
      <c r="I13" s="154">
        <v>0</v>
      </c>
      <c r="J13" s="160">
        <v>0</v>
      </c>
      <c r="K13" s="160">
        <v>0</v>
      </c>
    </row>
    <row r="14" spans="1:12" ht="20.05" customHeight="1">
      <c r="A14" s="995"/>
      <c r="B14" s="1002" t="s">
        <v>439</v>
      </c>
      <c r="C14" s="996"/>
      <c r="D14" s="997"/>
      <c r="E14" s="622">
        <f t="shared" si="1"/>
        <v>3993</v>
      </c>
      <c r="F14" s="154">
        <v>3248</v>
      </c>
      <c r="G14" s="154">
        <v>145</v>
      </c>
      <c r="H14" s="154">
        <v>600</v>
      </c>
      <c r="I14" s="154">
        <v>62</v>
      </c>
      <c r="J14" s="160">
        <v>206</v>
      </c>
      <c r="K14" s="160">
        <v>85</v>
      </c>
    </row>
    <row r="15" spans="1:12" ht="20.05" customHeight="1">
      <c r="A15" s="1003" t="s">
        <v>440</v>
      </c>
      <c r="B15" s="1004"/>
      <c r="C15" s="1004"/>
      <c r="D15" s="1005"/>
      <c r="E15" s="622">
        <f t="shared" si="1"/>
        <v>311</v>
      </c>
      <c r="F15" s="154">
        <v>227</v>
      </c>
      <c r="G15" s="154">
        <v>14</v>
      </c>
      <c r="H15" s="154">
        <v>70</v>
      </c>
      <c r="I15" s="154">
        <v>55</v>
      </c>
      <c r="J15" s="160">
        <v>16</v>
      </c>
      <c r="K15" s="160">
        <v>3</v>
      </c>
    </row>
    <row r="16" spans="1:12" ht="20.05" customHeight="1">
      <c r="A16" s="1003" t="s">
        <v>441</v>
      </c>
      <c r="B16" s="1004"/>
      <c r="C16" s="1004"/>
      <c r="D16" s="1005"/>
      <c r="E16" s="622">
        <f t="shared" si="1"/>
        <v>6856</v>
      </c>
      <c r="F16" s="154">
        <v>6666</v>
      </c>
      <c r="G16" s="154">
        <v>30</v>
      </c>
      <c r="H16" s="154">
        <v>160</v>
      </c>
      <c r="I16" s="154">
        <v>40</v>
      </c>
      <c r="J16" s="160">
        <v>111</v>
      </c>
      <c r="K16" s="160">
        <v>31</v>
      </c>
    </row>
    <row r="17" spans="1:11" ht="20.05" customHeight="1">
      <c r="A17" s="1003" t="s">
        <v>442</v>
      </c>
      <c r="B17" s="1004"/>
      <c r="C17" s="1004"/>
      <c r="D17" s="1005"/>
      <c r="E17" s="622">
        <f t="shared" si="1"/>
        <v>17</v>
      </c>
      <c r="F17" s="154">
        <v>11</v>
      </c>
      <c r="G17" s="154">
        <v>0</v>
      </c>
      <c r="H17" s="154">
        <v>6</v>
      </c>
      <c r="I17" s="154">
        <v>5</v>
      </c>
      <c r="J17" s="160">
        <v>1</v>
      </c>
      <c r="K17" s="160">
        <v>0</v>
      </c>
    </row>
    <row r="18" spans="1:11" ht="20.05" customHeight="1">
      <c r="A18" s="1003" t="s">
        <v>443</v>
      </c>
      <c r="B18" s="1004"/>
      <c r="C18" s="1004"/>
      <c r="D18" s="1005"/>
      <c r="E18" s="622">
        <f t="shared" si="1"/>
        <v>2059</v>
      </c>
      <c r="F18" s="154">
        <v>1580</v>
      </c>
      <c r="G18" s="154">
        <v>47</v>
      </c>
      <c r="H18" s="154">
        <v>432</v>
      </c>
      <c r="I18" s="154">
        <v>61</v>
      </c>
      <c r="J18" s="160">
        <v>101</v>
      </c>
      <c r="K18" s="160">
        <v>16</v>
      </c>
    </row>
    <row r="19" spans="1:11" ht="20.05" customHeight="1">
      <c r="A19" s="1003" t="s">
        <v>444</v>
      </c>
      <c r="B19" s="1004"/>
      <c r="C19" s="1004"/>
      <c r="D19" s="1005"/>
      <c r="E19" s="622">
        <f t="shared" si="1"/>
        <v>2</v>
      </c>
      <c r="F19" s="154">
        <v>2</v>
      </c>
      <c r="G19" s="154">
        <v>0</v>
      </c>
      <c r="H19" s="154">
        <v>0</v>
      </c>
      <c r="I19" s="154">
        <v>0</v>
      </c>
      <c r="J19" s="160">
        <v>0</v>
      </c>
      <c r="K19" s="160">
        <v>0</v>
      </c>
    </row>
    <row r="20" spans="1:11" ht="20.05" customHeight="1">
      <c r="A20" s="989"/>
      <c r="B20" s="1006"/>
      <c r="C20" s="990"/>
      <c r="D20" s="1007" t="s">
        <v>445</v>
      </c>
      <c r="E20" s="622">
        <f t="shared" si="1"/>
        <v>1561</v>
      </c>
      <c r="F20" s="154">
        <v>1254</v>
      </c>
      <c r="G20" s="154">
        <v>72</v>
      </c>
      <c r="H20" s="154">
        <v>235</v>
      </c>
      <c r="I20" s="154">
        <v>10</v>
      </c>
      <c r="J20" s="160">
        <v>7</v>
      </c>
      <c r="K20" s="160">
        <v>18</v>
      </c>
    </row>
    <row r="21" spans="1:11" ht="20.05" customHeight="1">
      <c r="A21" s="989" t="s">
        <v>192</v>
      </c>
      <c r="B21" s="1006" t="s">
        <v>194</v>
      </c>
      <c r="C21" s="990"/>
      <c r="D21" s="1007" t="s">
        <v>446</v>
      </c>
      <c r="E21" s="622">
        <f t="shared" si="1"/>
        <v>103</v>
      </c>
      <c r="F21" s="154">
        <v>83</v>
      </c>
      <c r="G21" s="154">
        <v>3</v>
      </c>
      <c r="H21" s="154">
        <v>17</v>
      </c>
      <c r="I21" s="154">
        <v>1</v>
      </c>
      <c r="J21" s="160">
        <v>1</v>
      </c>
      <c r="K21" s="160">
        <v>0</v>
      </c>
    </row>
    <row r="22" spans="1:11" ht="20.05" customHeight="1">
      <c r="A22" s="989"/>
      <c r="B22" s="1006"/>
      <c r="C22" s="990"/>
      <c r="D22" s="1007" t="s">
        <v>447</v>
      </c>
      <c r="E22" s="622">
        <f t="shared" si="1"/>
        <v>512</v>
      </c>
      <c r="F22" s="154">
        <v>368</v>
      </c>
      <c r="G22" s="154">
        <v>47</v>
      </c>
      <c r="H22" s="154">
        <v>97</v>
      </c>
      <c r="I22" s="154">
        <v>4</v>
      </c>
      <c r="J22" s="160">
        <v>9</v>
      </c>
      <c r="K22" s="160">
        <v>14</v>
      </c>
    </row>
    <row r="23" spans="1:11" ht="20.05" customHeight="1">
      <c r="A23" s="989" t="s">
        <v>288</v>
      </c>
      <c r="B23" s="1008"/>
      <c r="C23" s="1004"/>
      <c r="D23" s="1007" t="s">
        <v>1024</v>
      </c>
      <c r="E23" s="622">
        <f t="shared" si="1"/>
        <v>52</v>
      </c>
      <c r="F23" s="154">
        <v>28</v>
      </c>
      <c r="G23" s="154">
        <v>6</v>
      </c>
      <c r="H23" s="154">
        <v>18</v>
      </c>
      <c r="I23" s="154">
        <v>0</v>
      </c>
      <c r="J23" s="160">
        <v>3</v>
      </c>
      <c r="K23" s="160">
        <v>2</v>
      </c>
    </row>
    <row r="24" spans="1:11" ht="20.05" customHeight="1">
      <c r="A24" s="1003" t="s">
        <v>193</v>
      </c>
      <c r="B24" s="1008" t="s">
        <v>448</v>
      </c>
      <c r="C24" s="1004"/>
      <c r="D24" s="1005"/>
      <c r="E24" s="622">
        <f t="shared" si="1"/>
        <v>1725</v>
      </c>
      <c r="F24" s="154">
        <v>1375</v>
      </c>
      <c r="G24" s="154">
        <v>63</v>
      </c>
      <c r="H24" s="154">
        <v>287</v>
      </c>
      <c r="I24" s="154">
        <v>49</v>
      </c>
      <c r="J24" s="160">
        <v>28</v>
      </c>
      <c r="K24" s="160">
        <v>30</v>
      </c>
    </row>
    <row r="25" spans="1:11" ht="20.05" customHeight="1">
      <c r="A25" s="989" t="s">
        <v>195</v>
      </c>
      <c r="B25" s="1009" t="s">
        <v>471</v>
      </c>
      <c r="C25" s="1004"/>
      <c r="D25" s="1005"/>
      <c r="E25" s="622">
        <f t="shared" si="1"/>
        <v>3962</v>
      </c>
      <c r="F25" s="154">
        <v>3121</v>
      </c>
      <c r="G25" s="154">
        <v>78</v>
      </c>
      <c r="H25" s="154">
        <v>763</v>
      </c>
      <c r="I25" s="161">
        <v>2</v>
      </c>
      <c r="J25" s="160">
        <v>153</v>
      </c>
      <c r="K25" s="160">
        <v>26</v>
      </c>
    </row>
    <row r="26" spans="1:11" ht="20.05" customHeight="1">
      <c r="A26" s="989" t="s">
        <v>196</v>
      </c>
      <c r="B26" s="1008" t="s">
        <v>472</v>
      </c>
      <c r="C26" s="1004"/>
      <c r="D26" s="1005"/>
      <c r="E26" s="622">
        <f t="shared" si="1"/>
        <v>5647</v>
      </c>
      <c r="F26" s="154">
        <v>5628</v>
      </c>
      <c r="G26" s="154">
        <v>0</v>
      </c>
      <c r="H26" s="154">
        <v>19</v>
      </c>
      <c r="I26" s="154">
        <v>6</v>
      </c>
      <c r="J26" s="160">
        <v>213</v>
      </c>
      <c r="K26" s="160">
        <v>1</v>
      </c>
    </row>
    <row r="27" spans="1:11" ht="20.05" customHeight="1">
      <c r="A27" s="1003" t="s">
        <v>449</v>
      </c>
      <c r="B27" s="1008" t="s">
        <v>473</v>
      </c>
      <c r="C27" s="1004"/>
      <c r="D27" s="1005"/>
      <c r="E27" s="622">
        <f t="shared" si="1"/>
        <v>12</v>
      </c>
      <c r="F27" s="154">
        <v>9</v>
      </c>
      <c r="G27" s="154">
        <v>1</v>
      </c>
      <c r="H27" s="154">
        <v>2</v>
      </c>
      <c r="I27" s="154">
        <v>0</v>
      </c>
      <c r="J27" s="160">
        <v>4</v>
      </c>
      <c r="K27" s="160">
        <v>1</v>
      </c>
    </row>
    <row r="28" spans="1:11" ht="20.05" customHeight="1">
      <c r="A28" s="1003" t="s">
        <v>451</v>
      </c>
      <c r="B28" s="1004"/>
      <c r="C28" s="1004"/>
      <c r="D28" s="1005"/>
      <c r="E28" s="622">
        <f t="shared" si="1"/>
        <v>46</v>
      </c>
      <c r="F28" s="154">
        <v>43</v>
      </c>
      <c r="G28" s="154">
        <v>0</v>
      </c>
      <c r="H28" s="154">
        <v>3</v>
      </c>
      <c r="I28" s="154">
        <v>0</v>
      </c>
      <c r="J28" s="160">
        <v>3</v>
      </c>
      <c r="K28" s="160">
        <v>1</v>
      </c>
    </row>
    <row r="29" spans="1:11" ht="20.05" customHeight="1">
      <c r="A29" s="1003" t="s">
        <v>452</v>
      </c>
      <c r="B29" s="1004"/>
      <c r="C29" s="1004"/>
      <c r="D29" s="1005"/>
      <c r="E29" s="622">
        <f t="shared" si="1"/>
        <v>2</v>
      </c>
      <c r="F29" s="154">
        <v>2</v>
      </c>
      <c r="G29" s="154">
        <v>0</v>
      </c>
      <c r="H29" s="154">
        <v>0</v>
      </c>
      <c r="I29" s="154">
        <v>0</v>
      </c>
      <c r="J29" s="160">
        <v>0</v>
      </c>
      <c r="K29" s="160">
        <v>0</v>
      </c>
    </row>
    <row r="30" spans="1:11" ht="20.05" customHeight="1">
      <c r="A30" s="1003" t="s">
        <v>453</v>
      </c>
      <c r="B30" s="1004"/>
      <c r="C30" s="1004"/>
      <c r="D30" s="1005"/>
      <c r="E30" s="622">
        <f t="shared" si="1"/>
        <v>1231</v>
      </c>
      <c r="F30" s="154">
        <v>1093</v>
      </c>
      <c r="G30" s="154">
        <v>9</v>
      </c>
      <c r="H30" s="154">
        <v>129</v>
      </c>
      <c r="I30" s="154">
        <v>56</v>
      </c>
      <c r="J30" s="160">
        <v>62</v>
      </c>
      <c r="K30" s="160">
        <v>17</v>
      </c>
    </row>
    <row r="31" spans="1:11" ht="20.05" customHeight="1">
      <c r="A31" s="989"/>
      <c r="B31" s="1009" t="s">
        <v>474</v>
      </c>
      <c r="C31" s="1004"/>
      <c r="D31" s="1005"/>
      <c r="E31" s="622">
        <f t="shared" si="1"/>
        <v>8</v>
      </c>
      <c r="F31" s="154">
        <v>8</v>
      </c>
      <c r="G31" s="154">
        <v>0</v>
      </c>
      <c r="H31" s="154">
        <v>0</v>
      </c>
      <c r="I31" s="154">
        <v>0</v>
      </c>
      <c r="J31" s="160">
        <v>0</v>
      </c>
      <c r="K31" s="160">
        <v>0</v>
      </c>
    </row>
    <row r="32" spans="1:11" ht="20.05" customHeight="1">
      <c r="A32" s="989" t="s">
        <v>197</v>
      </c>
      <c r="B32" s="1008" t="s">
        <v>476</v>
      </c>
      <c r="C32" s="1004"/>
      <c r="D32" s="1005"/>
      <c r="E32" s="622">
        <f t="shared" si="1"/>
        <v>20</v>
      </c>
      <c r="F32" s="154">
        <v>20</v>
      </c>
      <c r="G32" s="154">
        <v>0</v>
      </c>
      <c r="H32" s="154">
        <v>0</v>
      </c>
      <c r="I32" s="154">
        <v>0</v>
      </c>
      <c r="J32" s="160">
        <v>2</v>
      </c>
      <c r="K32" s="160">
        <v>0</v>
      </c>
    </row>
    <row r="33" spans="1:11" ht="20.05" customHeight="1">
      <c r="A33" s="989" t="s">
        <v>198</v>
      </c>
      <c r="B33" s="1008" t="s">
        <v>475</v>
      </c>
      <c r="C33" s="1004"/>
      <c r="D33" s="1005"/>
      <c r="E33" s="622">
        <f t="shared" si="1"/>
        <v>11</v>
      </c>
      <c r="F33" s="154">
        <v>10</v>
      </c>
      <c r="G33" s="154">
        <v>0</v>
      </c>
      <c r="H33" s="154">
        <v>1</v>
      </c>
      <c r="I33" s="154">
        <v>0</v>
      </c>
      <c r="J33" s="160">
        <v>0</v>
      </c>
      <c r="K33" s="160">
        <v>0</v>
      </c>
    </row>
    <row r="34" spans="1:11" ht="20.05" customHeight="1">
      <c r="A34" s="1003" t="s">
        <v>454</v>
      </c>
      <c r="B34" s="1008" t="s">
        <v>477</v>
      </c>
      <c r="C34" s="1004"/>
      <c r="D34" s="1005"/>
      <c r="E34" s="622">
        <f t="shared" si="1"/>
        <v>2701</v>
      </c>
      <c r="F34" s="154">
        <v>2555</v>
      </c>
      <c r="G34" s="154">
        <v>13</v>
      </c>
      <c r="H34" s="154">
        <v>133</v>
      </c>
      <c r="I34" s="154">
        <v>31</v>
      </c>
      <c r="J34" s="160">
        <v>81</v>
      </c>
      <c r="K34" s="160">
        <v>14</v>
      </c>
    </row>
    <row r="35" spans="1:11" ht="20.05" customHeight="1">
      <c r="A35" s="1003" t="s">
        <v>455</v>
      </c>
      <c r="B35" s="1004"/>
      <c r="C35" s="1004"/>
      <c r="D35" s="1005"/>
      <c r="E35" s="622">
        <f t="shared" si="1"/>
        <v>0</v>
      </c>
      <c r="F35" s="154">
        <v>0</v>
      </c>
      <c r="G35" s="154">
        <v>0</v>
      </c>
      <c r="H35" s="154">
        <v>0</v>
      </c>
      <c r="I35" s="154">
        <v>0</v>
      </c>
      <c r="J35" s="160">
        <v>0</v>
      </c>
      <c r="K35" s="160">
        <v>0</v>
      </c>
    </row>
    <row r="36" spans="1:11" ht="20.05" customHeight="1">
      <c r="A36" s="989" t="s">
        <v>456</v>
      </c>
      <c r="B36" s="1009" t="s">
        <v>457</v>
      </c>
      <c r="C36" s="1004"/>
      <c r="D36" s="1005"/>
      <c r="E36" s="622">
        <f t="shared" si="1"/>
        <v>1596</v>
      </c>
      <c r="F36" s="154">
        <v>632</v>
      </c>
      <c r="G36" s="154">
        <v>44</v>
      </c>
      <c r="H36" s="154">
        <v>920</v>
      </c>
      <c r="I36" s="154">
        <v>1294</v>
      </c>
      <c r="J36" s="160">
        <v>49</v>
      </c>
      <c r="K36" s="160">
        <v>9</v>
      </c>
    </row>
    <row r="37" spans="1:11" ht="20.05" customHeight="1">
      <c r="A37" s="1003" t="s">
        <v>458</v>
      </c>
      <c r="B37" s="1008" t="s">
        <v>459</v>
      </c>
      <c r="C37" s="1004"/>
      <c r="D37" s="1005"/>
      <c r="E37" s="622">
        <f t="shared" si="1"/>
        <v>841</v>
      </c>
      <c r="F37" s="154">
        <v>535</v>
      </c>
      <c r="G37" s="154">
        <v>29</v>
      </c>
      <c r="H37" s="154">
        <v>277</v>
      </c>
      <c r="I37" s="154">
        <v>212</v>
      </c>
      <c r="J37" s="160">
        <v>21</v>
      </c>
      <c r="K37" s="160">
        <v>9</v>
      </c>
    </row>
    <row r="38" spans="1:11" ht="20.05" customHeight="1">
      <c r="A38" s="1003" t="s">
        <v>460</v>
      </c>
      <c r="B38" s="1004"/>
      <c r="C38" s="1004"/>
      <c r="D38" s="1005"/>
      <c r="E38" s="622">
        <f t="shared" si="1"/>
        <v>2</v>
      </c>
      <c r="F38" s="154">
        <v>2</v>
      </c>
      <c r="G38" s="154">
        <v>0</v>
      </c>
      <c r="H38" s="154">
        <v>0</v>
      </c>
      <c r="I38" s="154">
        <v>0</v>
      </c>
      <c r="J38" s="160">
        <v>1</v>
      </c>
      <c r="K38" s="160">
        <v>0</v>
      </c>
    </row>
    <row r="39" spans="1:11" ht="20.05" customHeight="1">
      <c r="A39" s="1003" t="s">
        <v>461</v>
      </c>
      <c r="B39" s="1004"/>
      <c r="C39" s="1004"/>
      <c r="D39" s="1005"/>
      <c r="E39" s="622">
        <f t="shared" si="1"/>
        <v>491</v>
      </c>
      <c r="F39" s="154">
        <v>337</v>
      </c>
      <c r="G39" s="154">
        <v>3</v>
      </c>
      <c r="H39" s="154">
        <v>151</v>
      </c>
      <c r="I39" s="154">
        <v>143</v>
      </c>
      <c r="J39" s="160">
        <v>49</v>
      </c>
      <c r="K39" s="160">
        <v>2</v>
      </c>
    </row>
    <row r="40" spans="1:11" ht="20.05" customHeight="1">
      <c r="A40" s="989"/>
      <c r="B40" s="1009" t="s">
        <v>478</v>
      </c>
      <c r="C40" s="1004"/>
      <c r="D40" s="1005"/>
      <c r="E40" s="622">
        <f t="shared" si="1"/>
        <v>5080</v>
      </c>
      <c r="F40" s="154">
        <v>4957</v>
      </c>
      <c r="G40" s="154">
        <v>8</v>
      </c>
      <c r="H40" s="154">
        <v>115</v>
      </c>
      <c r="I40" s="154">
        <v>90</v>
      </c>
      <c r="J40" s="160">
        <v>387</v>
      </c>
      <c r="K40" s="160">
        <v>78</v>
      </c>
    </row>
    <row r="41" spans="1:11" ht="20.05" customHeight="1">
      <c r="A41" s="989" t="s">
        <v>644</v>
      </c>
      <c r="B41" s="1008" t="s">
        <v>479</v>
      </c>
      <c r="C41" s="1004"/>
      <c r="D41" s="1005"/>
      <c r="E41" s="622">
        <f t="shared" si="1"/>
        <v>9521</v>
      </c>
      <c r="F41" s="154">
        <v>8960</v>
      </c>
      <c r="G41" s="154">
        <v>28</v>
      </c>
      <c r="H41" s="154">
        <v>533</v>
      </c>
      <c r="I41" s="154">
        <v>418</v>
      </c>
      <c r="J41" s="160">
        <v>286</v>
      </c>
      <c r="K41" s="160">
        <v>124</v>
      </c>
    </row>
    <row r="42" spans="1:11" ht="20.05" customHeight="1">
      <c r="A42" s="989" t="s">
        <v>462</v>
      </c>
      <c r="B42" s="1006" t="s">
        <v>482</v>
      </c>
      <c r="C42" s="1010"/>
      <c r="D42" s="1005" t="s">
        <v>463</v>
      </c>
      <c r="E42" s="622">
        <f t="shared" si="1"/>
        <v>5023</v>
      </c>
      <c r="F42" s="154">
        <v>4345</v>
      </c>
      <c r="G42" s="154">
        <v>91</v>
      </c>
      <c r="H42" s="154">
        <v>587</v>
      </c>
      <c r="I42" s="154">
        <v>148</v>
      </c>
      <c r="J42" s="160">
        <v>228</v>
      </c>
      <c r="K42" s="160">
        <v>150</v>
      </c>
    </row>
    <row r="43" spans="1:11" ht="20.05" customHeight="1">
      <c r="A43" s="1011" t="s">
        <v>464</v>
      </c>
      <c r="B43" s="1012"/>
      <c r="C43" s="1013"/>
      <c r="D43" s="1005" t="s">
        <v>465</v>
      </c>
      <c r="E43" s="622">
        <f t="shared" si="1"/>
        <v>1399</v>
      </c>
      <c r="F43" s="154">
        <v>1033</v>
      </c>
      <c r="G43" s="154">
        <v>94</v>
      </c>
      <c r="H43" s="154">
        <v>272</v>
      </c>
      <c r="I43" s="154">
        <v>84</v>
      </c>
      <c r="J43" s="160">
        <v>50</v>
      </c>
      <c r="K43" s="160">
        <v>79</v>
      </c>
    </row>
    <row r="44" spans="1:11" ht="20.05" customHeight="1">
      <c r="A44" s="989"/>
      <c r="B44" s="1008" t="s">
        <v>480</v>
      </c>
      <c r="C44" s="1004"/>
      <c r="D44" s="1005"/>
      <c r="E44" s="622">
        <f t="shared" si="1"/>
        <v>366</v>
      </c>
      <c r="F44" s="154">
        <v>274</v>
      </c>
      <c r="G44" s="154">
        <v>8</v>
      </c>
      <c r="H44" s="154">
        <v>84</v>
      </c>
      <c r="I44" s="154">
        <v>42</v>
      </c>
      <c r="J44" s="160">
        <v>10</v>
      </c>
      <c r="K44" s="160">
        <v>2</v>
      </c>
    </row>
    <row r="45" spans="1:11" ht="20.05" customHeight="1">
      <c r="A45" s="1003"/>
      <c r="B45" s="1008" t="s">
        <v>481</v>
      </c>
      <c r="C45" s="1004"/>
      <c r="D45" s="1005"/>
      <c r="E45" s="622">
        <f t="shared" si="1"/>
        <v>7928</v>
      </c>
      <c r="F45" s="154">
        <v>7059</v>
      </c>
      <c r="G45" s="154">
        <v>69</v>
      </c>
      <c r="H45" s="154">
        <v>800</v>
      </c>
      <c r="I45" s="154">
        <v>684</v>
      </c>
      <c r="J45" s="160">
        <v>794</v>
      </c>
      <c r="K45" s="160">
        <v>138</v>
      </c>
    </row>
    <row r="46" spans="1:11" ht="20.05" customHeight="1">
      <c r="A46" s="1003" t="s">
        <v>466</v>
      </c>
      <c r="B46" s="1004"/>
      <c r="C46" s="1004"/>
      <c r="D46" s="1005"/>
      <c r="E46" s="622">
        <f t="shared" si="1"/>
        <v>316</v>
      </c>
      <c r="F46" s="154">
        <v>190</v>
      </c>
      <c r="G46" s="154">
        <v>3</v>
      </c>
      <c r="H46" s="154">
        <v>123</v>
      </c>
      <c r="I46" s="154">
        <v>181</v>
      </c>
      <c r="J46" s="160">
        <v>39</v>
      </c>
      <c r="K46" s="160">
        <v>4</v>
      </c>
    </row>
    <row r="47" spans="1:11" ht="20.05" customHeight="1">
      <c r="A47" s="1003" t="s">
        <v>467</v>
      </c>
      <c r="B47" s="1004"/>
      <c r="C47" s="1004"/>
      <c r="D47" s="1005"/>
      <c r="E47" s="622">
        <f t="shared" si="1"/>
        <v>112</v>
      </c>
      <c r="F47" s="154">
        <v>93</v>
      </c>
      <c r="G47" s="154">
        <v>2</v>
      </c>
      <c r="H47" s="154">
        <v>17</v>
      </c>
      <c r="I47" s="154">
        <v>15</v>
      </c>
      <c r="J47" s="160">
        <v>12</v>
      </c>
      <c r="K47" s="160">
        <v>1</v>
      </c>
    </row>
    <row r="48" spans="1:11" ht="20.05" customHeight="1" thickBot="1">
      <c r="A48" s="1014" t="s">
        <v>468</v>
      </c>
      <c r="B48" s="1015"/>
      <c r="C48" s="1015"/>
      <c r="D48" s="1016"/>
      <c r="E48" s="625">
        <f t="shared" si="1"/>
        <v>4</v>
      </c>
      <c r="F48" s="162">
        <v>4</v>
      </c>
      <c r="G48" s="162">
        <v>0</v>
      </c>
      <c r="H48" s="162">
        <v>0</v>
      </c>
      <c r="I48" s="162">
        <v>0</v>
      </c>
      <c r="J48" s="163">
        <v>0</v>
      </c>
      <c r="K48" s="163">
        <v>0</v>
      </c>
    </row>
    <row r="49" spans="1:11" ht="30.05" customHeight="1" thickTop="1">
      <c r="A49" s="2145" t="s">
        <v>927</v>
      </c>
      <c r="B49" s="2146"/>
      <c r="C49" s="2146"/>
      <c r="D49" s="2147"/>
      <c r="E49" s="626">
        <f>SUM(F49:H49)</f>
        <v>5856</v>
      </c>
      <c r="F49" s="627">
        <v>4678</v>
      </c>
      <c r="G49" s="628">
        <v>58</v>
      </c>
      <c r="H49" s="628">
        <v>1120</v>
      </c>
      <c r="I49" s="628">
        <v>606</v>
      </c>
      <c r="J49" s="628">
        <v>291</v>
      </c>
      <c r="K49" s="628">
        <v>124</v>
      </c>
    </row>
    <row r="50" spans="1:11" ht="20.05" customHeight="1"/>
    <row r="51" spans="1:11">
      <c r="A51" s="27" t="s">
        <v>903</v>
      </c>
    </row>
  </sheetData>
  <mergeCells count="4">
    <mergeCell ref="A49:D49"/>
    <mergeCell ref="A3:D4"/>
    <mergeCell ref="E3:E4"/>
    <mergeCell ref="F3:K3"/>
  </mergeCells>
  <phoneticPr fontId="0" type="noConversion"/>
  <printOptions horizontalCentered="1"/>
  <pageMargins left="0.42" right="0.17" top="0.57999999999999996" bottom="0.23622047244094491" header="0.34" footer="0.37"/>
  <pageSetup paperSize="9" scale="75" orientation="portrait" r:id="rId1"/>
  <headerFooter alignWithMargins="0">
    <oddHeader>&amp;C11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28"/>
  <sheetViews>
    <sheetView workbookViewId="0">
      <selection activeCell="D23" sqref="D23"/>
    </sheetView>
  </sheetViews>
  <sheetFormatPr defaultColWidth="8.90625" defaultRowHeight="15.65"/>
  <cols>
    <col min="1" max="1" width="24.08984375" style="13" customWidth="1"/>
    <col min="2" max="9" width="9.81640625" style="13" customWidth="1"/>
    <col min="10" max="16384" width="8.90625" style="13"/>
  </cols>
  <sheetData>
    <row r="1" spans="1:6">
      <c r="A1" s="13" t="s">
        <v>1296</v>
      </c>
    </row>
    <row r="2" spans="1:6" ht="16.45" customHeight="1"/>
    <row r="3" spans="1:6" ht="30.05" customHeight="1">
      <c r="A3" s="629" t="s">
        <v>622</v>
      </c>
      <c r="B3" s="2156" t="s">
        <v>805</v>
      </c>
      <c r="C3" s="2157"/>
      <c r="D3" s="2157"/>
      <c r="E3" s="2158"/>
    </row>
    <row r="4" spans="1:6" ht="33.049999999999997" customHeight="1">
      <c r="A4" s="630"/>
      <c r="B4" s="2161" t="s">
        <v>1165</v>
      </c>
      <c r="C4" s="2162"/>
      <c r="D4" s="2161" t="s">
        <v>1133</v>
      </c>
      <c r="E4" s="2162"/>
    </row>
    <row r="5" spans="1:6" ht="33.85" customHeight="1">
      <c r="A5" s="631"/>
      <c r="B5" s="1017">
        <v>2022</v>
      </c>
      <c r="C5" s="1018">
        <v>2023</v>
      </c>
      <c r="D5" s="1017">
        <v>2022</v>
      </c>
      <c r="E5" s="1018">
        <v>2023</v>
      </c>
    </row>
    <row r="6" spans="1:6" ht="62.65">
      <c r="A6" s="632" t="s">
        <v>777</v>
      </c>
      <c r="B6" s="164">
        <v>47.24</v>
      </c>
      <c r="C6" s="164">
        <v>44.92</v>
      </c>
      <c r="D6" s="165">
        <v>24</v>
      </c>
      <c r="E6" s="165">
        <v>24</v>
      </c>
    </row>
    <row r="7" spans="1:6" ht="78.3">
      <c r="A7" s="632" t="s">
        <v>779</v>
      </c>
      <c r="B7" s="164">
        <v>39.03</v>
      </c>
      <c r="C7" s="164">
        <v>37.15</v>
      </c>
      <c r="D7" s="165">
        <v>24</v>
      </c>
      <c r="E7" s="165">
        <v>24</v>
      </c>
    </row>
    <row r="8" spans="1:6" ht="32.25" customHeight="1">
      <c r="A8" s="633" t="s">
        <v>917</v>
      </c>
      <c r="B8" s="164">
        <v>5.69</v>
      </c>
      <c r="C8" s="164">
        <v>6.03</v>
      </c>
      <c r="D8" s="1019"/>
      <c r="E8" s="1020"/>
      <c r="F8" s="13" t="s">
        <v>387</v>
      </c>
    </row>
    <row r="9" spans="1:6" ht="32.25" customHeight="1">
      <c r="A9" s="634" t="s">
        <v>778</v>
      </c>
      <c r="B9" s="166">
        <v>0.5</v>
      </c>
      <c r="C9" s="168">
        <v>0.63</v>
      </c>
      <c r="D9" s="1021"/>
      <c r="E9" s="1022"/>
    </row>
    <row r="10" spans="1:6" ht="12.05" customHeight="1"/>
    <row r="11" spans="1:6" s="11" customFormat="1" ht="13.15">
      <c r="A11" s="11" t="s">
        <v>814</v>
      </c>
    </row>
    <row r="12" spans="1:6" s="11" customFormat="1" ht="13.15">
      <c r="A12" s="11" t="s">
        <v>813</v>
      </c>
    </row>
    <row r="13" spans="1:6" s="11" customFormat="1" ht="13.15"/>
    <row r="14" spans="1:6" s="10" customFormat="1" ht="15.05">
      <c r="A14" s="10" t="s">
        <v>911</v>
      </c>
    </row>
    <row r="15" spans="1:6" s="10" customFormat="1" ht="15.05">
      <c r="A15" s="10" t="s">
        <v>1295</v>
      </c>
    </row>
    <row r="16" spans="1:6" ht="16.45" customHeight="1"/>
    <row r="17" spans="1:5" ht="33.85" customHeight="1">
      <c r="A17" s="629" t="s">
        <v>622</v>
      </c>
      <c r="B17" s="2159" t="s">
        <v>804</v>
      </c>
      <c r="C17" s="2159"/>
      <c r="D17" s="2159"/>
      <c r="E17" s="2160"/>
    </row>
    <row r="18" spans="1:5" ht="29.3" customHeight="1">
      <c r="A18" s="630"/>
      <c r="B18" s="2161" t="s">
        <v>1166</v>
      </c>
      <c r="C18" s="2162"/>
      <c r="D18" s="2161" t="s">
        <v>1133</v>
      </c>
      <c r="E18" s="2162"/>
    </row>
    <row r="19" spans="1:5" ht="33.049999999999997" customHeight="1">
      <c r="A19" s="631"/>
      <c r="B19" s="1017">
        <v>2022</v>
      </c>
      <c r="C19" s="1018">
        <v>2023</v>
      </c>
      <c r="D19" s="1017">
        <v>2022</v>
      </c>
      <c r="E19" s="1018">
        <v>2023</v>
      </c>
    </row>
    <row r="20" spans="1:5" ht="62.65">
      <c r="A20" s="632" t="s">
        <v>777</v>
      </c>
      <c r="B20" s="167">
        <v>12.54</v>
      </c>
      <c r="C20" s="167">
        <v>13.58</v>
      </c>
      <c r="D20" s="165">
        <v>10</v>
      </c>
      <c r="E20" s="165">
        <v>10</v>
      </c>
    </row>
    <row r="21" spans="1:5" ht="78.3">
      <c r="A21" s="632" t="s">
        <v>779</v>
      </c>
      <c r="B21" s="167">
        <v>12.49</v>
      </c>
      <c r="C21" s="167">
        <v>13.58</v>
      </c>
      <c r="D21" s="165">
        <v>10</v>
      </c>
      <c r="E21" s="165">
        <v>10</v>
      </c>
    </row>
    <row r="22" spans="1:5" ht="32.25" customHeight="1">
      <c r="A22" s="633" t="s">
        <v>917</v>
      </c>
      <c r="B22" s="164">
        <v>3.47</v>
      </c>
      <c r="C22" s="167">
        <v>3.57</v>
      </c>
      <c r="D22" s="1019"/>
      <c r="E22" s="1020"/>
    </row>
    <row r="23" spans="1:5" ht="32.25" customHeight="1">
      <c r="A23" s="634" t="s">
        <v>778</v>
      </c>
      <c r="B23" s="168">
        <v>0.33</v>
      </c>
      <c r="C23" s="168">
        <v>0.42</v>
      </c>
      <c r="D23" s="1021"/>
      <c r="E23" s="1022"/>
    </row>
    <row r="24" spans="1:5" ht="10.5" customHeight="1"/>
    <row r="25" spans="1:5" s="11" customFormat="1" ht="13.15">
      <c r="A25" s="11" t="s">
        <v>814</v>
      </c>
    </row>
    <row r="26" spans="1:5" s="11" customFormat="1" ht="13.15">
      <c r="A26" s="11" t="s">
        <v>813</v>
      </c>
    </row>
    <row r="27" spans="1:5" s="10" customFormat="1" ht="15.05"/>
    <row r="28" spans="1:5" s="10" customFormat="1" ht="15.05">
      <c r="A28" s="24" t="s">
        <v>903</v>
      </c>
    </row>
  </sheetData>
  <mergeCells count="6">
    <mergeCell ref="B3:E3"/>
    <mergeCell ref="B17:E17"/>
    <mergeCell ref="B18:C18"/>
    <mergeCell ref="D18:E18"/>
    <mergeCell ref="B4:C4"/>
    <mergeCell ref="D4:E4"/>
  </mergeCells>
  <pageMargins left="0.45" right="0.17" top="0.74803149606299213" bottom="0.74803149606299213" header="0.31496062992125984" footer="0.31496062992125984"/>
  <pageSetup paperSize="9" scale="93" orientation="portrait" r:id="rId1"/>
  <headerFooter>
    <oddHeader>&amp;C12</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O58"/>
  <sheetViews>
    <sheetView workbookViewId="0">
      <selection activeCell="L13" sqref="L13"/>
    </sheetView>
  </sheetViews>
  <sheetFormatPr defaultColWidth="8.90625" defaultRowHeight="15.05"/>
  <cols>
    <col min="1" max="1" width="3.08984375" style="499" customWidth="1"/>
    <col min="2" max="2" width="8.90625" style="499"/>
    <col min="3" max="3" width="17.26953125" style="499" customWidth="1"/>
    <col min="4" max="4" width="8.08984375" style="169" customWidth="1"/>
    <col min="5" max="5" width="8.08984375" style="499" customWidth="1"/>
    <col min="6" max="7" width="7.7265625" style="499" customWidth="1"/>
    <col min="8" max="8" width="8.08984375" style="499" customWidth="1"/>
    <col min="9" max="10" width="7.7265625" style="499" customWidth="1"/>
    <col min="11" max="16384" width="8.90625" style="499"/>
  </cols>
  <sheetData>
    <row r="1" spans="1:10">
      <c r="A1" s="10" t="s">
        <v>1297</v>
      </c>
      <c r="B1" s="500"/>
    </row>
    <row r="2" spans="1:10" ht="18.649999999999999" customHeight="1"/>
    <row r="3" spans="1:10" ht="20.05" customHeight="1">
      <c r="A3" s="2163" t="s">
        <v>656</v>
      </c>
      <c r="B3" s="2164"/>
      <c r="C3" s="2176"/>
      <c r="D3" s="658"/>
      <c r="E3" s="2172" t="s">
        <v>973</v>
      </c>
      <c r="F3" s="2172"/>
      <c r="G3" s="2172"/>
      <c r="H3" s="2172"/>
      <c r="I3" s="2172"/>
      <c r="J3" s="2172"/>
    </row>
    <row r="4" spans="1:10" ht="20.05" customHeight="1">
      <c r="A4" s="2166"/>
      <c r="B4" s="2167"/>
      <c r="C4" s="2167"/>
      <c r="D4" s="2187" t="s">
        <v>598</v>
      </c>
      <c r="E4" s="2189" t="s">
        <v>928</v>
      </c>
      <c r="F4" s="2190"/>
      <c r="G4" s="2190"/>
      <c r="H4" s="2190" t="s">
        <v>929</v>
      </c>
      <c r="I4" s="2191"/>
      <c r="J4" s="2191"/>
    </row>
    <row r="5" spans="1:10" ht="20.05" customHeight="1">
      <c r="A5" s="2169"/>
      <c r="B5" s="2170"/>
      <c r="C5" s="2170"/>
      <c r="D5" s="2188"/>
      <c r="E5" s="659" t="s">
        <v>681</v>
      </c>
      <c r="F5" s="660" t="s">
        <v>930</v>
      </c>
      <c r="G5" s="660" t="s">
        <v>931</v>
      </c>
      <c r="H5" s="661" t="s">
        <v>681</v>
      </c>
      <c r="I5" s="660" t="s">
        <v>930</v>
      </c>
      <c r="J5" s="660" t="s">
        <v>931</v>
      </c>
    </row>
    <row r="6" spans="1:10" ht="20.05" customHeight="1" thickBot="1">
      <c r="A6" s="2192" t="s">
        <v>598</v>
      </c>
      <c r="B6" s="2180"/>
      <c r="C6" s="2180"/>
      <c r="D6" s="635">
        <f t="shared" ref="D6:J6" si="0">SUM(D7,D20)</f>
        <v>57310</v>
      </c>
      <c r="E6" s="636">
        <f t="shared" si="0"/>
        <v>56830</v>
      </c>
      <c r="F6" s="636">
        <f t="shared" si="0"/>
        <v>2520</v>
      </c>
      <c r="G6" s="636">
        <f t="shared" si="0"/>
        <v>54310</v>
      </c>
      <c r="H6" s="636">
        <f t="shared" si="0"/>
        <v>480</v>
      </c>
      <c r="I6" s="636">
        <f t="shared" si="0"/>
        <v>13</v>
      </c>
      <c r="J6" s="636">
        <f t="shared" si="0"/>
        <v>467</v>
      </c>
    </row>
    <row r="7" spans="1:10" s="169" customFormat="1" ht="20.05" customHeight="1" thickTop="1">
      <c r="A7" s="2181" t="s">
        <v>919</v>
      </c>
      <c r="B7" s="662" t="s">
        <v>681</v>
      </c>
      <c r="C7" s="663"/>
      <c r="D7" s="637">
        <f t="shared" ref="D7:D32" si="1">SUM(E7,H7)</f>
        <v>56087</v>
      </c>
      <c r="E7" s="644">
        <f t="shared" ref="E7:E32" si="2">SUM(F7:G7)</f>
        <v>55641</v>
      </c>
      <c r="F7" s="644">
        <f>SUM(F8:F19)</f>
        <v>2467</v>
      </c>
      <c r="G7" s="644">
        <f>SUM(G8:G19)</f>
        <v>53174</v>
      </c>
      <c r="H7" s="645">
        <f t="shared" ref="H7:H32" si="3">SUM(I7:J7)</f>
        <v>446</v>
      </c>
      <c r="I7" s="641">
        <f>SUM(I8:I19)</f>
        <v>12</v>
      </c>
      <c r="J7" s="641">
        <f>SUM(J8:J19)</f>
        <v>434</v>
      </c>
    </row>
    <row r="8" spans="1:10" ht="20.05" customHeight="1">
      <c r="A8" s="2182"/>
      <c r="B8" s="501" t="s">
        <v>932</v>
      </c>
      <c r="C8" s="502"/>
      <c r="D8" s="638">
        <f t="shared" si="1"/>
        <v>742</v>
      </c>
      <c r="E8" s="1023">
        <f t="shared" si="2"/>
        <v>735</v>
      </c>
      <c r="F8" s="503">
        <v>50</v>
      </c>
      <c r="G8" s="504">
        <v>685</v>
      </c>
      <c r="H8" s="1025">
        <f t="shared" si="3"/>
        <v>7</v>
      </c>
      <c r="I8" s="505">
        <v>0</v>
      </c>
      <c r="J8" s="506">
        <v>7</v>
      </c>
    </row>
    <row r="9" spans="1:10" ht="20.05" customHeight="1">
      <c r="A9" s="2182"/>
      <c r="B9" s="507" t="s">
        <v>486</v>
      </c>
      <c r="C9" s="507"/>
      <c r="D9" s="639">
        <f t="shared" si="1"/>
        <v>5288</v>
      </c>
      <c r="E9" s="1023">
        <f t="shared" si="2"/>
        <v>5228</v>
      </c>
      <c r="F9" s="503">
        <v>269</v>
      </c>
      <c r="G9" s="504">
        <v>4959</v>
      </c>
      <c r="H9" s="1025">
        <f t="shared" si="3"/>
        <v>60</v>
      </c>
      <c r="I9" s="504">
        <v>2</v>
      </c>
      <c r="J9" s="508">
        <v>58</v>
      </c>
    </row>
    <row r="10" spans="1:10" ht="20.05" customHeight="1">
      <c r="A10" s="2182"/>
      <c r="B10" s="509" t="s">
        <v>180</v>
      </c>
      <c r="C10" s="509"/>
      <c r="D10" s="639">
        <f t="shared" si="1"/>
        <v>11305</v>
      </c>
      <c r="E10" s="1023">
        <f t="shared" si="2"/>
        <v>11217</v>
      </c>
      <c r="F10" s="503">
        <v>537</v>
      </c>
      <c r="G10" s="510">
        <v>10680</v>
      </c>
      <c r="H10" s="1025">
        <f t="shared" si="3"/>
        <v>88</v>
      </c>
      <c r="I10" s="504">
        <v>2</v>
      </c>
      <c r="J10" s="508">
        <v>86</v>
      </c>
    </row>
    <row r="11" spans="1:10" ht="20.05" customHeight="1">
      <c r="A11" s="2182"/>
      <c r="B11" s="509" t="s">
        <v>487</v>
      </c>
      <c r="C11" s="509"/>
      <c r="D11" s="639">
        <f t="shared" si="1"/>
        <v>7045</v>
      </c>
      <c r="E11" s="1023">
        <f t="shared" si="2"/>
        <v>6948</v>
      </c>
      <c r="F11" s="503">
        <v>283</v>
      </c>
      <c r="G11" s="504">
        <v>6665</v>
      </c>
      <c r="H11" s="1025">
        <f t="shared" si="3"/>
        <v>97</v>
      </c>
      <c r="I11" s="504">
        <v>4</v>
      </c>
      <c r="J11" s="508">
        <v>93</v>
      </c>
    </row>
    <row r="12" spans="1:10" ht="20.05" customHeight="1">
      <c r="A12" s="2182"/>
      <c r="B12" s="509" t="s">
        <v>137</v>
      </c>
      <c r="C12" s="509"/>
      <c r="D12" s="639">
        <f t="shared" si="1"/>
        <v>5225</v>
      </c>
      <c r="E12" s="1023">
        <f t="shared" si="2"/>
        <v>5178</v>
      </c>
      <c r="F12" s="503">
        <v>229</v>
      </c>
      <c r="G12" s="510">
        <v>4949</v>
      </c>
      <c r="H12" s="1025">
        <f t="shared" si="3"/>
        <v>47</v>
      </c>
      <c r="I12" s="504">
        <v>1</v>
      </c>
      <c r="J12" s="508">
        <v>46</v>
      </c>
    </row>
    <row r="13" spans="1:10" ht="20.05" customHeight="1">
      <c r="A13" s="2182"/>
      <c r="B13" s="509" t="s">
        <v>488</v>
      </c>
      <c r="C13" s="509"/>
      <c r="D13" s="639">
        <f t="shared" si="1"/>
        <v>7337</v>
      </c>
      <c r="E13" s="1023">
        <f t="shared" si="2"/>
        <v>7260</v>
      </c>
      <c r="F13" s="503">
        <v>293</v>
      </c>
      <c r="G13" s="504">
        <v>6967</v>
      </c>
      <c r="H13" s="1025">
        <f t="shared" si="3"/>
        <v>77</v>
      </c>
      <c r="I13" s="504">
        <v>2</v>
      </c>
      <c r="J13" s="508">
        <v>75</v>
      </c>
    </row>
    <row r="14" spans="1:10" ht="20.05" customHeight="1">
      <c r="A14" s="2182"/>
      <c r="B14" s="509" t="s">
        <v>489</v>
      </c>
      <c r="C14" s="509"/>
      <c r="D14" s="639">
        <f t="shared" si="1"/>
        <v>7798</v>
      </c>
      <c r="E14" s="1023">
        <f t="shared" si="2"/>
        <v>7745</v>
      </c>
      <c r="F14" s="503">
        <v>284</v>
      </c>
      <c r="G14" s="504">
        <v>7461</v>
      </c>
      <c r="H14" s="1025">
        <f t="shared" si="3"/>
        <v>53</v>
      </c>
      <c r="I14" s="504">
        <v>0</v>
      </c>
      <c r="J14" s="508">
        <v>53</v>
      </c>
    </row>
    <row r="15" spans="1:10" ht="20.05" customHeight="1">
      <c r="A15" s="2182"/>
      <c r="B15" s="509" t="s">
        <v>490</v>
      </c>
      <c r="C15" s="509"/>
      <c r="D15" s="639">
        <f t="shared" si="1"/>
        <v>6444</v>
      </c>
      <c r="E15" s="1023">
        <f t="shared" si="2"/>
        <v>6432</v>
      </c>
      <c r="F15" s="503">
        <v>265</v>
      </c>
      <c r="G15" s="504">
        <v>6167</v>
      </c>
      <c r="H15" s="1025">
        <f t="shared" si="3"/>
        <v>12</v>
      </c>
      <c r="I15" s="504">
        <v>1</v>
      </c>
      <c r="J15" s="508">
        <v>11</v>
      </c>
    </row>
    <row r="16" spans="1:10" ht="20.05" customHeight="1">
      <c r="A16" s="2182"/>
      <c r="B16" s="509" t="s">
        <v>289</v>
      </c>
      <c r="C16" s="509"/>
      <c r="D16" s="639">
        <f t="shared" si="1"/>
        <v>2491</v>
      </c>
      <c r="E16" s="1023">
        <f t="shared" si="2"/>
        <v>2488</v>
      </c>
      <c r="F16" s="503">
        <v>168</v>
      </c>
      <c r="G16" s="504">
        <v>2320</v>
      </c>
      <c r="H16" s="1025">
        <f t="shared" si="3"/>
        <v>3</v>
      </c>
      <c r="I16" s="504">
        <v>0</v>
      </c>
      <c r="J16" s="508">
        <v>3</v>
      </c>
    </row>
    <row r="17" spans="1:10" ht="20.05" customHeight="1">
      <c r="A17" s="2182"/>
      <c r="B17" s="509" t="s">
        <v>1023</v>
      </c>
      <c r="C17" s="511"/>
      <c r="D17" s="639">
        <f t="shared" si="1"/>
        <v>225</v>
      </c>
      <c r="E17" s="1023">
        <f t="shared" si="2"/>
        <v>224</v>
      </c>
      <c r="F17" s="503">
        <v>3</v>
      </c>
      <c r="G17" s="504">
        <v>221</v>
      </c>
      <c r="H17" s="1025">
        <f t="shared" si="3"/>
        <v>1</v>
      </c>
      <c r="I17" s="504">
        <v>0</v>
      </c>
      <c r="J17" s="508">
        <v>1</v>
      </c>
    </row>
    <row r="18" spans="1:10" ht="20.05" customHeight="1">
      <c r="A18" s="2182"/>
      <c r="B18" s="512" t="s">
        <v>933</v>
      </c>
      <c r="C18" s="513"/>
      <c r="D18" s="639">
        <f t="shared" si="1"/>
        <v>1657</v>
      </c>
      <c r="E18" s="1023">
        <f t="shared" si="2"/>
        <v>1656</v>
      </c>
      <c r="F18" s="503">
        <v>69</v>
      </c>
      <c r="G18" s="504">
        <v>1587</v>
      </c>
      <c r="H18" s="1025">
        <f t="shared" si="3"/>
        <v>1</v>
      </c>
      <c r="I18" s="504">
        <v>0</v>
      </c>
      <c r="J18" s="508">
        <v>1</v>
      </c>
    </row>
    <row r="19" spans="1:10" ht="20.05" customHeight="1" thickBot="1">
      <c r="A19" s="2183"/>
      <c r="B19" s="514" t="s">
        <v>662</v>
      </c>
      <c r="C19" s="514"/>
      <c r="D19" s="640">
        <f t="shared" si="1"/>
        <v>530</v>
      </c>
      <c r="E19" s="1024">
        <f t="shared" si="2"/>
        <v>530</v>
      </c>
      <c r="F19" s="515">
        <v>17</v>
      </c>
      <c r="G19" s="516">
        <v>513</v>
      </c>
      <c r="H19" s="1026">
        <f t="shared" si="3"/>
        <v>0</v>
      </c>
      <c r="I19" s="516">
        <v>0</v>
      </c>
      <c r="J19" s="517">
        <v>0</v>
      </c>
    </row>
    <row r="20" spans="1:10" s="169" customFormat="1" ht="20.05" customHeight="1" thickTop="1">
      <c r="A20" s="2184" t="s">
        <v>920</v>
      </c>
      <c r="B20" s="642" t="s">
        <v>681</v>
      </c>
      <c r="C20" s="643"/>
      <c r="D20" s="641">
        <f t="shared" si="1"/>
        <v>1223</v>
      </c>
      <c r="E20" s="644">
        <f t="shared" si="2"/>
        <v>1189</v>
      </c>
      <c r="F20" s="644">
        <f>SUM(F21:F32)</f>
        <v>53</v>
      </c>
      <c r="G20" s="644">
        <f>SUM(G21:G32)</f>
        <v>1136</v>
      </c>
      <c r="H20" s="645">
        <f t="shared" si="3"/>
        <v>34</v>
      </c>
      <c r="I20" s="637">
        <f>SUM(I21:I32)</f>
        <v>1</v>
      </c>
      <c r="J20" s="637">
        <f>SUM(J21:J32)</f>
        <v>33</v>
      </c>
    </row>
    <row r="21" spans="1:10" ht="20.05" customHeight="1">
      <c r="A21" s="2185"/>
      <c r="B21" s="501" t="s">
        <v>934</v>
      </c>
      <c r="C21" s="502"/>
      <c r="D21" s="638">
        <f t="shared" si="1"/>
        <v>1</v>
      </c>
      <c r="E21" s="1023">
        <f t="shared" si="2"/>
        <v>1</v>
      </c>
      <c r="F21" s="503">
        <v>0</v>
      </c>
      <c r="G21" s="504">
        <v>1</v>
      </c>
      <c r="H21" s="1025">
        <f t="shared" si="3"/>
        <v>0</v>
      </c>
      <c r="I21" s="505">
        <v>0</v>
      </c>
      <c r="J21" s="506">
        <v>0</v>
      </c>
    </row>
    <row r="22" spans="1:10" ht="20.05" customHeight="1">
      <c r="A22" s="2185"/>
      <c r="B22" s="507" t="s">
        <v>486</v>
      </c>
      <c r="C22" s="507"/>
      <c r="D22" s="639">
        <f t="shared" si="1"/>
        <v>7</v>
      </c>
      <c r="E22" s="1023">
        <f t="shared" si="2"/>
        <v>7</v>
      </c>
      <c r="F22" s="503">
        <v>0</v>
      </c>
      <c r="G22" s="504">
        <v>7</v>
      </c>
      <c r="H22" s="1025">
        <f t="shared" si="3"/>
        <v>0</v>
      </c>
      <c r="I22" s="504">
        <v>0</v>
      </c>
      <c r="J22" s="508">
        <v>0</v>
      </c>
    </row>
    <row r="23" spans="1:10" ht="20.05" customHeight="1">
      <c r="A23" s="2185"/>
      <c r="B23" s="509" t="s">
        <v>180</v>
      </c>
      <c r="C23" s="509"/>
      <c r="D23" s="639">
        <f t="shared" si="1"/>
        <v>28</v>
      </c>
      <c r="E23" s="1023">
        <f t="shared" si="2"/>
        <v>28</v>
      </c>
      <c r="F23" s="503">
        <v>0</v>
      </c>
      <c r="G23" s="504">
        <v>28</v>
      </c>
      <c r="H23" s="1025">
        <f t="shared" si="3"/>
        <v>0</v>
      </c>
      <c r="I23" s="504">
        <v>0</v>
      </c>
      <c r="J23" s="508">
        <v>0</v>
      </c>
    </row>
    <row r="24" spans="1:10" ht="20.05" customHeight="1">
      <c r="A24" s="2185"/>
      <c r="B24" s="509" t="s">
        <v>487</v>
      </c>
      <c r="C24" s="509"/>
      <c r="D24" s="639">
        <f t="shared" si="1"/>
        <v>54</v>
      </c>
      <c r="E24" s="1023">
        <f t="shared" si="2"/>
        <v>54</v>
      </c>
      <c r="F24" s="503">
        <v>2</v>
      </c>
      <c r="G24" s="504">
        <v>52</v>
      </c>
      <c r="H24" s="1025">
        <f t="shared" si="3"/>
        <v>0</v>
      </c>
      <c r="I24" s="504">
        <v>0</v>
      </c>
      <c r="J24" s="508">
        <v>0</v>
      </c>
    </row>
    <row r="25" spans="1:10" ht="20.05" customHeight="1">
      <c r="A25" s="2185"/>
      <c r="B25" s="509" t="s">
        <v>137</v>
      </c>
      <c r="C25" s="509"/>
      <c r="D25" s="639">
        <f t="shared" si="1"/>
        <v>38</v>
      </c>
      <c r="E25" s="1023">
        <f t="shared" si="2"/>
        <v>37</v>
      </c>
      <c r="F25" s="503">
        <v>1</v>
      </c>
      <c r="G25" s="504">
        <v>36</v>
      </c>
      <c r="H25" s="1025">
        <f t="shared" si="3"/>
        <v>1</v>
      </c>
      <c r="I25" s="504">
        <v>0</v>
      </c>
      <c r="J25" s="508">
        <v>1</v>
      </c>
    </row>
    <row r="26" spans="1:10" ht="20.05" customHeight="1">
      <c r="A26" s="2185"/>
      <c r="B26" s="509" t="s">
        <v>488</v>
      </c>
      <c r="C26" s="509"/>
      <c r="D26" s="639">
        <f t="shared" si="1"/>
        <v>155</v>
      </c>
      <c r="E26" s="1023">
        <f t="shared" si="2"/>
        <v>144</v>
      </c>
      <c r="F26" s="503">
        <v>11</v>
      </c>
      <c r="G26" s="504">
        <v>133</v>
      </c>
      <c r="H26" s="1025">
        <f t="shared" si="3"/>
        <v>11</v>
      </c>
      <c r="I26" s="504">
        <v>0</v>
      </c>
      <c r="J26" s="508">
        <v>11</v>
      </c>
    </row>
    <row r="27" spans="1:10" ht="20.05" customHeight="1">
      <c r="A27" s="2185"/>
      <c r="B27" s="509" t="s">
        <v>489</v>
      </c>
      <c r="C27" s="509"/>
      <c r="D27" s="639">
        <f t="shared" si="1"/>
        <v>370</v>
      </c>
      <c r="E27" s="1023">
        <f t="shared" si="2"/>
        <v>356</v>
      </c>
      <c r="F27" s="503">
        <v>17</v>
      </c>
      <c r="G27" s="504">
        <v>339</v>
      </c>
      <c r="H27" s="1025">
        <f t="shared" si="3"/>
        <v>14</v>
      </c>
      <c r="I27" s="504">
        <v>0</v>
      </c>
      <c r="J27" s="508">
        <v>14</v>
      </c>
    </row>
    <row r="28" spans="1:10" ht="20.05" customHeight="1">
      <c r="A28" s="2185"/>
      <c r="B28" s="509" t="s">
        <v>490</v>
      </c>
      <c r="C28" s="509"/>
      <c r="D28" s="639">
        <f t="shared" si="1"/>
        <v>347</v>
      </c>
      <c r="E28" s="1023">
        <f t="shared" si="2"/>
        <v>344</v>
      </c>
      <c r="F28" s="503">
        <v>14</v>
      </c>
      <c r="G28" s="504">
        <v>330</v>
      </c>
      <c r="H28" s="1025">
        <f t="shared" si="3"/>
        <v>3</v>
      </c>
      <c r="I28" s="504">
        <v>0</v>
      </c>
      <c r="J28" s="508">
        <v>3</v>
      </c>
    </row>
    <row r="29" spans="1:10" ht="20.05" customHeight="1">
      <c r="A29" s="2185"/>
      <c r="B29" s="509" t="s">
        <v>289</v>
      </c>
      <c r="C29" s="509"/>
      <c r="D29" s="639">
        <f t="shared" si="1"/>
        <v>134</v>
      </c>
      <c r="E29" s="1023">
        <f t="shared" si="2"/>
        <v>130</v>
      </c>
      <c r="F29" s="503">
        <v>5</v>
      </c>
      <c r="G29" s="504">
        <v>125</v>
      </c>
      <c r="H29" s="1025">
        <f t="shared" si="3"/>
        <v>4</v>
      </c>
      <c r="I29" s="504">
        <v>0</v>
      </c>
      <c r="J29" s="508">
        <v>4</v>
      </c>
    </row>
    <row r="30" spans="1:10" ht="20.05" customHeight="1">
      <c r="A30" s="2185"/>
      <c r="B30" s="509" t="s">
        <v>1023</v>
      </c>
      <c r="C30" s="511"/>
      <c r="D30" s="639">
        <f t="shared" si="1"/>
        <v>15</v>
      </c>
      <c r="E30" s="1023">
        <f t="shared" si="2"/>
        <v>15</v>
      </c>
      <c r="F30" s="503">
        <v>0</v>
      </c>
      <c r="G30" s="504">
        <v>15</v>
      </c>
      <c r="H30" s="1025">
        <f t="shared" si="3"/>
        <v>0</v>
      </c>
      <c r="I30" s="504">
        <v>0</v>
      </c>
      <c r="J30" s="508">
        <v>0</v>
      </c>
    </row>
    <row r="31" spans="1:10">
      <c r="A31" s="2185"/>
      <c r="B31" s="512" t="s">
        <v>933</v>
      </c>
      <c r="C31" s="513"/>
      <c r="D31" s="639">
        <f t="shared" si="1"/>
        <v>49</v>
      </c>
      <c r="E31" s="1023">
        <f t="shared" si="2"/>
        <v>48</v>
      </c>
      <c r="F31" s="503">
        <v>3</v>
      </c>
      <c r="G31" s="504">
        <v>45</v>
      </c>
      <c r="H31" s="1025">
        <f t="shared" si="3"/>
        <v>1</v>
      </c>
      <c r="I31" s="504">
        <v>1</v>
      </c>
      <c r="J31" s="508">
        <v>0</v>
      </c>
    </row>
    <row r="32" spans="1:10">
      <c r="A32" s="2186"/>
      <c r="B32" s="509" t="s">
        <v>662</v>
      </c>
      <c r="C32" s="509"/>
      <c r="D32" s="639">
        <f t="shared" si="1"/>
        <v>25</v>
      </c>
      <c r="E32" s="1023">
        <f t="shared" si="2"/>
        <v>25</v>
      </c>
      <c r="F32" s="503">
        <v>0</v>
      </c>
      <c r="G32" s="504">
        <v>25</v>
      </c>
      <c r="H32" s="1025">
        <f t="shared" si="3"/>
        <v>0</v>
      </c>
      <c r="I32" s="504">
        <v>0</v>
      </c>
      <c r="J32" s="508">
        <v>0</v>
      </c>
    </row>
    <row r="33" spans="1:15">
      <c r="A33" s="518"/>
      <c r="B33" s="144"/>
      <c r="C33" s="23"/>
      <c r="D33" s="519"/>
      <c r="E33" s="67"/>
      <c r="F33" s="67"/>
      <c r="G33" s="171"/>
      <c r="H33" s="520"/>
      <c r="I33" s="520"/>
      <c r="J33" s="520" t="s">
        <v>387</v>
      </c>
    </row>
    <row r="34" spans="1:15">
      <c r="A34" s="49" t="s">
        <v>1298</v>
      </c>
      <c r="B34" s="521"/>
      <c r="C34" s="522"/>
      <c r="D34" s="522"/>
      <c r="E34" s="522"/>
      <c r="J34" s="523"/>
    </row>
    <row r="35" spans="1:15">
      <c r="A35" s="49"/>
      <c r="B35" s="49"/>
      <c r="C35" s="49"/>
      <c r="D35" s="173"/>
      <c r="E35" s="49"/>
      <c r="F35" s="49"/>
      <c r="G35" s="49"/>
      <c r="K35" s="500"/>
      <c r="L35" s="500"/>
      <c r="M35" s="500"/>
    </row>
    <row r="36" spans="1:15" ht="14.25" customHeight="1">
      <c r="A36" s="2163" t="s">
        <v>656</v>
      </c>
      <c r="B36" s="2164"/>
      <c r="C36" s="2176"/>
      <c r="D36" s="664"/>
      <c r="E36" s="2172" t="s">
        <v>973</v>
      </c>
      <c r="F36" s="2172"/>
      <c r="G36" s="2172"/>
      <c r="H36" s="2172"/>
      <c r="I36" s="2172"/>
      <c r="J36" s="2172"/>
      <c r="L36" s="500"/>
      <c r="M36" s="500"/>
    </row>
    <row r="37" spans="1:15" ht="18" customHeight="1">
      <c r="A37" s="2166"/>
      <c r="B37" s="2167"/>
      <c r="C37" s="2177"/>
      <c r="D37" s="2178" t="s">
        <v>598</v>
      </c>
      <c r="E37" s="2179" t="s">
        <v>928</v>
      </c>
      <c r="F37" s="2179"/>
      <c r="G37" s="2179"/>
      <c r="H37" s="2179" t="s">
        <v>929</v>
      </c>
      <c r="I37" s="2180"/>
      <c r="J37" s="2180"/>
    </row>
    <row r="38" spans="1:15" ht="16.45" customHeight="1">
      <c r="A38" s="2166"/>
      <c r="B38" s="2167"/>
      <c r="C38" s="2177"/>
      <c r="D38" s="2178"/>
      <c r="E38" s="665" t="s">
        <v>681</v>
      </c>
      <c r="F38" s="666" t="s">
        <v>930</v>
      </c>
      <c r="G38" s="666" t="s">
        <v>931</v>
      </c>
      <c r="H38" s="665" t="s">
        <v>681</v>
      </c>
      <c r="I38" s="666" t="s">
        <v>930</v>
      </c>
      <c r="J38" s="666" t="s">
        <v>931</v>
      </c>
    </row>
    <row r="39" spans="1:15" s="169" customFormat="1">
      <c r="A39" s="646" t="s">
        <v>592</v>
      </c>
      <c r="B39" s="647"/>
      <c r="C39" s="648"/>
      <c r="D39" s="649">
        <f>SUM(E39,H39)</f>
        <v>7791</v>
      </c>
      <c r="E39" s="649">
        <f>SUM(F39:G39)</f>
        <v>7657</v>
      </c>
      <c r="F39" s="650">
        <f>SUM(F40:F43)</f>
        <v>556</v>
      </c>
      <c r="G39" s="650">
        <f>SUM(G40:G43)</f>
        <v>7101</v>
      </c>
      <c r="H39" s="651">
        <f>SUM(I39:J39)</f>
        <v>134</v>
      </c>
      <c r="I39" s="650">
        <f>SUM(I40:I43)</f>
        <v>11</v>
      </c>
      <c r="J39" s="650">
        <f>SUM(J40:J43)</f>
        <v>123</v>
      </c>
    </row>
    <row r="40" spans="1:15">
      <c r="A40" s="524" t="s">
        <v>935</v>
      </c>
      <c r="B40" s="525"/>
      <c r="C40" s="526"/>
      <c r="D40" s="652">
        <f>SUM(E40,H40)</f>
        <v>82</v>
      </c>
      <c r="E40" s="1027">
        <f t="shared" ref="E40:E43" si="4">SUM(F40:G40)</f>
        <v>81</v>
      </c>
      <c r="F40" s="503">
        <v>5</v>
      </c>
      <c r="G40" s="503">
        <v>76</v>
      </c>
      <c r="H40" s="1028">
        <f t="shared" ref="H40:H43" si="5">SUM(I40:J40)</f>
        <v>1</v>
      </c>
      <c r="I40" s="504">
        <v>0</v>
      </c>
      <c r="J40" s="504">
        <v>1</v>
      </c>
    </row>
    <row r="41" spans="1:15">
      <c r="A41" s="527" t="s">
        <v>936</v>
      </c>
      <c r="B41" s="528"/>
      <c r="C41" s="529"/>
      <c r="D41" s="639">
        <f>SUM(E41,H41)</f>
        <v>4908</v>
      </c>
      <c r="E41" s="1027">
        <f t="shared" si="4"/>
        <v>4802</v>
      </c>
      <c r="F41" s="503">
        <v>404</v>
      </c>
      <c r="G41" s="503">
        <v>4398</v>
      </c>
      <c r="H41" s="1028">
        <f t="shared" si="5"/>
        <v>106</v>
      </c>
      <c r="I41" s="504">
        <v>9</v>
      </c>
      <c r="J41" s="504">
        <v>97</v>
      </c>
    </row>
    <row r="42" spans="1:15">
      <c r="A42" s="527" t="s">
        <v>937</v>
      </c>
      <c r="B42" s="528"/>
      <c r="C42" s="529"/>
      <c r="D42" s="639">
        <f>SUM(E42,H42)</f>
        <v>1489</v>
      </c>
      <c r="E42" s="1027">
        <f t="shared" si="4"/>
        <v>1472</v>
      </c>
      <c r="F42" s="503">
        <v>78</v>
      </c>
      <c r="G42" s="503">
        <v>1394</v>
      </c>
      <c r="H42" s="1028">
        <f t="shared" si="5"/>
        <v>17</v>
      </c>
      <c r="I42" s="504">
        <v>1</v>
      </c>
      <c r="J42" s="504">
        <v>16</v>
      </c>
    </row>
    <row r="43" spans="1:15">
      <c r="A43" s="530" t="s">
        <v>938</v>
      </c>
      <c r="B43" s="531"/>
      <c r="C43" s="532"/>
      <c r="D43" s="639">
        <f>SUM(E43,H43)</f>
        <v>1312</v>
      </c>
      <c r="E43" s="1027">
        <f t="shared" si="4"/>
        <v>1302</v>
      </c>
      <c r="F43" s="503">
        <v>69</v>
      </c>
      <c r="G43" s="503">
        <v>1233</v>
      </c>
      <c r="H43" s="1028">
        <f t="shared" si="5"/>
        <v>10</v>
      </c>
      <c r="I43" s="504">
        <v>1</v>
      </c>
      <c r="J43" s="504">
        <v>9</v>
      </c>
    </row>
    <row r="44" spans="1:15">
      <c r="A44" s="50"/>
      <c r="B44" s="50"/>
      <c r="C44" s="533"/>
      <c r="D44" s="519"/>
      <c r="E44" s="62"/>
      <c r="F44" s="62"/>
      <c r="G44" s="62"/>
      <c r="H44" s="520"/>
      <c r="I44" s="520"/>
      <c r="J44" s="520"/>
    </row>
    <row r="45" spans="1:15">
      <c r="A45" s="49" t="s">
        <v>1299</v>
      </c>
      <c r="B45" s="521"/>
      <c r="C45" s="522"/>
      <c r="D45" s="522"/>
      <c r="E45" s="522"/>
      <c r="J45" s="169"/>
    </row>
    <row r="46" spans="1:15">
      <c r="A46" s="49"/>
      <c r="B46" s="49"/>
      <c r="C46" s="49"/>
      <c r="D46" s="173"/>
      <c r="E46" s="49"/>
      <c r="F46" s="49"/>
      <c r="G46" s="49"/>
      <c r="K46" s="500"/>
      <c r="L46" s="500"/>
      <c r="M46" s="500"/>
    </row>
    <row r="47" spans="1:15" ht="14.25" customHeight="1">
      <c r="A47" s="2163" t="s">
        <v>656</v>
      </c>
      <c r="B47" s="2164"/>
      <c r="C47" s="2165"/>
      <c r="D47" s="667"/>
      <c r="E47" s="2172" t="s">
        <v>973</v>
      </c>
      <c r="F47" s="2172"/>
      <c r="G47" s="2172"/>
      <c r="H47" s="2172"/>
      <c r="I47" s="2172"/>
      <c r="J47" s="2172"/>
      <c r="L47" s="534"/>
      <c r="M47" s="535"/>
      <c r="N47" s="535"/>
      <c r="O47" s="535"/>
    </row>
    <row r="48" spans="1:15" ht="15.85" customHeight="1">
      <c r="A48" s="2166"/>
      <c r="B48" s="2167"/>
      <c r="C48" s="2168"/>
      <c r="D48" s="2173" t="s">
        <v>598</v>
      </c>
      <c r="E48" s="2174" t="s">
        <v>928</v>
      </c>
      <c r="F48" s="2174"/>
      <c r="G48" s="2174"/>
      <c r="H48" s="2174" t="s">
        <v>929</v>
      </c>
      <c r="I48" s="2175"/>
      <c r="J48" s="2175"/>
      <c r="L48" s="535"/>
      <c r="M48" s="535"/>
      <c r="N48" s="535"/>
      <c r="O48" s="535"/>
    </row>
    <row r="49" spans="1:15" ht="18" customHeight="1">
      <c r="A49" s="2169"/>
      <c r="B49" s="2170"/>
      <c r="C49" s="2171"/>
      <c r="D49" s="2173"/>
      <c r="E49" s="665" t="s">
        <v>681</v>
      </c>
      <c r="F49" s="666" t="s">
        <v>930</v>
      </c>
      <c r="G49" s="666" t="s">
        <v>931</v>
      </c>
      <c r="H49" s="665" t="s">
        <v>681</v>
      </c>
      <c r="I49" s="666" t="s">
        <v>930</v>
      </c>
      <c r="J49" s="666" t="s">
        <v>931</v>
      </c>
      <c r="L49" s="535"/>
      <c r="M49" s="535"/>
      <c r="N49" s="535"/>
      <c r="O49" s="535"/>
    </row>
    <row r="50" spans="1:15" s="169" customFormat="1">
      <c r="A50" s="646" t="s">
        <v>592</v>
      </c>
      <c r="B50" s="647"/>
      <c r="C50" s="648"/>
      <c r="D50" s="653">
        <f>SUM(E50,H50)</f>
        <v>1048</v>
      </c>
      <c r="E50" s="654">
        <f>SUM(F50:G50)</f>
        <v>1030</v>
      </c>
      <c r="F50" s="650">
        <f>SUM(F51:F54)</f>
        <v>86</v>
      </c>
      <c r="G50" s="650">
        <f>SUM(G51:G54)</f>
        <v>944</v>
      </c>
      <c r="H50" s="655">
        <f>SUM(I50:J50)</f>
        <v>18</v>
      </c>
      <c r="I50" s="650">
        <f>SUM(I51:I54)</f>
        <v>2</v>
      </c>
      <c r="J50" s="650">
        <f>SUM(J51:J54)</f>
        <v>16</v>
      </c>
    </row>
    <row r="51" spans="1:15">
      <c r="A51" s="536" t="s">
        <v>935</v>
      </c>
      <c r="B51" s="524"/>
      <c r="C51" s="526"/>
      <c r="D51" s="656">
        <f>SUM(E51,H51)</f>
        <v>1042</v>
      </c>
      <c r="E51" s="1029">
        <f t="shared" ref="E51:E54" si="6">SUM(F51:G51)</f>
        <v>1024</v>
      </c>
      <c r="F51" s="503">
        <v>86</v>
      </c>
      <c r="G51" s="503">
        <v>938</v>
      </c>
      <c r="H51" s="1030">
        <f t="shared" ref="H51:H54" si="7">SUM(I51:J51)</f>
        <v>18</v>
      </c>
      <c r="I51" s="504">
        <v>2</v>
      </c>
      <c r="J51" s="504">
        <v>16</v>
      </c>
    </row>
    <row r="52" spans="1:15">
      <c r="A52" s="507" t="s">
        <v>936</v>
      </c>
      <c r="B52" s="507"/>
      <c r="C52" s="529"/>
      <c r="D52" s="657">
        <f>SUM(E52,H52)</f>
        <v>5</v>
      </c>
      <c r="E52" s="1029">
        <f t="shared" si="6"/>
        <v>5</v>
      </c>
      <c r="F52" s="503">
        <v>0</v>
      </c>
      <c r="G52" s="503">
        <v>5</v>
      </c>
      <c r="H52" s="1030">
        <f t="shared" si="7"/>
        <v>0</v>
      </c>
      <c r="I52" s="504">
        <v>0</v>
      </c>
      <c r="J52" s="504">
        <v>0</v>
      </c>
    </row>
    <row r="53" spans="1:15">
      <c r="A53" s="527" t="s">
        <v>937</v>
      </c>
      <c r="B53" s="528"/>
      <c r="C53" s="529"/>
      <c r="D53" s="657">
        <f>SUM(E53,H53)</f>
        <v>1</v>
      </c>
      <c r="E53" s="1029">
        <f t="shared" si="6"/>
        <v>1</v>
      </c>
      <c r="F53" s="503">
        <v>0</v>
      </c>
      <c r="G53" s="503">
        <v>1</v>
      </c>
      <c r="H53" s="1030">
        <f t="shared" si="7"/>
        <v>0</v>
      </c>
      <c r="I53" s="504">
        <v>0</v>
      </c>
      <c r="J53" s="504">
        <v>0</v>
      </c>
    </row>
    <row r="54" spans="1:15">
      <c r="A54" s="527" t="s">
        <v>938</v>
      </c>
      <c r="B54" s="528"/>
      <c r="C54" s="529"/>
      <c r="D54" s="657">
        <f>SUM(E54,H54)</f>
        <v>0</v>
      </c>
      <c r="E54" s="1029">
        <f t="shared" si="6"/>
        <v>0</v>
      </c>
      <c r="F54" s="503">
        <v>0</v>
      </c>
      <c r="G54" s="503">
        <v>0</v>
      </c>
      <c r="H54" s="1030">
        <f t="shared" si="7"/>
        <v>0</v>
      </c>
      <c r="I54" s="504">
        <v>0</v>
      </c>
      <c r="J54" s="504">
        <v>0</v>
      </c>
    </row>
    <row r="55" spans="1:15">
      <c r="A55" s="499" t="s">
        <v>939</v>
      </c>
    </row>
    <row r="56" spans="1:15">
      <c r="A56" s="499" t="s">
        <v>940</v>
      </c>
    </row>
    <row r="58" spans="1:15">
      <c r="D58" s="499"/>
      <c r="E58" s="169"/>
    </row>
  </sheetData>
  <mergeCells count="18">
    <mergeCell ref="A7:A19"/>
    <mergeCell ref="A20:A32"/>
    <mergeCell ref="A3:C5"/>
    <mergeCell ref="E3:J3"/>
    <mergeCell ref="D4:D5"/>
    <mergeCell ref="E4:G4"/>
    <mergeCell ref="H4:J4"/>
    <mergeCell ref="A6:C6"/>
    <mergeCell ref="A36:C38"/>
    <mergeCell ref="E36:J36"/>
    <mergeCell ref="D37:D38"/>
    <mergeCell ref="E37:G37"/>
    <mergeCell ref="H37:J37"/>
    <mergeCell ref="A47:C49"/>
    <mergeCell ref="E47:J47"/>
    <mergeCell ref="D48:D49"/>
    <mergeCell ref="E48:G48"/>
    <mergeCell ref="H48:J48"/>
  </mergeCells>
  <phoneticPr fontId="0" type="noConversion"/>
  <pageMargins left="0.68" right="0.17" top="0.42" bottom="0.23622047244094491" header="0.2" footer="0.51181102362204722"/>
  <pageSetup paperSize="9" scale="81" orientation="portrait" r:id="rId1"/>
  <headerFooter alignWithMargins="0">
    <oddHeader>&amp;C13</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7"/>
  <sheetViews>
    <sheetView workbookViewId="0"/>
  </sheetViews>
  <sheetFormatPr defaultColWidth="8.90625" defaultRowHeight="15.65"/>
  <cols>
    <col min="1" max="1" width="17.1796875" style="13" customWidth="1"/>
    <col min="2" max="2" width="13.90625" style="13" customWidth="1"/>
    <col min="3" max="6" width="12.81640625" style="13" customWidth="1"/>
    <col min="7" max="8" width="11.81640625" style="13" customWidth="1"/>
    <col min="9" max="16384" width="8.90625" style="13"/>
  </cols>
  <sheetData>
    <row r="1" spans="1:7" ht="18" customHeight="1">
      <c r="A1" s="17" t="s">
        <v>895</v>
      </c>
      <c r="B1" s="17"/>
      <c r="C1" s="17"/>
      <c r="D1" s="17"/>
      <c r="E1" s="17"/>
      <c r="F1" s="17"/>
      <c r="G1" s="17"/>
    </row>
    <row r="2" spans="1:7" ht="18" customHeight="1">
      <c r="C2" s="17"/>
      <c r="D2" s="17"/>
      <c r="E2" s="17"/>
      <c r="F2" s="17"/>
      <c r="G2" s="17"/>
    </row>
    <row r="3" spans="1:7" ht="18" customHeight="1"/>
    <row r="4" spans="1:7" ht="25.05" customHeight="1">
      <c r="A4" s="600" t="s">
        <v>664</v>
      </c>
      <c r="B4" s="2193" t="s">
        <v>598</v>
      </c>
      <c r="C4" s="2194"/>
      <c r="D4" s="671" t="s">
        <v>657</v>
      </c>
      <c r="E4" s="672" t="s">
        <v>417</v>
      </c>
      <c r="F4" s="673" t="s">
        <v>613</v>
      </c>
    </row>
    <row r="5" spans="1:7" ht="25.05" customHeight="1">
      <c r="A5" s="568"/>
      <c r="B5" s="674">
        <v>2022</v>
      </c>
      <c r="C5" s="675">
        <v>2023</v>
      </c>
      <c r="D5" s="586" t="s">
        <v>624</v>
      </c>
      <c r="E5" s="586" t="s">
        <v>418</v>
      </c>
      <c r="F5" s="676"/>
    </row>
    <row r="6" spans="1:7" ht="25.05" customHeight="1">
      <c r="A6" s="668" t="s">
        <v>598</v>
      </c>
      <c r="B6" s="677">
        <v>70488</v>
      </c>
      <c r="C6" s="678">
        <f>SUM(C7:C25)</f>
        <v>72766</v>
      </c>
      <c r="D6" s="679">
        <f t="shared" ref="D6:F6" si="0">SUM(D7:D25)</f>
        <v>3594</v>
      </c>
      <c r="E6" s="679">
        <f t="shared" si="0"/>
        <v>8430</v>
      </c>
      <c r="F6" s="679">
        <f t="shared" si="0"/>
        <v>64336</v>
      </c>
    </row>
    <row r="7" spans="1:7" ht="25.05" customHeight="1">
      <c r="A7" s="669" t="s">
        <v>527</v>
      </c>
      <c r="B7" s="181">
        <v>1</v>
      </c>
      <c r="C7" s="1031">
        <f>E7+F7</f>
        <v>1</v>
      </c>
      <c r="D7" s="182">
        <v>0</v>
      </c>
      <c r="E7" s="183">
        <v>1</v>
      </c>
      <c r="F7" s="183">
        <v>0</v>
      </c>
      <c r="G7" s="184"/>
    </row>
    <row r="8" spans="1:7" ht="25.05" customHeight="1">
      <c r="A8" s="669" t="s">
        <v>491</v>
      </c>
      <c r="B8" s="181">
        <v>174</v>
      </c>
      <c r="C8" s="1031">
        <f t="shared" ref="C8:C25" si="1">E8+F8</f>
        <v>153</v>
      </c>
      <c r="D8" s="185">
        <v>6</v>
      </c>
      <c r="E8" s="186">
        <v>121</v>
      </c>
      <c r="F8" s="186">
        <v>32</v>
      </c>
      <c r="G8" s="184"/>
    </row>
    <row r="9" spans="1:7" ht="25.05" customHeight="1">
      <c r="A9" s="669" t="s">
        <v>665</v>
      </c>
      <c r="B9" s="181">
        <v>1531</v>
      </c>
      <c r="C9" s="1031">
        <f t="shared" si="1"/>
        <v>1578</v>
      </c>
      <c r="D9" s="185">
        <v>83</v>
      </c>
      <c r="E9" s="186">
        <v>466</v>
      </c>
      <c r="F9" s="186">
        <v>1112</v>
      </c>
      <c r="G9" s="184"/>
    </row>
    <row r="10" spans="1:7" ht="25.05" customHeight="1">
      <c r="A10" s="669" t="s">
        <v>528</v>
      </c>
      <c r="B10" s="181">
        <v>3436</v>
      </c>
      <c r="C10" s="1031">
        <f t="shared" si="1"/>
        <v>3320</v>
      </c>
      <c r="D10" s="185">
        <v>225</v>
      </c>
      <c r="E10" s="186">
        <v>544</v>
      </c>
      <c r="F10" s="186">
        <v>2776</v>
      </c>
      <c r="G10" s="184"/>
    </row>
    <row r="11" spans="1:7" ht="25.05" customHeight="1">
      <c r="A11" s="669" t="s">
        <v>666</v>
      </c>
      <c r="B11" s="181">
        <v>5004</v>
      </c>
      <c r="C11" s="1031">
        <f t="shared" si="1"/>
        <v>5007</v>
      </c>
      <c r="D11" s="185">
        <v>297</v>
      </c>
      <c r="E11" s="186">
        <v>714</v>
      </c>
      <c r="F11" s="186">
        <v>4293</v>
      </c>
      <c r="G11" s="184"/>
    </row>
    <row r="12" spans="1:7" ht="25.05" customHeight="1">
      <c r="A12" s="669" t="s">
        <v>667</v>
      </c>
      <c r="B12" s="181">
        <v>6408</v>
      </c>
      <c r="C12" s="1031">
        <f t="shared" si="1"/>
        <v>6404</v>
      </c>
      <c r="D12" s="185">
        <v>325</v>
      </c>
      <c r="E12" s="186">
        <v>787</v>
      </c>
      <c r="F12" s="186">
        <v>5617</v>
      </c>
      <c r="G12" s="184"/>
    </row>
    <row r="13" spans="1:7" ht="25.05" customHeight="1">
      <c r="A13" s="669" t="s">
        <v>668</v>
      </c>
      <c r="B13" s="181">
        <v>7151</v>
      </c>
      <c r="C13" s="1031">
        <f t="shared" si="1"/>
        <v>7315</v>
      </c>
      <c r="D13" s="185">
        <v>373</v>
      </c>
      <c r="E13" s="187">
        <v>859</v>
      </c>
      <c r="F13" s="186">
        <v>6456</v>
      </c>
      <c r="G13" s="184"/>
    </row>
    <row r="14" spans="1:7" ht="25.05" customHeight="1">
      <c r="A14" s="669" t="s">
        <v>669</v>
      </c>
      <c r="B14" s="181">
        <v>7699</v>
      </c>
      <c r="C14" s="1031">
        <f t="shared" si="1"/>
        <v>7820</v>
      </c>
      <c r="D14" s="185">
        <v>351</v>
      </c>
      <c r="E14" s="187">
        <v>830</v>
      </c>
      <c r="F14" s="186">
        <v>6990</v>
      </c>
      <c r="G14" s="184"/>
    </row>
    <row r="15" spans="1:7" ht="25.05" customHeight="1">
      <c r="A15" s="669" t="s">
        <v>670</v>
      </c>
      <c r="B15" s="181">
        <v>8410</v>
      </c>
      <c r="C15" s="1031">
        <f t="shared" si="1"/>
        <v>8460</v>
      </c>
      <c r="D15" s="185">
        <v>406</v>
      </c>
      <c r="E15" s="186">
        <v>820</v>
      </c>
      <c r="F15" s="186">
        <v>7640</v>
      </c>
      <c r="G15" s="184"/>
    </row>
    <row r="16" spans="1:7" ht="25.05" customHeight="1">
      <c r="A16" s="669" t="s">
        <v>671</v>
      </c>
      <c r="B16" s="181">
        <v>6876</v>
      </c>
      <c r="C16" s="1031">
        <f t="shared" si="1"/>
        <v>7696</v>
      </c>
      <c r="D16" s="185">
        <v>376</v>
      </c>
      <c r="E16" s="186">
        <v>746</v>
      </c>
      <c r="F16" s="186">
        <v>6950</v>
      </c>
      <c r="G16" s="184"/>
    </row>
    <row r="17" spans="1:7" ht="25.05" customHeight="1">
      <c r="A17" s="669" t="s">
        <v>672</v>
      </c>
      <c r="B17" s="181">
        <v>5970</v>
      </c>
      <c r="C17" s="1031">
        <f t="shared" si="1"/>
        <v>6345</v>
      </c>
      <c r="D17" s="185">
        <v>288</v>
      </c>
      <c r="E17" s="186">
        <v>645</v>
      </c>
      <c r="F17" s="186">
        <v>5700</v>
      </c>
      <c r="G17" s="184"/>
    </row>
    <row r="18" spans="1:7" ht="25.05" customHeight="1">
      <c r="A18" s="669" t="s">
        <v>673</v>
      </c>
      <c r="B18" s="181">
        <v>4819</v>
      </c>
      <c r="C18" s="1031">
        <f t="shared" si="1"/>
        <v>5152</v>
      </c>
      <c r="D18" s="185">
        <v>257</v>
      </c>
      <c r="E18" s="186">
        <v>493</v>
      </c>
      <c r="F18" s="186">
        <v>4659</v>
      </c>
      <c r="G18" s="184"/>
    </row>
    <row r="19" spans="1:7" ht="25.05" customHeight="1">
      <c r="A19" s="669" t="s">
        <v>674</v>
      </c>
      <c r="B19" s="181">
        <v>3448</v>
      </c>
      <c r="C19" s="1031">
        <f t="shared" si="1"/>
        <v>3709</v>
      </c>
      <c r="D19" s="185">
        <v>168</v>
      </c>
      <c r="E19" s="186">
        <v>362</v>
      </c>
      <c r="F19" s="186">
        <v>3347</v>
      </c>
      <c r="G19" s="184"/>
    </row>
    <row r="20" spans="1:7" ht="25.05" customHeight="1">
      <c r="A20" s="669" t="s">
        <v>675</v>
      </c>
      <c r="B20" s="181">
        <v>2570</v>
      </c>
      <c r="C20" s="1031">
        <f t="shared" si="1"/>
        <v>2677</v>
      </c>
      <c r="D20" s="185">
        <v>124</v>
      </c>
      <c r="E20" s="186">
        <v>250</v>
      </c>
      <c r="F20" s="186">
        <v>2427</v>
      </c>
      <c r="G20" s="184"/>
    </row>
    <row r="21" spans="1:7" ht="25.05" customHeight="1">
      <c r="A21" s="669" t="s">
        <v>676</v>
      </c>
      <c r="B21" s="181">
        <v>2006</v>
      </c>
      <c r="C21" s="1031">
        <f t="shared" si="1"/>
        <v>2034</v>
      </c>
      <c r="D21" s="185">
        <v>95</v>
      </c>
      <c r="E21" s="186">
        <v>201</v>
      </c>
      <c r="F21" s="186">
        <v>1833</v>
      </c>
      <c r="G21" s="184"/>
    </row>
    <row r="22" spans="1:7" ht="25.05" customHeight="1">
      <c r="A22" s="669" t="s">
        <v>677</v>
      </c>
      <c r="B22" s="181">
        <v>1590</v>
      </c>
      <c r="C22" s="1031">
        <f t="shared" si="1"/>
        <v>1650</v>
      </c>
      <c r="D22" s="185">
        <v>70</v>
      </c>
      <c r="E22" s="186">
        <v>179</v>
      </c>
      <c r="F22" s="186">
        <v>1471</v>
      </c>
      <c r="G22" s="184"/>
    </row>
    <row r="23" spans="1:7" ht="25.05" customHeight="1">
      <c r="A23" s="669" t="s">
        <v>678</v>
      </c>
      <c r="B23" s="181">
        <v>1262</v>
      </c>
      <c r="C23" s="1031">
        <f t="shared" si="1"/>
        <v>1189</v>
      </c>
      <c r="D23" s="185">
        <v>54</v>
      </c>
      <c r="E23" s="186">
        <v>111</v>
      </c>
      <c r="F23" s="186">
        <v>1078</v>
      </c>
      <c r="G23" s="184"/>
    </row>
    <row r="24" spans="1:7" ht="25.05" customHeight="1">
      <c r="A24" s="669" t="s">
        <v>679</v>
      </c>
      <c r="B24" s="181">
        <v>974</v>
      </c>
      <c r="C24" s="1031">
        <f t="shared" si="1"/>
        <v>958</v>
      </c>
      <c r="D24" s="185">
        <v>38</v>
      </c>
      <c r="E24" s="186">
        <v>99</v>
      </c>
      <c r="F24" s="186">
        <v>859</v>
      </c>
      <c r="G24" s="184"/>
    </row>
    <row r="25" spans="1:7" ht="25.05" customHeight="1">
      <c r="A25" s="670" t="s">
        <v>492</v>
      </c>
      <c r="B25" s="188">
        <v>1159</v>
      </c>
      <c r="C25" s="1032">
        <f t="shared" si="1"/>
        <v>1298</v>
      </c>
      <c r="D25" s="189">
        <v>58</v>
      </c>
      <c r="E25" s="190">
        <v>202</v>
      </c>
      <c r="F25" s="190">
        <v>1096</v>
      </c>
      <c r="G25" s="184"/>
    </row>
    <row r="26" spans="1:7" ht="23.95" customHeight="1">
      <c r="A26" s="191"/>
      <c r="B26" s="191"/>
      <c r="C26" s="192"/>
      <c r="D26" s="193"/>
      <c r="E26" s="194"/>
      <c r="F26" s="194"/>
      <c r="G26" s="14"/>
    </row>
    <row r="27" spans="1:7">
      <c r="A27" s="27" t="s">
        <v>903</v>
      </c>
    </row>
  </sheetData>
  <mergeCells count="1">
    <mergeCell ref="B4:C4"/>
  </mergeCells>
  <phoneticPr fontId="0" type="noConversion"/>
  <printOptions horizontalCentered="1"/>
  <pageMargins left="0.6692913385826772" right="0.43307086614173229" top="0.70866141732283472" bottom="0.23622047244094491" header="0.23622047244094491" footer="0.27559055118110237"/>
  <pageSetup paperSize="9" scale="80" orientation="portrait" r:id="rId1"/>
  <headerFooter alignWithMargins="0">
    <oddHeader>&amp;C14</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P66"/>
  <sheetViews>
    <sheetView workbookViewId="0">
      <selection activeCell="C66" sqref="C66"/>
    </sheetView>
  </sheetViews>
  <sheetFormatPr defaultColWidth="9.81640625" defaultRowHeight="15.65"/>
  <cols>
    <col min="1" max="1" width="10.26953125" style="13" customWidth="1"/>
    <col min="2" max="11" width="8.81640625" style="13" customWidth="1"/>
    <col min="12" max="12" width="7" style="13" customWidth="1"/>
    <col min="13" max="16384" width="9.81640625" style="13"/>
  </cols>
  <sheetData>
    <row r="1" spans="1:16" ht="18" customHeight="1">
      <c r="A1" s="17" t="s">
        <v>850</v>
      </c>
      <c r="B1" s="17"/>
      <c r="C1" s="17"/>
      <c r="D1" s="17"/>
      <c r="E1" s="17"/>
      <c r="F1" s="17"/>
      <c r="G1" s="17"/>
      <c r="H1" s="17"/>
      <c r="I1" s="17"/>
      <c r="J1" s="17"/>
      <c r="K1" s="17"/>
      <c r="L1" s="17"/>
      <c r="M1" s="17"/>
      <c r="N1" s="17"/>
      <c r="O1" s="17"/>
      <c r="P1" s="17"/>
    </row>
    <row r="2" spans="1:16" ht="18" customHeight="1">
      <c r="A2" s="17"/>
      <c r="B2" s="17"/>
      <c r="C2" s="17"/>
      <c r="D2" s="17"/>
      <c r="E2" s="17"/>
      <c r="F2" s="17"/>
      <c r="G2" s="17"/>
      <c r="H2" s="17"/>
      <c r="I2" s="17"/>
      <c r="J2" s="17"/>
      <c r="K2" s="17"/>
      <c r="L2" s="17"/>
      <c r="M2" s="17"/>
      <c r="N2" s="17"/>
      <c r="O2" s="17"/>
      <c r="P2" s="17"/>
    </row>
    <row r="3" spans="1:16" ht="23.35" customHeight="1">
      <c r="A3" s="680" t="s">
        <v>680</v>
      </c>
      <c r="B3" s="2195" t="s">
        <v>826</v>
      </c>
      <c r="C3" s="2196"/>
      <c r="D3" s="2196"/>
      <c r="E3" s="2196"/>
      <c r="F3" s="2197"/>
      <c r="G3" s="2198" t="s">
        <v>825</v>
      </c>
      <c r="H3" s="2198"/>
      <c r="I3" s="2198"/>
      <c r="J3" s="2198"/>
      <c r="K3" s="2199"/>
      <c r="L3" s="17"/>
      <c r="M3" s="17"/>
      <c r="N3" s="17"/>
      <c r="O3" s="17"/>
      <c r="P3" s="17"/>
    </row>
    <row r="4" spans="1:16" ht="21.8" customHeight="1">
      <c r="A4" s="681"/>
      <c r="B4" s="2200" t="s">
        <v>598</v>
      </c>
      <c r="C4" s="2201"/>
      <c r="D4" s="682" t="s">
        <v>612</v>
      </c>
      <c r="E4" s="682" t="s">
        <v>613</v>
      </c>
      <c r="F4" s="683" t="s">
        <v>614</v>
      </c>
      <c r="G4" s="2202" t="s">
        <v>598</v>
      </c>
      <c r="H4" s="2203"/>
      <c r="I4" s="684" t="s">
        <v>612</v>
      </c>
      <c r="J4" s="684" t="s">
        <v>613</v>
      </c>
      <c r="K4" s="685" t="s">
        <v>614</v>
      </c>
      <c r="L4" s="17"/>
      <c r="M4" s="17"/>
      <c r="N4" s="17"/>
      <c r="O4" s="17"/>
      <c r="P4" s="17"/>
    </row>
    <row r="5" spans="1:16" ht="21.8" customHeight="1">
      <c r="A5" s="681"/>
      <c r="B5" s="682">
        <v>2022</v>
      </c>
      <c r="C5" s="686">
        <v>2023</v>
      </c>
      <c r="D5" s="682" t="s">
        <v>615</v>
      </c>
      <c r="E5" s="681"/>
      <c r="F5" s="687"/>
      <c r="G5" s="688">
        <v>2022</v>
      </c>
      <c r="H5" s="686">
        <v>2023</v>
      </c>
      <c r="I5" s="682" t="s">
        <v>615</v>
      </c>
      <c r="J5" s="681"/>
      <c r="K5" s="689"/>
      <c r="L5" s="17"/>
      <c r="M5" s="17"/>
      <c r="N5" s="17"/>
      <c r="O5" s="17"/>
      <c r="P5" s="17"/>
    </row>
    <row r="6" spans="1:16" ht="18" customHeight="1">
      <c r="A6" s="680" t="s">
        <v>682</v>
      </c>
      <c r="B6" s="95">
        <v>7149</v>
      </c>
      <c r="C6" s="1033">
        <f t="shared" ref="C6:C17" si="0">D6+E6+F6</f>
        <v>8958</v>
      </c>
      <c r="D6" s="60">
        <v>1387</v>
      </c>
      <c r="E6" s="60">
        <v>6472</v>
      </c>
      <c r="F6" s="195">
        <v>1099</v>
      </c>
      <c r="G6" s="196">
        <v>6682</v>
      </c>
      <c r="H6" s="1033">
        <f t="shared" ref="H6:H17" si="1">I6+J6+K6</f>
        <v>7002</v>
      </c>
      <c r="I6" s="59">
        <v>1005</v>
      </c>
      <c r="J6" s="60">
        <v>4648</v>
      </c>
      <c r="K6" s="61">
        <v>1349</v>
      </c>
      <c r="L6" s="73"/>
      <c r="M6" s="17"/>
      <c r="N6" s="17"/>
      <c r="O6" s="17"/>
      <c r="P6" s="17"/>
    </row>
    <row r="7" spans="1:16" ht="18" customHeight="1">
      <c r="A7" s="681" t="s">
        <v>683</v>
      </c>
      <c r="B7" s="93">
        <v>7135</v>
      </c>
      <c r="C7" s="1034">
        <f t="shared" si="0"/>
        <v>9624</v>
      </c>
      <c r="D7" s="64">
        <v>1394</v>
      </c>
      <c r="E7" s="64">
        <v>6988</v>
      </c>
      <c r="F7" s="197">
        <v>1242</v>
      </c>
      <c r="G7" s="62">
        <v>6616</v>
      </c>
      <c r="H7" s="1034">
        <f t="shared" si="1"/>
        <v>6879</v>
      </c>
      <c r="I7" s="64">
        <v>962</v>
      </c>
      <c r="J7" s="64">
        <v>4294</v>
      </c>
      <c r="K7" s="65">
        <v>1623</v>
      </c>
      <c r="L7" s="72"/>
      <c r="M7" s="17"/>
      <c r="N7" s="17"/>
      <c r="O7" s="17"/>
      <c r="P7" s="17"/>
    </row>
    <row r="8" spans="1:16" ht="18" customHeight="1">
      <c r="A8" s="681" t="s">
        <v>684</v>
      </c>
      <c r="B8" s="93">
        <v>7812</v>
      </c>
      <c r="C8" s="1034">
        <f t="shared" si="0"/>
        <v>10581</v>
      </c>
      <c r="D8" s="64">
        <v>1648</v>
      </c>
      <c r="E8" s="64">
        <v>7580</v>
      </c>
      <c r="F8" s="197">
        <v>1353</v>
      </c>
      <c r="G8" s="62">
        <v>7521</v>
      </c>
      <c r="H8" s="1034">
        <f t="shared" si="1"/>
        <v>8378</v>
      </c>
      <c r="I8" s="64">
        <v>1183</v>
      </c>
      <c r="J8" s="64">
        <v>5447</v>
      </c>
      <c r="K8" s="65">
        <v>1748</v>
      </c>
      <c r="L8" s="73"/>
      <c r="M8" s="17"/>
      <c r="N8" s="17"/>
      <c r="O8" s="17"/>
      <c r="P8" s="17"/>
    </row>
    <row r="9" spans="1:16" ht="18" customHeight="1">
      <c r="A9" s="681" t="s">
        <v>685</v>
      </c>
      <c r="B9" s="93">
        <v>7187</v>
      </c>
      <c r="C9" s="1034">
        <f t="shared" si="0"/>
        <v>8090</v>
      </c>
      <c r="D9" s="64">
        <v>1399</v>
      </c>
      <c r="E9" s="64">
        <v>5725</v>
      </c>
      <c r="F9" s="197">
        <v>966</v>
      </c>
      <c r="G9" s="62">
        <v>7071</v>
      </c>
      <c r="H9" s="1034">
        <f t="shared" si="1"/>
        <v>8179</v>
      </c>
      <c r="I9" s="64">
        <v>1079</v>
      </c>
      <c r="J9" s="64">
        <v>5517</v>
      </c>
      <c r="K9" s="65">
        <v>1583</v>
      </c>
      <c r="L9" s="198"/>
      <c r="M9" s="17"/>
      <c r="N9" s="17"/>
      <c r="O9" s="17"/>
      <c r="P9" s="17"/>
    </row>
    <row r="10" spans="1:16" ht="18" customHeight="1">
      <c r="A10" s="681" t="s">
        <v>686</v>
      </c>
      <c r="B10" s="93">
        <v>7299</v>
      </c>
      <c r="C10" s="1034">
        <f t="shared" si="0"/>
        <v>8255</v>
      </c>
      <c r="D10" s="64">
        <v>1441</v>
      </c>
      <c r="E10" s="64">
        <v>5795</v>
      </c>
      <c r="F10" s="197">
        <v>1019</v>
      </c>
      <c r="G10" s="62">
        <v>7153</v>
      </c>
      <c r="H10" s="1034">
        <f t="shared" si="1"/>
        <v>8158</v>
      </c>
      <c r="I10" s="64">
        <v>971</v>
      </c>
      <c r="J10" s="63">
        <v>5751</v>
      </c>
      <c r="K10" s="199">
        <v>1436</v>
      </c>
      <c r="L10" s="17"/>
      <c r="M10" s="17"/>
      <c r="N10" s="17"/>
      <c r="O10" s="17"/>
      <c r="P10" s="17"/>
    </row>
    <row r="11" spans="1:16" ht="18" customHeight="1">
      <c r="A11" s="681" t="s">
        <v>687</v>
      </c>
      <c r="B11" s="93">
        <v>6927</v>
      </c>
      <c r="C11" s="1034">
        <f t="shared" si="0"/>
        <v>8106</v>
      </c>
      <c r="D11" s="64">
        <v>1424</v>
      </c>
      <c r="E11" s="64">
        <v>5619</v>
      </c>
      <c r="F11" s="197">
        <v>1063</v>
      </c>
      <c r="G11" s="62">
        <v>7411</v>
      </c>
      <c r="H11" s="1034">
        <f t="shared" si="1"/>
        <v>8252</v>
      </c>
      <c r="I11" s="64">
        <v>1194</v>
      </c>
      <c r="J11" s="64">
        <v>5598</v>
      </c>
      <c r="K11" s="65">
        <v>1460</v>
      </c>
      <c r="L11" s="17"/>
      <c r="M11" s="17"/>
      <c r="N11" s="17"/>
      <c r="O11" s="17"/>
      <c r="P11" s="17"/>
    </row>
    <row r="12" spans="1:16" ht="18" customHeight="1">
      <c r="A12" s="681" t="s">
        <v>688</v>
      </c>
      <c r="B12" s="93">
        <v>6748</v>
      </c>
      <c r="C12" s="1034">
        <f t="shared" si="0"/>
        <v>7348</v>
      </c>
      <c r="D12" s="64">
        <v>1370</v>
      </c>
      <c r="E12" s="64">
        <v>4993</v>
      </c>
      <c r="F12" s="197">
        <v>985</v>
      </c>
      <c r="G12" s="62">
        <v>7106</v>
      </c>
      <c r="H12" s="1034">
        <f t="shared" si="1"/>
        <v>8043</v>
      </c>
      <c r="I12" s="63">
        <v>1111</v>
      </c>
      <c r="J12" s="63">
        <v>5376</v>
      </c>
      <c r="K12" s="199">
        <v>1556</v>
      </c>
      <c r="L12" s="109"/>
      <c r="M12" s="78"/>
      <c r="N12" s="17"/>
      <c r="O12" s="17"/>
      <c r="P12" s="17"/>
    </row>
    <row r="13" spans="1:16" ht="18" customHeight="1">
      <c r="A13" s="681" t="s">
        <v>689</v>
      </c>
      <c r="B13" s="93">
        <v>6847</v>
      </c>
      <c r="C13" s="1034">
        <f t="shared" si="0"/>
        <v>7124</v>
      </c>
      <c r="D13" s="64">
        <v>1355</v>
      </c>
      <c r="E13" s="64">
        <v>4820</v>
      </c>
      <c r="F13" s="197">
        <v>949</v>
      </c>
      <c r="G13" s="62">
        <v>7078</v>
      </c>
      <c r="H13" s="1034">
        <f t="shared" si="1"/>
        <v>7555</v>
      </c>
      <c r="I13" s="63">
        <v>899</v>
      </c>
      <c r="J13" s="200">
        <v>5235</v>
      </c>
      <c r="K13" s="201">
        <v>1421</v>
      </c>
      <c r="L13" s="109"/>
      <c r="M13" s="202"/>
      <c r="N13" s="17"/>
      <c r="O13" s="17"/>
      <c r="P13" s="17"/>
    </row>
    <row r="14" spans="1:16" ht="18" customHeight="1">
      <c r="A14" s="681" t="s">
        <v>690</v>
      </c>
      <c r="B14" s="93">
        <v>6781</v>
      </c>
      <c r="C14" s="1034">
        <f t="shared" si="0"/>
        <v>6966</v>
      </c>
      <c r="D14" s="64">
        <v>1463</v>
      </c>
      <c r="E14" s="64">
        <v>4578</v>
      </c>
      <c r="F14" s="197">
        <v>925</v>
      </c>
      <c r="G14" s="62">
        <v>6879</v>
      </c>
      <c r="H14" s="1034">
        <f t="shared" si="1"/>
        <v>7546</v>
      </c>
      <c r="I14" s="63">
        <v>1059</v>
      </c>
      <c r="J14" s="63">
        <v>5095</v>
      </c>
      <c r="K14" s="199">
        <v>1392</v>
      </c>
      <c r="L14" s="17"/>
      <c r="M14" s="78"/>
      <c r="N14" s="17"/>
      <c r="O14" s="17"/>
      <c r="P14" s="17"/>
    </row>
    <row r="15" spans="1:16" ht="18" customHeight="1">
      <c r="A15" s="681" t="s">
        <v>14</v>
      </c>
      <c r="B15" s="93">
        <v>7185</v>
      </c>
      <c r="C15" s="1034">
        <f t="shared" si="0"/>
        <v>7488</v>
      </c>
      <c r="D15" s="64">
        <v>1579</v>
      </c>
      <c r="E15" s="64">
        <v>4838</v>
      </c>
      <c r="F15" s="197">
        <v>1071</v>
      </c>
      <c r="G15" s="62">
        <v>7220</v>
      </c>
      <c r="H15" s="1034">
        <f t="shared" si="1"/>
        <v>8546</v>
      </c>
      <c r="I15" s="64">
        <v>1036</v>
      </c>
      <c r="J15" s="64">
        <v>5896</v>
      </c>
      <c r="K15" s="65">
        <v>1614</v>
      </c>
      <c r="L15" s="17"/>
      <c r="M15" s="71"/>
      <c r="N15" s="17"/>
      <c r="O15" s="17"/>
      <c r="P15" s="17"/>
    </row>
    <row r="16" spans="1:16" ht="18" customHeight="1">
      <c r="A16" s="681" t="s">
        <v>691</v>
      </c>
      <c r="B16" s="93">
        <v>6593</v>
      </c>
      <c r="C16" s="1034">
        <f t="shared" si="0"/>
        <v>7601</v>
      </c>
      <c r="D16" s="64">
        <v>1358</v>
      </c>
      <c r="E16" s="64">
        <v>5071</v>
      </c>
      <c r="F16" s="197">
        <v>1172</v>
      </c>
      <c r="G16" s="62">
        <v>6892</v>
      </c>
      <c r="H16" s="1034">
        <f t="shared" si="1"/>
        <v>7751</v>
      </c>
      <c r="I16" s="64">
        <v>1114</v>
      </c>
      <c r="J16" s="64">
        <v>5063</v>
      </c>
      <c r="K16" s="65">
        <v>1574</v>
      </c>
      <c r="L16" s="17"/>
      <c r="M16" s="17"/>
      <c r="N16" s="17"/>
      <c r="O16" s="17"/>
      <c r="P16" s="17"/>
    </row>
    <row r="17" spans="1:16" ht="18" customHeight="1">
      <c r="A17" s="681" t="s">
        <v>692</v>
      </c>
      <c r="B17" s="93">
        <v>6669</v>
      </c>
      <c r="C17" s="1034">
        <f t="shared" si="0"/>
        <v>6684</v>
      </c>
      <c r="D17" s="64">
        <v>1152</v>
      </c>
      <c r="E17" s="64">
        <v>4483</v>
      </c>
      <c r="F17" s="197">
        <v>1049</v>
      </c>
      <c r="G17" s="62">
        <v>7299</v>
      </c>
      <c r="H17" s="1034">
        <f t="shared" si="1"/>
        <v>7819</v>
      </c>
      <c r="I17" s="64">
        <v>1161</v>
      </c>
      <c r="J17" s="64">
        <v>5091</v>
      </c>
      <c r="K17" s="65">
        <v>1567</v>
      </c>
      <c r="L17" s="17"/>
      <c r="M17" s="17"/>
      <c r="N17" s="17"/>
      <c r="O17" s="17"/>
      <c r="P17" s="17"/>
    </row>
    <row r="18" spans="1:16" ht="21.15" customHeight="1">
      <c r="A18" s="690" t="s">
        <v>598</v>
      </c>
      <c r="B18" s="691">
        <v>84332</v>
      </c>
      <c r="C18" s="691">
        <f t="shared" ref="C18:K18" si="2">SUM(C6:C17)</f>
        <v>96825</v>
      </c>
      <c r="D18" s="692">
        <f t="shared" si="2"/>
        <v>16970</v>
      </c>
      <c r="E18" s="692">
        <f>SUM(E6:E17)</f>
        <v>66962</v>
      </c>
      <c r="F18" s="693">
        <f t="shared" si="2"/>
        <v>12893</v>
      </c>
      <c r="G18" s="691">
        <v>84928</v>
      </c>
      <c r="H18" s="691">
        <f t="shared" si="2"/>
        <v>94108</v>
      </c>
      <c r="I18" s="692">
        <f t="shared" si="2"/>
        <v>12774</v>
      </c>
      <c r="J18" s="692">
        <f t="shared" si="2"/>
        <v>63011</v>
      </c>
      <c r="K18" s="694">
        <f t="shared" si="2"/>
        <v>18323</v>
      </c>
      <c r="L18" s="17"/>
      <c r="M18" s="17"/>
      <c r="N18" s="17"/>
      <c r="O18" s="17"/>
      <c r="P18" s="17"/>
    </row>
    <row r="19" spans="1:16" ht="23.95" customHeight="1">
      <c r="A19" s="1035" t="s">
        <v>596</v>
      </c>
      <c r="B19" s="1036">
        <v>7027.666666666667</v>
      </c>
      <c r="C19" s="1036">
        <f t="shared" ref="C19:K19" si="3">SUM(C6:C17)/12</f>
        <v>8068.75</v>
      </c>
      <c r="D19" s="1037">
        <f t="shared" si="3"/>
        <v>1414.1666666666667</v>
      </c>
      <c r="E19" s="1037">
        <f t="shared" si="3"/>
        <v>5580.166666666667</v>
      </c>
      <c r="F19" s="1038">
        <f t="shared" si="3"/>
        <v>1074.4166666666667</v>
      </c>
      <c r="G19" s="1036">
        <v>7077.333333333333</v>
      </c>
      <c r="H19" s="1036">
        <f t="shared" si="3"/>
        <v>7842.333333333333</v>
      </c>
      <c r="I19" s="1037">
        <f t="shared" si="3"/>
        <v>1064.5</v>
      </c>
      <c r="J19" s="1037">
        <f t="shared" si="3"/>
        <v>5250.916666666667</v>
      </c>
      <c r="K19" s="1039">
        <f t="shared" si="3"/>
        <v>1526.9166666666667</v>
      </c>
      <c r="L19" s="17"/>
      <c r="M19" s="17"/>
      <c r="N19" s="17"/>
      <c r="O19" s="17"/>
      <c r="P19" s="17"/>
    </row>
    <row r="20" spans="1:16" ht="15.05" customHeight="1">
      <c r="A20" s="17"/>
      <c r="B20" s="17"/>
      <c r="C20" s="17"/>
      <c r="D20" s="17"/>
      <c r="E20" s="17"/>
      <c r="F20" s="17"/>
      <c r="G20" s="17"/>
      <c r="H20" s="17"/>
      <c r="I20" s="17"/>
      <c r="J20" s="17"/>
      <c r="K20" s="17"/>
      <c r="L20" s="17"/>
      <c r="M20" s="17"/>
      <c r="N20" s="17"/>
      <c r="O20" s="17"/>
      <c r="P20" s="17"/>
    </row>
    <row r="21" spans="1:16">
      <c r="A21" s="46" t="s">
        <v>851</v>
      </c>
      <c r="B21" s="49" t="s">
        <v>827</v>
      </c>
      <c r="C21" s="17"/>
      <c r="D21" s="17"/>
      <c r="E21" s="17"/>
      <c r="F21" s="17"/>
      <c r="G21" s="17"/>
      <c r="H21" s="17"/>
      <c r="I21" s="17"/>
      <c r="J21" s="17"/>
      <c r="K21" s="17"/>
      <c r="L21" s="17"/>
      <c r="M21" s="17"/>
      <c r="N21" s="17"/>
      <c r="O21" s="17"/>
      <c r="P21" s="17"/>
    </row>
    <row r="22" spans="1:16">
      <c r="A22" s="17"/>
      <c r="B22" s="17"/>
      <c r="C22" s="17"/>
      <c r="D22" s="17"/>
      <c r="E22" s="17"/>
      <c r="F22" s="17"/>
      <c r="G22" s="17"/>
      <c r="H22" s="17"/>
      <c r="I22" s="17"/>
      <c r="J22" s="17"/>
      <c r="K22" s="17"/>
      <c r="L22" s="17"/>
      <c r="M22" s="17"/>
      <c r="N22" s="17"/>
      <c r="O22" s="17"/>
      <c r="P22" s="17"/>
    </row>
    <row r="23" spans="1:16">
      <c r="A23" s="17"/>
      <c r="B23" s="17"/>
      <c r="C23" s="17"/>
      <c r="D23" s="17"/>
      <c r="E23" s="17"/>
      <c r="F23" s="17"/>
      <c r="G23" s="17"/>
      <c r="H23" s="17"/>
      <c r="I23" s="17"/>
      <c r="J23" s="17"/>
      <c r="K23" s="17"/>
      <c r="L23" s="17"/>
      <c r="M23" s="17"/>
      <c r="N23" s="17"/>
      <c r="O23" s="17"/>
      <c r="P23" s="17"/>
    </row>
    <row r="24" spans="1:16">
      <c r="A24" s="17"/>
      <c r="B24" s="17"/>
      <c r="C24" s="17"/>
      <c r="D24" s="17"/>
      <c r="E24" s="17"/>
      <c r="F24" s="17"/>
      <c r="G24" s="17"/>
      <c r="H24" s="17"/>
      <c r="I24" s="17"/>
      <c r="J24" s="17"/>
      <c r="K24" s="17"/>
      <c r="L24" s="17"/>
      <c r="M24" s="17"/>
      <c r="N24" s="17"/>
      <c r="O24" s="17"/>
      <c r="P24" s="17"/>
    </row>
    <row r="25" spans="1:16">
      <c r="A25" s="17"/>
      <c r="B25" s="17"/>
      <c r="C25" s="17"/>
      <c r="D25" s="17"/>
      <c r="E25" s="17"/>
      <c r="F25" s="17"/>
      <c r="G25" s="17"/>
      <c r="H25" s="17"/>
      <c r="I25" s="17"/>
      <c r="J25" s="17"/>
      <c r="K25" s="17"/>
      <c r="L25" s="17"/>
      <c r="M25" s="17"/>
      <c r="N25" s="17"/>
      <c r="O25" s="17"/>
      <c r="P25" s="17"/>
    </row>
    <row r="26" spans="1:16">
      <c r="A26" s="17"/>
      <c r="B26" s="17"/>
      <c r="C26" s="17"/>
      <c r="D26" s="17"/>
      <c r="E26" s="17"/>
      <c r="F26" s="17"/>
      <c r="G26" s="17"/>
      <c r="H26" s="17"/>
      <c r="I26" s="17"/>
      <c r="J26" s="17"/>
      <c r="K26" s="17"/>
      <c r="L26" s="17"/>
      <c r="M26" s="17"/>
      <c r="N26" s="17"/>
      <c r="O26" s="17"/>
      <c r="P26" s="17"/>
    </row>
    <row r="27" spans="1:16">
      <c r="A27" s="17"/>
      <c r="B27" s="17"/>
      <c r="C27" s="17"/>
      <c r="D27" s="17"/>
      <c r="E27" s="17"/>
      <c r="F27" s="17"/>
      <c r="G27" s="17"/>
      <c r="H27" s="17"/>
      <c r="I27" s="17"/>
      <c r="J27" s="17"/>
      <c r="K27" s="17"/>
      <c r="L27" s="17"/>
      <c r="M27" s="17"/>
      <c r="N27" s="17"/>
      <c r="O27" s="17"/>
      <c r="P27" s="17"/>
    </row>
    <row r="28" spans="1:16">
      <c r="A28" s="17"/>
      <c r="B28" s="17"/>
      <c r="C28" s="17"/>
      <c r="D28" s="17"/>
      <c r="E28" s="17"/>
      <c r="F28" s="17"/>
      <c r="G28" s="17"/>
      <c r="H28" s="17"/>
      <c r="I28" s="17"/>
      <c r="J28" s="17"/>
      <c r="K28" s="17"/>
      <c r="L28" s="17"/>
      <c r="M28" s="17"/>
      <c r="N28" s="17"/>
      <c r="O28" s="17"/>
      <c r="P28" s="17"/>
    </row>
    <row r="29" spans="1:16">
      <c r="A29" s="17"/>
      <c r="B29" s="17"/>
      <c r="C29" s="17"/>
      <c r="D29" s="17"/>
      <c r="E29" s="17"/>
      <c r="F29" s="17"/>
      <c r="G29" s="17"/>
      <c r="H29" s="17"/>
      <c r="I29" s="17"/>
      <c r="J29" s="17"/>
      <c r="K29" s="17"/>
      <c r="L29" s="17"/>
      <c r="M29" s="17"/>
      <c r="N29" s="17"/>
      <c r="O29" s="17"/>
      <c r="P29" s="17"/>
    </row>
    <row r="30" spans="1:16">
      <c r="A30" s="17"/>
      <c r="B30" s="17"/>
      <c r="C30" s="17"/>
      <c r="D30" s="17"/>
      <c r="E30" s="17"/>
      <c r="F30" s="17"/>
      <c r="G30" s="17"/>
      <c r="H30" s="17"/>
      <c r="I30" s="17"/>
      <c r="J30" s="17"/>
      <c r="K30" s="17"/>
      <c r="L30" s="17"/>
      <c r="M30" s="17"/>
      <c r="N30" s="17"/>
      <c r="O30" s="17"/>
      <c r="P30" s="17"/>
    </row>
    <row r="31" spans="1:16">
      <c r="A31" s="17"/>
      <c r="B31" s="17"/>
      <c r="C31" s="17"/>
      <c r="D31" s="17"/>
      <c r="E31" s="17"/>
      <c r="F31" s="17"/>
      <c r="G31" s="17"/>
      <c r="H31" s="17"/>
      <c r="I31" s="17"/>
      <c r="J31" s="17"/>
      <c r="K31" s="17"/>
      <c r="L31" s="17"/>
      <c r="M31" s="17"/>
      <c r="N31" s="17"/>
      <c r="O31" s="17"/>
      <c r="P31" s="17"/>
    </row>
    <row r="32" spans="1:16">
      <c r="A32" s="17"/>
      <c r="B32" s="17"/>
      <c r="C32" s="17"/>
      <c r="D32" s="17"/>
      <c r="E32" s="17"/>
      <c r="F32" s="17"/>
      <c r="G32" s="17"/>
      <c r="H32" s="17"/>
      <c r="I32" s="17"/>
      <c r="J32" s="17"/>
      <c r="K32" s="17"/>
      <c r="L32" s="17"/>
      <c r="M32" s="17"/>
      <c r="N32" s="17"/>
      <c r="O32" s="17"/>
      <c r="P32" s="17"/>
    </row>
    <row r="33" spans="1:16">
      <c r="A33" s="17"/>
      <c r="B33" s="17"/>
      <c r="C33" s="17"/>
      <c r="D33" s="17"/>
      <c r="E33" s="17"/>
      <c r="F33" s="17"/>
      <c r="G33" s="17"/>
      <c r="H33" s="17"/>
      <c r="I33" s="17"/>
      <c r="J33" s="17"/>
      <c r="K33" s="17"/>
      <c r="L33" s="17"/>
      <c r="M33" s="17"/>
      <c r="N33" s="17"/>
      <c r="O33" s="17"/>
      <c r="P33" s="17"/>
    </row>
    <row r="34" spans="1:16">
      <c r="A34" s="17"/>
      <c r="B34" s="17"/>
      <c r="C34" s="17"/>
      <c r="D34" s="17"/>
      <c r="E34" s="17"/>
      <c r="F34" s="17"/>
      <c r="G34" s="17"/>
      <c r="H34" s="17"/>
      <c r="I34" s="17"/>
      <c r="J34" s="17"/>
      <c r="K34" s="17"/>
      <c r="L34" s="17"/>
      <c r="M34" s="17"/>
      <c r="N34" s="17"/>
      <c r="O34" s="17"/>
      <c r="P34" s="17"/>
    </row>
    <row r="35" spans="1:16">
      <c r="A35" s="17"/>
      <c r="B35" s="17"/>
      <c r="C35" s="17"/>
      <c r="D35" s="17"/>
      <c r="E35" s="17"/>
      <c r="F35" s="17"/>
      <c r="G35" s="17"/>
      <c r="H35" s="17"/>
      <c r="I35" s="17"/>
      <c r="J35" s="17"/>
      <c r="K35" s="17"/>
      <c r="L35" s="17"/>
      <c r="M35" s="17"/>
      <c r="N35" s="17"/>
      <c r="O35" s="17"/>
      <c r="P35" s="17"/>
    </row>
    <row r="36" spans="1:16">
      <c r="A36" s="17"/>
      <c r="B36" s="17"/>
      <c r="C36" s="17"/>
      <c r="D36" s="17"/>
      <c r="E36" s="17"/>
      <c r="F36" s="17"/>
      <c r="G36" s="17"/>
      <c r="H36" s="17"/>
      <c r="I36" s="17"/>
      <c r="J36" s="17"/>
      <c r="K36" s="17"/>
      <c r="L36" s="17"/>
      <c r="M36" s="17"/>
      <c r="N36" s="17"/>
      <c r="O36" s="17"/>
      <c r="P36" s="17"/>
    </row>
    <row r="37" spans="1:16">
      <c r="A37" s="17"/>
      <c r="B37" s="17"/>
      <c r="C37" s="17"/>
      <c r="D37" s="17"/>
      <c r="E37" s="17"/>
      <c r="F37" s="17"/>
      <c r="G37" s="17"/>
      <c r="H37" s="17"/>
      <c r="I37" s="17"/>
      <c r="J37" s="17"/>
      <c r="K37" s="17"/>
      <c r="L37" s="17"/>
      <c r="M37" s="17"/>
      <c r="N37" s="17"/>
      <c r="O37" s="17"/>
      <c r="P37" s="17"/>
    </row>
    <row r="38" spans="1:16">
      <c r="A38" s="17"/>
      <c r="B38" s="17"/>
      <c r="C38" s="17"/>
      <c r="D38" s="17"/>
      <c r="E38" s="17"/>
      <c r="F38" s="17"/>
      <c r="G38" s="17"/>
      <c r="H38" s="17"/>
      <c r="I38" s="17"/>
      <c r="J38" s="17"/>
      <c r="K38" s="17"/>
      <c r="L38" s="17"/>
      <c r="M38" s="17"/>
      <c r="N38" s="17"/>
      <c r="O38" s="17"/>
      <c r="P38" s="17"/>
    </row>
    <row r="39" spans="1:16">
      <c r="A39" s="17"/>
      <c r="B39" s="17"/>
      <c r="C39" s="17"/>
      <c r="D39" s="17"/>
      <c r="E39" s="17"/>
      <c r="F39" s="17"/>
      <c r="G39" s="17"/>
      <c r="H39" s="17"/>
      <c r="I39" s="17"/>
      <c r="J39" s="17"/>
      <c r="K39" s="17"/>
      <c r="L39" s="17"/>
      <c r="M39" s="17"/>
      <c r="N39" s="17"/>
      <c r="O39" s="17"/>
      <c r="P39" s="17"/>
    </row>
    <row r="40" spans="1:16">
      <c r="A40" s="17"/>
      <c r="B40" s="17"/>
      <c r="C40" s="17"/>
      <c r="D40" s="17"/>
      <c r="E40" s="17"/>
      <c r="F40" s="17"/>
      <c r="G40" s="17"/>
      <c r="H40" s="17"/>
      <c r="I40" s="17"/>
      <c r="J40" s="17"/>
      <c r="K40" s="17"/>
      <c r="L40" s="17"/>
      <c r="M40" s="17"/>
      <c r="N40" s="17"/>
      <c r="O40" s="17"/>
      <c r="P40" s="17"/>
    </row>
    <row r="41" spans="1:16">
      <c r="A41" s="17"/>
      <c r="B41" s="17"/>
      <c r="C41" s="17"/>
      <c r="D41" s="17"/>
      <c r="E41" s="17"/>
      <c r="F41" s="17"/>
      <c r="G41" s="17"/>
      <c r="H41" s="17"/>
      <c r="I41" s="17"/>
      <c r="J41" s="17"/>
      <c r="K41" s="17"/>
      <c r="L41" s="17"/>
      <c r="M41" s="17"/>
      <c r="N41" s="17"/>
      <c r="O41" s="17"/>
      <c r="P41" s="17"/>
    </row>
    <row r="42" spans="1:16">
      <c r="A42" s="17"/>
      <c r="B42" s="17"/>
      <c r="C42" s="17"/>
      <c r="D42" s="17"/>
      <c r="E42" s="17"/>
      <c r="F42" s="17"/>
      <c r="G42" s="17"/>
      <c r="H42" s="17"/>
      <c r="I42" s="17"/>
      <c r="J42" s="17"/>
      <c r="K42" s="17"/>
      <c r="L42" s="17"/>
      <c r="M42" s="17"/>
      <c r="N42" s="17"/>
      <c r="O42" s="17"/>
      <c r="P42" s="17"/>
    </row>
    <row r="43" spans="1:16">
      <c r="A43" s="17"/>
      <c r="B43" s="17"/>
      <c r="C43" s="17"/>
      <c r="D43" s="17"/>
      <c r="E43" s="17"/>
      <c r="F43" s="17"/>
      <c r="G43" s="17"/>
      <c r="H43" s="17"/>
      <c r="I43" s="17"/>
      <c r="J43" s="17"/>
      <c r="K43" s="17"/>
      <c r="L43" s="17"/>
      <c r="M43" s="17"/>
      <c r="N43" s="17"/>
      <c r="O43" s="17"/>
      <c r="P43" s="17"/>
    </row>
    <row r="44" spans="1:16">
      <c r="A44" s="46" t="s">
        <v>852</v>
      </c>
      <c r="B44" s="49" t="s">
        <v>1292</v>
      </c>
      <c r="C44" s="17"/>
      <c r="D44" s="17"/>
      <c r="E44" s="17"/>
      <c r="F44" s="17"/>
      <c r="G44" s="17"/>
      <c r="H44" s="17"/>
      <c r="I44" s="17"/>
      <c r="J44" s="17"/>
      <c r="K44" s="17"/>
      <c r="L44" s="17"/>
      <c r="M44" s="17"/>
      <c r="N44" s="17"/>
      <c r="O44" s="17"/>
      <c r="P44" s="17"/>
    </row>
    <row r="45" spans="1:16">
      <c r="A45" s="17"/>
      <c r="B45" s="17"/>
      <c r="C45" s="17"/>
      <c r="D45" s="17"/>
      <c r="E45" s="17"/>
      <c r="F45" s="17"/>
      <c r="G45" s="17"/>
      <c r="H45" s="17"/>
      <c r="I45" s="17"/>
      <c r="J45" s="17"/>
      <c r="K45" s="17"/>
      <c r="L45" s="17"/>
      <c r="M45" s="17"/>
      <c r="N45" s="17"/>
      <c r="O45" s="17"/>
      <c r="P45" s="17"/>
    </row>
    <row r="46" spans="1:16">
      <c r="A46" s="17"/>
      <c r="B46" s="17"/>
      <c r="C46" s="17"/>
      <c r="D46" s="17"/>
      <c r="E46" s="17"/>
      <c r="F46" s="17"/>
      <c r="G46" s="17"/>
      <c r="H46" s="17"/>
      <c r="I46" s="17"/>
      <c r="J46" s="17"/>
      <c r="K46" s="17"/>
      <c r="L46" s="17"/>
      <c r="M46" s="17"/>
      <c r="N46" s="17"/>
      <c r="O46" s="17"/>
      <c r="P46" s="17"/>
    </row>
    <row r="47" spans="1:16">
      <c r="A47" s="17"/>
      <c r="B47" s="17"/>
      <c r="C47" s="17"/>
      <c r="D47" s="17"/>
      <c r="E47" s="17"/>
      <c r="F47" s="17"/>
      <c r="G47" s="17"/>
      <c r="H47" s="17"/>
      <c r="I47" s="17"/>
      <c r="J47" s="17"/>
      <c r="K47" s="17"/>
      <c r="L47" s="17"/>
      <c r="M47" s="17"/>
      <c r="N47" s="17"/>
      <c r="O47" s="17"/>
      <c r="P47" s="17"/>
    </row>
    <row r="48" spans="1:16">
      <c r="A48" s="17"/>
      <c r="B48" s="17"/>
      <c r="C48" s="17"/>
      <c r="D48" s="17"/>
      <c r="E48" s="17"/>
      <c r="F48" s="17"/>
      <c r="G48" s="17"/>
      <c r="H48" s="17"/>
      <c r="I48" s="17"/>
      <c r="J48" s="17"/>
      <c r="K48" s="17"/>
      <c r="L48" s="17"/>
      <c r="M48" s="17"/>
      <c r="N48" s="17"/>
      <c r="O48" s="17"/>
      <c r="P48" s="17"/>
    </row>
    <row r="49" spans="1:16">
      <c r="A49" s="17"/>
      <c r="B49" s="17"/>
      <c r="C49" s="17"/>
      <c r="D49" s="17"/>
      <c r="E49" s="17"/>
      <c r="F49" s="17"/>
      <c r="G49" s="17"/>
      <c r="H49" s="17"/>
      <c r="I49" s="17"/>
      <c r="J49" s="17"/>
      <c r="K49" s="17"/>
      <c r="L49" s="17"/>
      <c r="M49" s="17"/>
      <c r="N49" s="17"/>
      <c r="O49" s="17"/>
      <c r="P49" s="17"/>
    </row>
    <row r="50" spans="1:16">
      <c r="A50" s="17"/>
      <c r="B50" s="17"/>
      <c r="C50" s="17"/>
      <c r="D50" s="17"/>
      <c r="E50" s="17"/>
      <c r="F50" s="17"/>
      <c r="G50" s="17"/>
      <c r="H50" s="17"/>
      <c r="I50" s="17"/>
      <c r="J50" s="17"/>
      <c r="K50" s="17"/>
      <c r="L50" s="17"/>
      <c r="M50" s="17"/>
      <c r="N50" s="17"/>
      <c r="O50" s="17"/>
      <c r="P50" s="17"/>
    </row>
    <row r="51" spans="1:16">
      <c r="A51" s="17"/>
      <c r="B51" s="17"/>
      <c r="C51" s="17"/>
      <c r="D51" s="17"/>
      <c r="E51" s="17"/>
      <c r="F51" s="17"/>
      <c r="G51" s="17"/>
      <c r="H51" s="17"/>
      <c r="I51" s="17"/>
      <c r="J51" s="17"/>
      <c r="K51" s="17"/>
      <c r="L51" s="17"/>
      <c r="M51" s="17"/>
      <c r="N51" s="17"/>
      <c r="O51" s="17"/>
      <c r="P51" s="17"/>
    </row>
    <row r="52" spans="1:16">
      <c r="A52" s="17"/>
      <c r="B52" s="17"/>
      <c r="C52" s="17"/>
      <c r="D52" s="17"/>
      <c r="E52" s="17"/>
      <c r="F52" s="17"/>
      <c r="G52" s="17"/>
      <c r="H52" s="17"/>
      <c r="I52" s="17"/>
      <c r="J52" s="17"/>
      <c r="K52" s="17"/>
      <c r="L52" s="17"/>
      <c r="M52" s="17"/>
      <c r="N52" s="17"/>
      <c r="O52" s="17"/>
      <c r="P52" s="17"/>
    </row>
    <row r="66" spans="1:1">
      <c r="A66" s="20" t="s">
        <v>903</v>
      </c>
    </row>
  </sheetData>
  <mergeCells count="4">
    <mergeCell ref="B3:F3"/>
    <mergeCell ref="G3:K3"/>
    <mergeCell ref="B4:C4"/>
    <mergeCell ref="G4:H4"/>
  </mergeCells>
  <phoneticPr fontId="0" type="noConversion"/>
  <printOptions horizontalCentered="1"/>
  <pageMargins left="0.62992125984251968" right="0.27559055118110237" top="0.51181102362204722" bottom="0.23622047244094491" header="0.23622047244094491" footer="0.35433070866141736"/>
  <pageSetup paperSize="9" scale="73" orientation="portrait" r:id="rId1"/>
  <headerFooter alignWithMargins="0">
    <oddHeader>&amp;C15</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64"/>
  <sheetViews>
    <sheetView workbookViewId="0">
      <selection activeCell="K54" sqref="K54"/>
    </sheetView>
  </sheetViews>
  <sheetFormatPr defaultColWidth="8.90625" defaultRowHeight="15.65"/>
  <cols>
    <col min="1" max="1" width="17.6328125" style="13" customWidth="1"/>
    <col min="2" max="2" width="7.81640625" style="13" customWidth="1"/>
    <col min="3" max="3" width="7.81640625" style="203" customWidth="1"/>
    <col min="4" max="4" width="7.81640625" style="13" customWidth="1"/>
    <col min="5" max="5" width="7.81640625" style="203" customWidth="1"/>
    <col min="6" max="6" width="7.81640625" style="13" customWidth="1"/>
    <col min="7" max="7" width="7.81640625" style="203" customWidth="1"/>
    <col min="8" max="8" width="7.81640625" style="13" customWidth="1"/>
    <col min="9" max="9" width="7.81640625" style="203" customWidth="1"/>
    <col min="10" max="13" width="7.81640625" style="13" customWidth="1"/>
    <col min="14" max="16384" width="8.90625" style="13"/>
  </cols>
  <sheetData>
    <row r="1" spans="1:2">
      <c r="A1" s="48" t="s">
        <v>853</v>
      </c>
      <c r="B1" s="17" t="s">
        <v>1300</v>
      </c>
    </row>
    <row r="27" spans="1:13">
      <c r="A27" s="17" t="s">
        <v>854</v>
      </c>
    </row>
    <row r="28" spans="1:13">
      <c r="C28" s="204"/>
      <c r="D28" s="14"/>
      <c r="E28" s="204"/>
      <c r="F28" s="14"/>
      <c r="G28" s="204"/>
      <c r="H28" s="14"/>
      <c r="I28" s="204"/>
      <c r="J28" s="14"/>
      <c r="K28" s="204"/>
      <c r="L28" s="14"/>
    </row>
    <row r="29" spans="1:13" ht="23.35" customHeight="1">
      <c r="A29" s="2208" t="s">
        <v>622</v>
      </c>
      <c r="B29" s="2210" t="s">
        <v>694</v>
      </c>
      <c r="C29" s="2207"/>
      <c r="D29" s="2210" t="s">
        <v>695</v>
      </c>
      <c r="E29" s="2207"/>
      <c r="F29" s="2210" t="s">
        <v>696</v>
      </c>
      <c r="G29" s="2207"/>
      <c r="H29" s="2210" t="s">
        <v>699</v>
      </c>
      <c r="I29" s="2211"/>
      <c r="J29" s="2204" t="s">
        <v>598</v>
      </c>
      <c r="K29" s="2205"/>
      <c r="L29" s="2206" t="s">
        <v>802</v>
      </c>
      <c r="M29" s="2207"/>
    </row>
    <row r="30" spans="1:13" ht="20.2" customHeight="1">
      <c r="A30" s="2209"/>
      <c r="B30" s="207">
        <v>2022</v>
      </c>
      <c r="C30" s="1040">
        <v>2023</v>
      </c>
      <c r="D30" s="207">
        <v>2022</v>
      </c>
      <c r="E30" s="1040">
        <v>2023</v>
      </c>
      <c r="F30" s="207">
        <v>2022</v>
      </c>
      <c r="G30" s="1040">
        <v>2023</v>
      </c>
      <c r="H30" s="207">
        <v>2022</v>
      </c>
      <c r="I30" s="1040">
        <v>2023</v>
      </c>
      <c r="J30" s="208">
        <v>2022</v>
      </c>
      <c r="K30" s="1040">
        <v>2023</v>
      </c>
      <c r="L30" s="209">
        <v>2022</v>
      </c>
      <c r="M30" s="1040">
        <v>2023</v>
      </c>
    </row>
    <row r="31" spans="1:13" ht="64.5" customHeight="1">
      <c r="A31" s="1042" t="s">
        <v>916</v>
      </c>
      <c r="B31" s="1279">
        <v>3025</v>
      </c>
      <c r="C31" s="1280">
        <v>3002</v>
      </c>
      <c r="D31" s="1279">
        <v>3043</v>
      </c>
      <c r="E31" s="1280">
        <v>3077</v>
      </c>
      <c r="F31" s="1279">
        <v>2849</v>
      </c>
      <c r="G31" s="1280">
        <v>2928</v>
      </c>
      <c r="H31" s="1279">
        <v>3210</v>
      </c>
      <c r="I31" s="1281">
        <v>3143</v>
      </c>
      <c r="J31" s="1257">
        <v>12127</v>
      </c>
      <c r="K31" s="1256">
        <f>C31+E31+G31+I31</f>
        <v>12150</v>
      </c>
      <c r="L31" s="1258">
        <v>3031.75</v>
      </c>
      <c r="M31" s="1259">
        <f>K31/4</f>
        <v>3037.5</v>
      </c>
    </row>
    <row r="32" spans="1:13" ht="47.3" customHeight="1">
      <c r="A32" s="1043" t="s">
        <v>787</v>
      </c>
      <c r="B32" s="286">
        <v>115</v>
      </c>
      <c r="C32" s="1255">
        <v>116</v>
      </c>
      <c r="D32" s="286">
        <v>137</v>
      </c>
      <c r="E32" s="1255">
        <v>136</v>
      </c>
      <c r="F32" s="286">
        <v>124</v>
      </c>
      <c r="G32" s="1255">
        <v>106</v>
      </c>
      <c r="H32" s="286">
        <v>140</v>
      </c>
      <c r="I32" s="1256">
        <v>121</v>
      </c>
      <c r="J32" s="1257">
        <v>516</v>
      </c>
      <c r="K32" s="1256">
        <f t="shared" ref="K32:K33" si="0">C32+E32+G32+I32</f>
        <v>479</v>
      </c>
      <c r="L32" s="1258">
        <v>129</v>
      </c>
      <c r="M32" s="1259">
        <f t="shared" ref="M32:M33" si="1">K32/4</f>
        <v>119.75</v>
      </c>
    </row>
    <row r="33" spans="1:13" ht="22.55" customHeight="1">
      <c r="A33" s="1041" t="s">
        <v>788</v>
      </c>
      <c r="B33" s="1272">
        <v>32</v>
      </c>
      <c r="C33" s="1273">
        <v>32</v>
      </c>
      <c r="D33" s="1272">
        <v>33</v>
      </c>
      <c r="E33" s="1273">
        <v>31</v>
      </c>
      <c r="F33" s="1272">
        <v>39</v>
      </c>
      <c r="G33" s="1273">
        <v>35</v>
      </c>
      <c r="H33" s="1272">
        <v>38</v>
      </c>
      <c r="I33" s="1274">
        <v>47</v>
      </c>
      <c r="J33" s="1262">
        <v>142</v>
      </c>
      <c r="K33" s="1261">
        <f t="shared" si="0"/>
        <v>145</v>
      </c>
      <c r="L33" s="1282">
        <v>35.5</v>
      </c>
      <c r="M33" s="1283">
        <f t="shared" si="1"/>
        <v>36.25</v>
      </c>
    </row>
    <row r="34" spans="1:13" ht="22.55" customHeight="1">
      <c r="A34" s="695" t="s">
        <v>598</v>
      </c>
      <c r="B34" s="679">
        <v>3172</v>
      </c>
      <c r="C34" s="679">
        <f>SUM(C31:C33)</f>
        <v>3150</v>
      </c>
      <c r="D34" s="679">
        <v>3213</v>
      </c>
      <c r="E34" s="679">
        <f t="shared" ref="E34:M34" si="2">SUM(E31:E33)</f>
        <v>3244</v>
      </c>
      <c r="F34" s="679">
        <v>3012</v>
      </c>
      <c r="G34" s="679">
        <f t="shared" si="2"/>
        <v>3069</v>
      </c>
      <c r="H34" s="679">
        <v>3388</v>
      </c>
      <c r="I34" s="1270">
        <f t="shared" si="2"/>
        <v>3311</v>
      </c>
      <c r="J34" s="678">
        <v>12785</v>
      </c>
      <c r="K34" s="1270">
        <f t="shared" si="2"/>
        <v>12774</v>
      </c>
      <c r="L34" s="1271">
        <v>3196.25</v>
      </c>
      <c r="M34" s="679">
        <f t="shared" si="2"/>
        <v>3193.5</v>
      </c>
    </row>
    <row r="35" spans="1:13" ht="22.55" customHeight="1">
      <c r="A35" s="1044" t="s">
        <v>802</v>
      </c>
      <c r="B35" s="1272">
        <v>1057.3333333333333</v>
      </c>
      <c r="C35" s="1273">
        <f t="shared" ref="C35:I35" si="3">C34/3</f>
        <v>1050</v>
      </c>
      <c r="D35" s="1272">
        <v>1071</v>
      </c>
      <c r="E35" s="1115">
        <f t="shared" si="3"/>
        <v>1081.3333333333333</v>
      </c>
      <c r="F35" s="1272">
        <v>1004</v>
      </c>
      <c r="G35" s="1273">
        <f t="shared" si="3"/>
        <v>1023</v>
      </c>
      <c r="H35" s="1272">
        <v>1129.3333333333333</v>
      </c>
      <c r="I35" s="1274">
        <f t="shared" si="3"/>
        <v>1103.6666666666667</v>
      </c>
      <c r="J35" s="1284"/>
      <c r="K35" s="1285"/>
      <c r="L35" s="1286"/>
      <c r="M35" s="1286"/>
    </row>
    <row r="37" spans="1:13">
      <c r="A37" s="17" t="s">
        <v>855</v>
      </c>
    </row>
    <row r="38" spans="1:13">
      <c r="L38" s="14"/>
    </row>
    <row r="39" spans="1:13" ht="23.35" customHeight="1">
      <c r="A39" s="2208" t="s">
        <v>622</v>
      </c>
      <c r="B39" s="2210" t="s">
        <v>694</v>
      </c>
      <c r="C39" s="2207"/>
      <c r="D39" s="2210" t="s">
        <v>695</v>
      </c>
      <c r="E39" s="2207"/>
      <c r="F39" s="2210" t="s">
        <v>696</v>
      </c>
      <c r="G39" s="2207"/>
      <c r="H39" s="2210" t="s">
        <v>699</v>
      </c>
      <c r="I39" s="2211"/>
      <c r="J39" s="2204" t="s">
        <v>598</v>
      </c>
      <c r="K39" s="2205"/>
      <c r="L39" s="2206" t="s">
        <v>802</v>
      </c>
      <c r="M39" s="2207"/>
    </row>
    <row r="40" spans="1:13" ht="20.2" customHeight="1">
      <c r="A40" s="2209"/>
      <c r="B40" s="207">
        <v>2022</v>
      </c>
      <c r="C40" s="1040">
        <v>2023</v>
      </c>
      <c r="D40" s="207">
        <v>2022</v>
      </c>
      <c r="E40" s="1040">
        <v>2023</v>
      </c>
      <c r="F40" s="207">
        <v>2022</v>
      </c>
      <c r="G40" s="1040">
        <v>2023</v>
      </c>
      <c r="H40" s="207">
        <v>2022</v>
      </c>
      <c r="I40" s="1040">
        <v>2023</v>
      </c>
      <c r="J40" s="208">
        <v>2022</v>
      </c>
      <c r="K40" s="1040">
        <v>2023</v>
      </c>
      <c r="L40" s="209">
        <v>2022</v>
      </c>
      <c r="M40" s="1040">
        <v>2023</v>
      </c>
    </row>
    <row r="41" spans="1:13" ht="62.3" customHeight="1">
      <c r="A41" s="1043" t="s">
        <v>916</v>
      </c>
      <c r="B41" s="286">
        <v>2168</v>
      </c>
      <c r="C41" s="1255">
        <v>2462</v>
      </c>
      <c r="D41" s="286">
        <v>2252</v>
      </c>
      <c r="E41" s="1255">
        <v>3821</v>
      </c>
      <c r="F41" s="286">
        <v>2106</v>
      </c>
      <c r="G41" s="1255">
        <v>2959</v>
      </c>
      <c r="H41" s="286">
        <v>2255</v>
      </c>
      <c r="I41" s="1256">
        <v>3448</v>
      </c>
      <c r="J41" s="1257">
        <v>8781</v>
      </c>
      <c r="K41" s="1256">
        <f>C41+E41+G41+I41</f>
        <v>12690</v>
      </c>
      <c r="L41" s="1258">
        <v>2195.25</v>
      </c>
      <c r="M41" s="1259">
        <f>K41/4</f>
        <v>3172.5</v>
      </c>
    </row>
    <row r="42" spans="1:13" ht="21.15" customHeight="1">
      <c r="A42" s="1046" t="s">
        <v>789</v>
      </c>
      <c r="B42" s="1260">
        <v>9832</v>
      </c>
      <c r="C42" s="1115">
        <v>9999</v>
      </c>
      <c r="D42" s="1260">
        <v>10270</v>
      </c>
      <c r="E42" s="1115">
        <v>11037</v>
      </c>
      <c r="F42" s="1260">
        <v>10394</v>
      </c>
      <c r="G42" s="1115">
        <v>10980</v>
      </c>
      <c r="H42" s="1260">
        <v>10097</v>
      </c>
      <c r="I42" s="1261">
        <v>10565</v>
      </c>
      <c r="J42" s="1262">
        <v>40593</v>
      </c>
      <c r="K42" s="1261">
        <f t="shared" ref="K42:K46" si="4">C42+E42+G42+I42</f>
        <v>42581</v>
      </c>
      <c r="L42" s="1263">
        <v>10148.25</v>
      </c>
      <c r="M42" s="1116">
        <f t="shared" ref="M42:M46" si="5">K42/4</f>
        <v>10645.25</v>
      </c>
    </row>
    <row r="43" spans="1:13" ht="21.15" customHeight="1">
      <c r="A43" s="1045" t="s">
        <v>790</v>
      </c>
      <c r="B43" s="1260">
        <v>1155</v>
      </c>
      <c r="C43" s="1115">
        <v>1207</v>
      </c>
      <c r="D43" s="1260">
        <v>1258</v>
      </c>
      <c r="E43" s="1115">
        <v>1233</v>
      </c>
      <c r="F43" s="1260">
        <v>1158</v>
      </c>
      <c r="G43" s="1115">
        <v>1055</v>
      </c>
      <c r="H43" s="1260">
        <v>1338</v>
      </c>
      <c r="I43" s="1261">
        <v>1289</v>
      </c>
      <c r="J43" s="1262">
        <v>4909</v>
      </c>
      <c r="K43" s="1261">
        <f t="shared" si="4"/>
        <v>4784</v>
      </c>
      <c r="L43" s="1263">
        <v>1227.25</v>
      </c>
      <c r="M43" s="1116">
        <f t="shared" si="5"/>
        <v>1196</v>
      </c>
    </row>
    <row r="44" spans="1:13" ht="21.15" customHeight="1">
      <c r="A44" s="1045" t="s">
        <v>791</v>
      </c>
      <c r="B44" s="1260">
        <v>325</v>
      </c>
      <c r="C44" s="1115">
        <v>409</v>
      </c>
      <c r="D44" s="1260">
        <v>368</v>
      </c>
      <c r="E44" s="1115">
        <v>417</v>
      </c>
      <c r="F44" s="1260">
        <v>334</v>
      </c>
      <c r="G44" s="1115">
        <v>394</v>
      </c>
      <c r="H44" s="1260">
        <v>334</v>
      </c>
      <c r="I44" s="1261">
        <v>375</v>
      </c>
      <c r="J44" s="1262">
        <v>1361</v>
      </c>
      <c r="K44" s="1261">
        <f t="shared" si="4"/>
        <v>1595</v>
      </c>
      <c r="L44" s="1263">
        <v>340.25</v>
      </c>
      <c r="M44" s="1116">
        <f t="shared" si="5"/>
        <v>398.75</v>
      </c>
    </row>
    <row r="45" spans="1:13" ht="29.3" customHeight="1">
      <c r="A45" s="1046" t="s">
        <v>792</v>
      </c>
      <c r="B45" s="1264">
        <v>260</v>
      </c>
      <c r="C45" s="1265">
        <v>252</v>
      </c>
      <c r="D45" s="1264">
        <v>278</v>
      </c>
      <c r="E45" s="1265">
        <v>315</v>
      </c>
      <c r="F45" s="1264">
        <v>269</v>
      </c>
      <c r="G45" s="1265">
        <v>266</v>
      </c>
      <c r="H45" s="1264">
        <v>319</v>
      </c>
      <c r="I45" s="1266">
        <v>305</v>
      </c>
      <c r="J45" s="1267">
        <v>1126</v>
      </c>
      <c r="K45" s="1266">
        <f t="shared" si="4"/>
        <v>1138</v>
      </c>
      <c r="L45" s="1268">
        <v>281.5</v>
      </c>
      <c r="M45" s="1269">
        <f t="shared" si="5"/>
        <v>284.5</v>
      </c>
    </row>
    <row r="46" spans="1:13" ht="21.15" customHeight="1">
      <c r="A46" s="1045" t="s">
        <v>788</v>
      </c>
      <c r="B46" s="1260">
        <v>47</v>
      </c>
      <c r="C46" s="1115">
        <v>60</v>
      </c>
      <c r="D46" s="1260">
        <v>55</v>
      </c>
      <c r="E46" s="1115">
        <v>43</v>
      </c>
      <c r="F46" s="1260">
        <v>50</v>
      </c>
      <c r="G46" s="1115">
        <v>52</v>
      </c>
      <c r="H46" s="1260">
        <v>44</v>
      </c>
      <c r="I46" s="1261">
        <v>68</v>
      </c>
      <c r="J46" s="1262">
        <v>196</v>
      </c>
      <c r="K46" s="1261">
        <f t="shared" si="4"/>
        <v>223</v>
      </c>
      <c r="L46" s="1263">
        <v>49</v>
      </c>
      <c r="M46" s="1116">
        <f t="shared" si="5"/>
        <v>55.75</v>
      </c>
    </row>
    <row r="47" spans="1:13" ht="21.15" customHeight="1">
      <c r="A47" s="695" t="s">
        <v>598</v>
      </c>
      <c r="B47" s="679">
        <v>13787</v>
      </c>
      <c r="C47" s="679">
        <f>SUM(C41:C46)</f>
        <v>14389</v>
      </c>
      <c r="D47" s="679">
        <v>14481</v>
      </c>
      <c r="E47" s="679">
        <f t="shared" ref="E47:M47" si="6">SUM(E41:E46)</f>
        <v>16866</v>
      </c>
      <c r="F47" s="679">
        <v>14311</v>
      </c>
      <c r="G47" s="679">
        <f t="shared" si="6"/>
        <v>15706</v>
      </c>
      <c r="H47" s="679">
        <v>14387</v>
      </c>
      <c r="I47" s="1270">
        <f t="shared" si="6"/>
        <v>16050</v>
      </c>
      <c r="J47" s="678">
        <v>56966</v>
      </c>
      <c r="K47" s="1270">
        <f t="shared" si="6"/>
        <v>63011</v>
      </c>
      <c r="L47" s="1271">
        <v>14241.5</v>
      </c>
      <c r="M47" s="679">
        <f t="shared" si="6"/>
        <v>15752.75</v>
      </c>
    </row>
    <row r="48" spans="1:13" ht="21.15" customHeight="1">
      <c r="A48" s="1044" t="s">
        <v>802</v>
      </c>
      <c r="B48" s="1272">
        <v>4595.666666666667</v>
      </c>
      <c r="C48" s="1273">
        <f t="shared" ref="C48:I48" si="7">C47/3</f>
        <v>4796.333333333333</v>
      </c>
      <c r="D48" s="1272">
        <v>4827</v>
      </c>
      <c r="E48" s="1273">
        <f t="shared" si="7"/>
        <v>5622</v>
      </c>
      <c r="F48" s="1272">
        <v>4770.333333333333</v>
      </c>
      <c r="G48" s="1273">
        <f t="shared" si="7"/>
        <v>5235.333333333333</v>
      </c>
      <c r="H48" s="1272">
        <v>4795.666666666667</v>
      </c>
      <c r="I48" s="1274">
        <f t="shared" si="7"/>
        <v>5350</v>
      </c>
      <c r="J48" s="1275"/>
      <c r="K48" s="1276"/>
      <c r="L48" s="1277"/>
      <c r="M48" s="1278"/>
    </row>
    <row r="50" spans="1:13">
      <c r="A50" s="17" t="s">
        <v>856</v>
      </c>
      <c r="B50" s="17"/>
    </row>
    <row r="51" spans="1:13">
      <c r="L51" s="14"/>
    </row>
    <row r="52" spans="1:13" ht="23.35" customHeight="1">
      <c r="A52" s="2208" t="s">
        <v>622</v>
      </c>
      <c r="B52" s="2210" t="s">
        <v>694</v>
      </c>
      <c r="C52" s="2207"/>
      <c r="D52" s="2210" t="s">
        <v>695</v>
      </c>
      <c r="E52" s="2207"/>
      <c r="F52" s="2210" t="s">
        <v>696</v>
      </c>
      <c r="G52" s="2207"/>
      <c r="H52" s="2210" t="s">
        <v>699</v>
      </c>
      <c r="I52" s="2211"/>
      <c r="J52" s="2204" t="s">
        <v>598</v>
      </c>
      <c r="K52" s="2205"/>
      <c r="L52" s="2206" t="s">
        <v>802</v>
      </c>
      <c r="M52" s="2207"/>
    </row>
    <row r="53" spans="1:13" ht="20.2" customHeight="1">
      <c r="A53" s="2209"/>
      <c r="B53" s="207">
        <v>2022</v>
      </c>
      <c r="C53" s="1040">
        <v>2023</v>
      </c>
      <c r="D53" s="207">
        <v>2022</v>
      </c>
      <c r="E53" s="1040">
        <v>2023</v>
      </c>
      <c r="F53" s="207">
        <v>2022</v>
      </c>
      <c r="G53" s="1040">
        <v>2023</v>
      </c>
      <c r="H53" s="207">
        <v>2022</v>
      </c>
      <c r="I53" s="1040">
        <v>2023</v>
      </c>
      <c r="J53" s="208">
        <v>2022</v>
      </c>
      <c r="K53" s="1040">
        <v>2023</v>
      </c>
      <c r="L53" s="209">
        <v>2022</v>
      </c>
      <c r="M53" s="1040">
        <v>2023</v>
      </c>
    </row>
    <row r="54" spans="1:13" ht="62.3" customHeight="1">
      <c r="A54" s="1043" t="s">
        <v>916</v>
      </c>
      <c r="B54" s="286">
        <v>37</v>
      </c>
      <c r="C54" s="1255">
        <v>41</v>
      </c>
      <c r="D54" s="286">
        <v>38</v>
      </c>
      <c r="E54" s="1255">
        <v>41</v>
      </c>
      <c r="F54" s="286">
        <v>29</v>
      </c>
      <c r="G54" s="1255">
        <v>41</v>
      </c>
      <c r="H54" s="286">
        <v>54</v>
      </c>
      <c r="I54" s="1256">
        <v>47</v>
      </c>
      <c r="J54" s="1257">
        <v>158</v>
      </c>
      <c r="K54" s="1256">
        <f>C54+E54+G54+I54</f>
        <v>170</v>
      </c>
      <c r="L54" s="1258">
        <v>39.5</v>
      </c>
      <c r="M54" s="1259">
        <f>K54/4</f>
        <v>42.5</v>
      </c>
    </row>
    <row r="55" spans="1:13" ht="21.15" customHeight="1">
      <c r="A55" s="1046" t="s">
        <v>789</v>
      </c>
      <c r="B55" s="1260">
        <v>3635</v>
      </c>
      <c r="C55" s="1115">
        <v>4415</v>
      </c>
      <c r="D55" s="1260">
        <v>3694</v>
      </c>
      <c r="E55" s="1115">
        <v>4192</v>
      </c>
      <c r="F55" s="1260">
        <v>3500</v>
      </c>
      <c r="G55" s="1115">
        <v>4031</v>
      </c>
      <c r="H55" s="1260">
        <v>3385</v>
      </c>
      <c r="I55" s="1261">
        <v>4420</v>
      </c>
      <c r="J55" s="1262">
        <v>14214</v>
      </c>
      <c r="K55" s="1261">
        <f t="shared" ref="K55:K56" si="8">C55+E55+G55+I55</f>
        <v>17058</v>
      </c>
      <c r="L55" s="1263">
        <v>3553.5</v>
      </c>
      <c r="M55" s="1116">
        <f t="shared" ref="M55:M56" si="9">K55/4</f>
        <v>4264.5</v>
      </c>
    </row>
    <row r="56" spans="1:13" ht="21.15" customHeight="1">
      <c r="A56" s="1045" t="s">
        <v>791</v>
      </c>
      <c r="B56" s="1260">
        <v>184</v>
      </c>
      <c r="C56" s="1115">
        <v>257</v>
      </c>
      <c r="D56" s="1260">
        <v>205</v>
      </c>
      <c r="E56" s="1115">
        <v>236</v>
      </c>
      <c r="F56" s="1260">
        <v>201</v>
      </c>
      <c r="G56" s="1115">
        <v>292</v>
      </c>
      <c r="H56" s="1260">
        <v>188</v>
      </c>
      <c r="I56" s="1261">
        <v>279</v>
      </c>
      <c r="J56" s="1262">
        <v>778</v>
      </c>
      <c r="K56" s="1261">
        <f t="shared" si="8"/>
        <v>1064</v>
      </c>
      <c r="L56" s="1263">
        <v>194.5</v>
      </c>
      <c r="M56" s="1116">
        <f t="shared" si="9"/>
        <v>266</v>
      </c>
    </row>
    <row r="57" spans="1:13" ht="31.3">
      <c r="A57" s="1046" t="s">
        <v>792</v>
      </c>
      <c r="B57" s="1264">
        <v>3</v>
      </c>
      <c r="C57" s="1265">
        <v>3</v>
      </c>
      <c r="D57" s="1264">
        <v>1</v>
      </c>
      <c r="E57" s="1265">
        <v>7</v>
      </c>
      <c r="F57" s="1264">
        <v>6</v>
      </c>
      <c r="G57" s="1265">
        <v>4</v>
      </c>
      <c r="H57" s="1264">
        <v>5</v>
      </c>
      <c r="I57" s="1266">
        <v>7</v>
      </c>
      <c r="J57" s="1267">
        <v>15</v>
      </c>
      <c r="K57" s="1266">
        <f t="shared" ref="K57:K58" si="10">C57+E57+G57+I57</f>
        <v>21</v>
      </c>
      <c r="L57" s="1268">
        <v>3.75</v>
      </c>
      <c r="M57" s="1269">
        <f t="shared" ref="M57:M58" si="11">K57/4</f>
        <v>5.25</v>
      </c>
    </row>
    <row r="58" spans="1:13" ht="21.15" customHeight="1">
      <c r="A58" s="1045" t="s">
        <v>788</v>
      </c>
      <c r="B58" s="1260">
        <v>1</v>
      </c>
      <c r="C58" s="1115">
        <v>4</v>
      </c>
      <c r="D58" s="1260">
        <v>3</v>
      </c>
      <c r="E58" s="1115">
        <v>3</v>
      </c>
      <c r="F58" s="1260">
        <v>4</v>
      </c>
      <c r="G58" s="1115">
        <v>1</v>
      </c>
      <c r="H58" s="1260">
        <v>4</v>
      </c>
      <c r="I58" s="1261">
        <v>2</v>
      </c>
      <c r="J58" s="1262">
        <v>12</v>
      </c>
      <c r="K58" s="1261">
        <f t="shared" si="10"/>
        <v>10</v>
      </c>
      <c r="L58" s="1263">
        <v>3</v>
      </c>
      <c r="M58" s="1116">
        <f t="shared" si="11"/>
        <v>2.5</v>
      </c>
    </row>
    <row r="59" spans="1:13" ht="21.15" customHeight="1">
      <c r="A59" s="695" t="s">
        <v>598</v>
      </c>
      <c r="B59" s="679">
        <v>3860</v>
      </c>
      <c r="C59" s="679">
        <f>SUM(C54:C58)</f>
        <v>4720</v>
      </c>
      <c r="D59" s="679">
        <v>3941</v>
      </c>
      <c r="E59" s="679">
        <f t="shared" ref="E59:M59" si="12">SUM(E54:E58)</f>
        <v>4479</v>
      </c>
      <c r="F59" s="679">
        <v>3740</v>
      </c>
      <c r="G59" s="679">
        <f>SUM(G54:G58)</f>
        <v>4369</v>
      </c>
      <c r="H59" s="679">
        <v>3636</v>
      </c>
      <c r="I59" s="1270">
        <f t="shared" si="12"/>
        <v>4755</v>
      </c>
      <c r="J59" s="678">
        <v>15177</v>
      </c>
      <c r="K59" s="1270">
        <f t="shared" si="12"/>
        <v>18323</v>
      </c>
      <c r="L59" s="1271">
        <v>3794.25</v>
      </c>
      <c r="M59" s="679">
        <f t="shared" si="12"/>
        <v>4580.75</v>
      </c>
    </row>
    <row r="60" spans="1:13" ht="21.15" customHeight="1">
      <c r="A60" s="1044" t="s">
        <v>802</v>
      </c>
      <c r="B60" s="1272">
        <v>1286.6666666666667</v>
      </c>
      <c r="C60" s="1273">
        <f t="shared" ref="C60:I60" si="13">C59/3</f>
        <v>1573.3333333333333</v>
      </c>
      <c r="D60" s="1272">
        <v>1313.6666666666667</v>
      </c>
      <c r="E60" s="1273">
        <f t="shared" si="13"/>
        <v>1493</v>
      </c>
      <c r="F60" s="1272">
        <v>1246.6666666666667</v>
      </c>
      <c r="G60" s="1273">
        <f t="shared" si="13"/>
        <v>1456.3333333333333</v>
      </c>
      <c r="H60" s="1272">
        <v>1212</v>
      </c>
      <c r="I60" s="1274">
        <f t="shared" si="13"/>
        <v>1585</v>
      </c>
      <c r="J60" s="1275"/>
      <c r="K60" s="1287"/>
      <c r="L60" s="1277"/>
      <c r="M60" s="1278"/>
    </row>
    <row r="62" spans="1:13">
      <c r="A62" s="27" t="s">
        <v>903</v>
      </c>
      <c r="I62" s="205"/>
      <c r="J62" s="205"/>
      <c r="K62" s="205"/>
    </row>
    <row r="63" spans="1:13">
      <c r="A63" s="210"/>
    </row>
    <row r="64" spans="1:13">
      <c r="B64" s="14"/>
      <c r="C64" s="204"/>
      <c r="D64" s="14"/>
      <c r="E64" s="204"/>
      <c r="F64" s="14"/>
      <c r="G64" s="204"/>
      <c r="H64" s="14"/>
      <c r="I64" s="204"/>
      <c r="K64" s="206"/>
    </row>
  </sheetData>
  <mergeCells count="21">
    <mergeCell ref="A39:A40"/>
    <mergeCell ref="B39:C39"/>
    <mergeCell ref="D39:E39"/>
    <mergeCell ref="F39:G39"/>
    <mergeCell ref="H39:I39"/>
    <mergeCell ref="B29:C29"/>
    <mergeCell ref="D29:E29"/>
    <mergeCell ref="F29:G29"/>
    <mergeCell ref="H29:I29"/>
    <mergeCell ref="A29:A30"/>
    <mergeCell ref="A52:A53"/>
    <mergeCell ref="B52:C52"/>
    <mergeCell ref="D52:E52"/>
    <mergeCell ref="F52:G52"/>
    <mergeCell ref="H52:I52"/>
    <mergeCell ref="J29:K29"/>
    <mergeCell ref="L29:M29"/>
    <mergeCell ref="J39:K39"/>
    <mergeCell ref="L39:M39"/>
    <mergeCell ref="J52:K52"/>
    <mergeCell ref="L52:M52"/>
  </mergeCells>
  <printOptions horizontalCentered="1"/>
  <pageMargins left="0.70866141732283472" right="0.70866141732283472" top="0.56000000000000005" bottom="0.39370078740157483" header="0.23622047244094491" footer="0.31496062992125984"/>
  <pageSetup paperSize="9" scale="60" orientation="portrait" r:id="rId1"/>
  <headerFooter>
    <oddHeader>&amp;C16</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pageSetUpPr fitToPage="1"/>
  </sheetPr>
  <dimension ref="A1:H49"/>
  <sheetViews>
    <sheetView zoomScaleNormal="100" workbookViewId="0">
      <selection activeCell="C14" sqref="C14"/>
    </sheetView>
  </sheetViews>
  <sheetFormatPr defaultColWidth="9.81640625" defaultRowHeight="15.65"/>
  <cols>
    <col min="1" max="1" width="18.81640625" style="13" customWidth="1"/>
    <col min="2" max="7" width="12.81640625" style="13" customWidth="1"/>
    <col min="8" max="16384" width="9.81640625" style="13"/>
  </cols>
  <sheetData>
    <row r="1" spans="1:8" ht="18" customHeight="1">
      <c r="A1" s="17" t="s">
        <v>857</v>
      </c>
      <c r="B1" s="17"/>
      <c r="C1" s="17"/>
      <c r="D1" s="17"/>
      <c r="E1" s="17"/>
      <c r="F1" s="17"/>
      <c r="G1" s="17"/>
      <c r="H1" s="17"/>
    </row>
    <row r="2" spans="1:8" ht="20.05" customHeight="1">
      <c r="A2" s="17"/>
      <c r="B2" s="17"/>
      <c r="C2" s="17"/>
      <c r="D2" s="17"/>
      <c r="E2" s="17"/>
      <c r="F2" s="17"/>
      <c r="G2" s="17"/>
      <c r="H2" s="17"/>
    </row>
    <row r="3" spans="1:8" ht="25.05" customHeight="1">
      <c r="A3" s="553" t="s">
        <v>680</v>
      </c>
      <c r="B3" s="2193" t="s">
        <v>598</v>
      </c>
      <c r="C3" s="2194"/>
      <c r="D3" s="696" t="s">
        <v>171</v>
      </c>
      <c r="E3" s="584" t="s">
        <v>612</v>
      </c>
      <c r="F3" s="584" t="s">
        <v>613</v>
      </c>
      <c r="G3" s="587" t="s">
        <v>614</v>
      </c>
      <c r="H3" s="109"/>
    </row>
    <row r="4" spans="1:8" ht="25.05" customHeight="1">
      <c r="A4" s="555"/>
      <c r="B4" s="743">
        <v>2022</v>
      </c>
      <c r="C4" s="697">
        <v>2023</v>
      </c>
      <c r="D4" s="586" t="s">
        <v>217</v>
      </c>
      <c r="E4" s="586" t="s">
        <v>615</v>
      </c>
      <c r="F4" s="555"/>
      <c r="G4" s="589"/>
      <c r="H4" s="17"/>
    </row>
    <row r="5" spans="1:8" ht="25.05" customHeight="1">
      <c r="A5" s="558" t="s">
        <v>682</v>
      </c>
      <c r="B5" s="214">
        <v>8169</v>
      </c>
      <c r="C5" s="1051">
        <f>E5+F5+G5</f>
        <v>8542</v>
      </c>
      <c r="D5" s="70">
        <v>1247</v>
      </c>
      <c r="E5" s="69">
        <v>516</v>
      </c>
      <c r="F5" s="69">
        <v>7920</v>
      </c>
      <c r="G5" s="70">
        <v>106</v>
      </c>
      <c r="H5" s="17"/>
    </row>
    <row r="6" spans="1:8" ht="25.05" customHeight="1">
      <c r="A6" s="559" t="s">
        <v>683</v>
      </c>
      <c r="B6" s="215">
        <v>8327</v>
      </c>
      <c r="C6" s="1052">
        <f t="shared" ref="C6:C16" si="0">E6+F6+G6</f>
        <v>8943</v>
      </c>
      <c r="D6" s="74">
        <v>1078</v>
      </c>
      <c r="E6" s="73">
        <v>451</v>
      </c>
      <c r="F6" s="73">
        <v>8341</v>
      </c>
      <c r="G6" s="74">
        <v>151</v>
      </c>
      <c r="H6" s="17"/>
    </row>
    <row r="7" spans="1:8" ht="25.05" customHeight="1">
      <c r="A7" s="559" t="s">
        <v>684</v>
      </c>
      <c r="B7" s="215">
        <v>9348</v>
      </c>
      <c r="C7" s="1052">
        <f t="shared" si="0"/>
        <v>9846</v>
      </c>
      <c r="D7" s="136">
        <v>1365</v>
      </c>
      <c r="E7" s="73">
        <v>542</v>
      </c>
      <c r="F7" s="73">
        <v>9162</v>
      </c>
      <c r="G7" s="74">
        <v>142</v>
      </c>
    </row>
    <row r="8" spans="1:8" ht="25.05" customHeight="1">
      <c r="A8" s="559" t="s">
        <v>685</v>
      </c>
      <c r="B8" s="215">
        <v>7604</v>
      </c>
      <c r="C8" s="1052">
        <f t="shared" si="0"/>
        <v>7308</v>
      </c>
      <c r="D8" s="136">
        <v>1147</v>
      </c>
      <c r="E8" s="73">
        <v>417</v>
      </c>
      <c r="F8" s="73">
        <v>6802</v>
      </c>
      <c r="G8" s="74">
        <v>89</v>
      </c>
    </row>
    <row r="9" spans="1:8" ht="25.05" customHeight="1">
      <c r="A9" s="559" t="s">
        <v>686</v>
      </c>
      <c r="B9" s="215">
        <v>8613</v>
      </c>
      <c r="C9" s="1052">
        <f t="shared" si="0"/>
        <v>7732</v>
      </c>
      <c r="D9" s="216">
        <v>1301</v>
      </c>
      <c r="E9" s="72">
        <v>477</v>
      </c>
      <c r="F9" s="72">
        <v>7175</v>
      </c>
      <c r="G9" s="217">
        <v>80</v>
      </c>
    </row>
    <row r="10" spans="1:8" ht="25.05" customHeight="1">
      <c r="A10" s="559" t="s">
        <v>687</v>
      </c>
      <c r="B10" s="215">
        <v>8382</v>
      </c>
      <c r="C10" s="1052">
        <f t="shared" si="0"/>
        <v>6956</v>
      </c>
      <c r="D10" s="216">
        <v>1043</v>
      </c>
      <c r="E10" s="72">
        <v>438</v>
      </c>
      <c r="F10" s="72">
        <v>6444</v>
      </c>
      <c r="G10" s="217">
        <v>74</v>
      </c>
    </row>
    <row r="11" spans="1:8" ht="25.05" customHeight="1">
      <c r="A11" s="559" t="s">
        <v>688</v>
      </c>
      <c r="B11" s="215">
        <v>7675</v>
      </c>
      <c r="C11" s="1052">
        <f t="shared" si="0"/>
        <v>6699</v>
      </c>
      <c r="D11" s="216">
        <v>939</v>
      </c>
      <c r="E11" s="72">
        <v>422</v>
      </c>
      <c r="F11" s="72">
        <v>6197</v>
      </c>
      <c r="G11" s="217">
        <v>80</v>
      </c>
    </row>
    <row r="12" spans="1:8" ht="25.05" customHeight="1">
      <c r="A12" s="559" t="s">
        <v>689</v>
      </c>
      <c r="B12" s="215">
        <v>8348</v>
      </c>
      <c r="C12" s="1052">
        <f t="shared" si="0"/>
        <v>6813</v>
      </c>
      <c r="D12" s="136">
        <v>1047</v>
      </c>
      <c r="E12" s="73">
        <v>423</v>
      </c>
      <c r="F12" s="73">
        <v>6326</v>
      </c>
      <c r="G12" s="74">
        <v>64</v>
      </c>
    </row>
    <row r="13" spans="1:8" ht="25.05" customHeight="1">
      <c r="A13" s="559" t="s">
        <v>690</v>
      </c>
      <c r="B13" s="215">
        <v>7913</v>
      </c>
      <c r="C13" s="1052">
        <f t="shared" si="0"/>
        <v>6711</v>
      </c>
      <c r="D13" s="136">
        <v>1126</v>
      </c>
      <c r="E13" s="73">
        <v>416</v>
      </c>
      <c r="F13" s="73">
        <v>6226</v>
      </c>
      <c r="G13" s="74">
        <v>69</v>
      </c>
    </row>
    <row r="14" spans="1:8" ht="25.05" customHeight="1">
      <c r="A14" s="559" t="s">
        <v>14</v>
      </c>
      <c r="B14" s="215">
        <v>7551</v>
      </c>
      <c r="C14" s="1052">
        <f t="shared" si="0"/>
        <v>6475</v>
      </c>
      <c r="D14" s="136">
        <v>1189</v>
      </c>
      <c r="E14" s="73">
        <v>524</v>
      </c>
      <c r="F14" s="73">
        <v>5847</v>
      </c>
      <c r="G14" s="74">
        <v>104</v>
      </c>
    </row>
    <row r="15" spans="1:8" ht="25.05" customHeight="1">
      <c r="A15" s="559" t="s">
        <v>691</v>
      </c>
      <c r="B15" s="215">
        <v>7372</v>
      </c>
      <c r="C15" s="1052">
        <f t="shared" si="0"/>
        <v>6766</v>
      </c>
      <c r="D15" s="136">
        <v>1297</v>
      </c>
      <c r="E15" s="73">
        <v>561</v>
      </c>
      <c r="F15" s="73">
        <v>6095</v>
      </c>
      <c r="G15" s="74">
        <v>110</v>
      </c>
      <c r="H15" s="203"/>
    </row>
    <row r="16" spans="1:8" ht="25.05" customHeight="1">
      <c r="A16" s="559" t="s">
        <v>692</v>
      </c>
      <c r="B16" s="215">
        <v>6721</v>
      </c>
      <c r="C16" s="1053">
        <f t="shared" si="0"/>
        <v>5506</v>
      </c>
      <c r="D16" s="126">
        <v>851</v>
      </c>
      <c r="E16" s="73">
        <v>447</v>
      </c>
      <c r="F16" s="73">
        <v>4959</v>
      </c>
      <c r="G16" s="74">
        <v>100</v>
      </c>
    </row>
    <row r="17" spans="1:7" ht="25.05" customHeight="1">
      <c r="A17" s="556" t="s">
        <v>598</v>
      </c>
      <c r="B17" s="698">
        <v>96023</v>
      </c>
      <c r="C17" s="699">
        <f>SUM(C5:C16)</f>
        <v>88297</v>
      </c>
      <c r="D17" s="700">
        <f t="shared" ref="D17:G17" si="1">SUM(D5:D16)</f>
        <v>13630</v>
      </c>
      <c r="E17" s="700">
        <f t="shared" si="1"/>
        <v>5634</v>
      </c>
      <c r="F17" s="700">
        <f t="shared" si="1"/>
        <v>81494</v>
      </c>
      <c r="G17" s="700">
        <f t="shared" si="1"/>
        <v>1169</v>
      </c>
    </row>
    <row r="18" spans="1:7" ht="25.05" customHeight="1">
      <c r="A18" s="1047" t="s">
        <v>596</v>
      </c>
      <c r="B18" s="1048">
        <v>8001.916666666667</v>
      </c>
      <c r="C18" s="1049">
        <f>C17/12</f>
        <v>7358.083333333333</v>
      </c>
      <c r="D18" s="1050">
        <f t="shared" ref="D18:G18" si="2">D17/12</f>
        <v>1135.8333333333333</v>
      </c>
      <c r="E18" s="1050">
        <f t="shared" si="2"/>
        <v>469.5</v>
      </c>
      <c r="F18" s="1050">
        <f t="shared" si="2"/>
        <v>6791.166666666667</v>
      </c>
      <c r="G18" s="1050">
        <f t="shared" si="2"/>
        <v>97.416666666666671</v>
      </c>
    </row>
    <row r="23" spans="1:7" ht="18" customHeight="1">
      <c r="A23" s="218" t="s">
        <v>1301</v>
      </c>
      <c r="B23" s="47"/>
    </row>
    <row r="24" spans="1:7" ht="18" customHeight="1"/>
    <row r="25" spans="1:7" ht="18" customHeight="1"/>
    <row r="26" spans="1:7" ht="18" customHeight="1"/>
    <row r="27" spans="1:7" ht="18" customHeight="1"/>
    <row r="28" spans="1:7" ht="18" customHeight="1"/>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spans="1:1">
      <c r="A49" s="27" t="s">
        <v>903</v>
      </c>
    </row>
  </sheetData>
  <mergeCells count="1">
    <mergeCell ref="B3:C3"/>
  </mergeCells>
  <phoneticPr fontId="0" type="noConversion"/>
  <printOptions horizontalCentered="1"/>
  <pageMargins left="0.9055118110236221" right="0.39370078740157483" top="0.62992125984251968" bottom="0.23622047244094491" header="0.27559055118110237" footer="0.51181102362204722"/>
  <pageSetup paperSize="9" scale="70" orientation="portrait" r:id="rId1"/>
  <headerFooter alignWithMargins="0">
    <oddHeader>&amp;C17</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pageSetUpPr fitToPage="1"/>
  </sheetPr>
  <dimension ref="A1:P69"/>
  <sheetViews>
    <sheetView zoomScaleNormal="100" workbookViewId="0">
      <selection activeCell="F16" sqref="F16"/>
    </sheetView>
  </sheetViews>
  <sheetFormatPr defaultColWidth="8.90625" defaultRowHeight="15.65"/>
  <cols>
    <col min="1" max="2" width="8.90625" style="13"/>
    <col min="3" max="3" width="20.6328125" style="13" customWidth="1"/>
    <col min="4" max="4" width="10.90625" style="13" customWidth="1"/>
    <col min="5" max="7" width="9.36328125" style="13" customWidth="1"/>
    <col min="8" max="9" width="9.6328125" style="13" customWidth="1"/>
    <col min="10" max="16384" width="8.90625" style="13"/>
  </cols>
  <sheetData>
    <row r="1" spans="1:9" ht="18" customHeight="1">
      <c r="A1" s="219" t="s">
        <v>553</v>
      </c>
      <c r="B1" s="203" t="s">
        <v>1035</v>
      </c>
      <c r="C1" s="203"/>
      <c r="D1" s="203"/>
      <c r="E1" s="203"/>
      <c r="F1" s="203"/>
      <c r="G1" s="203"/>
      <c r="H1" s="203"/>
      <c r="I1" s="203"/>
    </row>
    <row r="2" spans="1:9" ht="18" customHeight="1">
      <c r="A2" s="219"/>
      <c r="B2" s="203"/>
      <c r="C2" s="203"/>
      <c r="D2" s="203"/>
      <c r="E2" s="203"/>
      <c r="F2" s="203"/>
      <c r="G2" s="203"/>
      <c r="H2" s="203"/>
      <c r="I2" s="203"/>
    </row>
    <row r="3" spans="1:9" ht="18" customHeight="1">
      <c r="A3" s="701" t="s">
        <v>622</v>
      </c>
      <c r="B3" s="702"/>
      <c r="C3" s="702"/>
      <c r="D3" s="2216" t="s">
        <v>598</v>
      </c>
      <c r="E3" s="2217"/>
      <c r="F3" s="2212" t="s">
        <v>693</v>
      </c>
      <c r="G3" s="2212"/>
      <c r="H3" s="2212"/>
      <c r="I3" s="2213"/>
    </row>
    <row r="4" spans="1:9" ht="18" customHeight="1">
      <c r="A4" s="703"/>
      <c r="B4" s="704"/>
      <c r="C4" s="704"/>
      <c r="D4" s="705">
        <v>2022</v>
      </c>
      <c r="E4" s="706">
        <v>2023</v>
      </c>
      <c r="F4" s="707" t="s">
        <v>694</v>
      </c>
      <c r="G4" s="708" t="s">
        <v>695</v>
      </c>
      <c r="H4" s="708" t="s">
        <v>696</v>
      </c>
      <c r="I4" s="708" t="s">
        <v>699</v>
      </c>
    </row>
    <row r="5" spans="1:9" ht="18" customHeight="1">
      <c r="A5" s="598" t="s">
        <v>598</v>
      </c>
      <c r="B5" s="571"/>
      <c r="C5" s="571"/>
      <c r="D5" s="709">
        <v>22012</v>
      </c>
      <c r="E5" s="710">
        <f>E6+E11+E17</f>
        <v>20299</v>
      </c>
      <c r="F5" s="710">
        <f t="shared" ref="F5:I5" si="0">F6+F11+F17</f>
        <v>5101</v>
      </c>
      <c r="G5" s="710">
        <f t="shared" si="0"/>
        <v>5134</v>
      </c>
      <c r="H5" s="710">
        <f t="shared" si="0"/>
        <v>4745</v>
      </c>
      <c r="I5" s="710">
        <f t="shared" si="0"/>
        <v>5319</v>
      </c>
    </row>
    <row r="6" spans="1:9" ht="18" customHeight="1">
      <c r="A6" s="1054" t="s">
        <v>172</v>
      </c>
      <c r="B6" s="1000"/>
      <c r="C6" s="1000"/>
      <c r="D6" s="220">
        <v>5209</v>
      </c>
      <c r="E6" s="1063">
        <f>SUM(E7:E10)</f>
        <v>5019</v>
      </c>
      <c r="F6" s="221">
        <f t="shared" ref="F6:I6" si="1">SUM(F7:F10)</f>
        <v>1266</v>
      </c>
      <c r="G6" s="221">
        <f t="shared" si="1"/>
        <v>1296</v>
      </c>
      <c r="H6" s="221">
        <f t="shared" si="1"/>
        <v>1096</v>
      </c>
      <c r="I6" s="221">
        <f t="shared" si="1"/>
        <v>1361</v>
      </c>
    </row>
    <row r="7" spans="1:9" ht="18" customHeight="1">
      <c r="A7" s="999" t="s">
        <v>173</v>
      </c>
      <c r="B7" s="1000"/>
      <c r="C7" s="1000"/>
      <c r="D7" s="222">
        <v>1609</v>
      </c>
      <c r="E7" s="1064">
        <f>F7+G7+H7+I7</f>
        <v>1573</v>
      </c>
      <c r="F7" s="223">
        <v>366</v>
      </c>
      <c r="G7" s="216">
        <v>430</v>
      </c>
      <c r="H7" s="216">
        <v>335</v>
      </c>
      <c r="I7" s="216">
        <v>442</v>
      </c>
    </row>
    <row r="8" spans="1:9" ht="18" customHeight="1">
      <c r="A8" s="1055" t="s">
        <v>174</v>
      </c>
      <c r="B8" s="1000"/>
      <c r="C8" s="1000"/>
      <c r="D8" s="222">
        <v>1</v>
      </c>
      <c r="E8" s="1064">
        <f t="shared" ref="E8:E10" si="2">F8+G8+H8+I8</f>
        <v>4</v>
      </c>
      <c r="F8" s="223">
        <v>2</v>
      </c>
      <c r="G8" s="216">
        <v>0</v>
      </c>
      <c r="H8" s="216">
        <v>2</v>
      </c>
      <c r="I8" s="216">
        <v>0</v>
      </c>
    </row>
    <row r="9" spans="1:9" ht="18" customHeight="1">
      <c r="A9" s="1056" t="s">
        <v>212</v>
      </c>
      <c r="B9" s="1000"/>
      <c r="C9" s="1000"/>
      <c r="D9" s="222">
        <v>6</v>
      </c>
      <c r="E9" s="1064">
        <f t="shared" si="2"/>
        <v>5</v>
      </c>
      <c r="F9" s="223">
        <v>2</v>
      </c>
      <c r="G9" s="216">
        <v>1</v>
      </c>
      <c r="H9" s="216">
        <v>0</v>
      </c>
      <c r="I9" s="216">
        <v>2</v>
      </c>
    </row>
    <row r="10" spans="1:9" ht="18" customHeight="1">
      <c r="A10" s="1055" t="s">
        <v>211</v>
      </c>
      <c r="B10" s="1000"/>
      <c r="C10" s="1000"/>
      <c r="D10" s="222">
        <v>3593</v>
      </c>
      <c r="E10" s="1064">
        <f t="shared" si="2"/>
        <v>3437</v>
      </c>
      <c r="F10" s="223">
        <v>896</v>
      </c>
      <c r="G10" s="216">
        <v>865</v>
      </c>
      <c r="H10" s="216">
        <v>759</v>
      </c>
      <c r="I10" s="216">
        <v>917</v>
      </c>
    </row>
    <row r="11" spans="1:9" ht="18" customHeight="1">
      <c r="A11" s="1057" t="s">
        <v>175</v>
      </c>
      <c r="B11" s="1058"/>
      <c r="C11" s="1058"/>
      <c r="D11" s="224">
        <v>16803</v>
      </c>
      <c r="E11" s="1065">
        <f>SUM(E12:E15)</f>
        <v>15274</v>
      </c>
      <c r="F11" s="225">
        <f t="shared" ref="F11:I11" si="3">SUM(F12:F15)</f>
        <v>3835</v>
      </c>
      <c r="G11" s="225">
        <f t="shared" si="3"/>
        <v>3838</v>
      </c>
      <c r="H11" s="225">
        <f t="shared" si="3"/>
        <v>3643</v>
      </c>
      <c r="I11" s="225">
        <f t="shared" si="3"/>
        <v>3958</v>
      </c>
    </row>
    <row r="12" spans="1:9" ht="18" customHeight="1">
      <c r="A12" s="999" t="s">
        <v>173</v>
      </c>
      <c r="B12" s="1000"/>
      <c r="C12" s="1000"/>
      <c r="D12" s="222">
        <v>108</v>
      </c>
      <c r="E12" s="1064">
        <f>F12+G12+H12+I12</f>
        <v>78</v>
      </c>
      <c r="F12" s="223">
        <v>24</v>
      </c>
      <c r="G12" s="216">
        <v>18</v>
      </c>
      <c r="H12" s="216">
        <v>22</v>
      </c>
      <c r="I12" s="216">
        <v>14</v>
      </c>
    </row>
    <row r="13" spans="1:9" ht="18" customHeight="1">
      <c r="A13" s="1055" t="s">
        <v>174</v>
      </c>
      <c r="B13" s="1000"/>
      <c r="C13" s="1000"/>
      <c r="D13" s="222">
        <v>1</v>
      </c>
      <c r="E13" s="1064">
        <f t="shared" ref="E13:E17" si="4">F13+G13+H13+I13</f>
        <v>1</v>
      </c>
      <c r="F13" s="223">
        <v>1</v>
      </c>
      <c r="G13" s="216">
        <v>0</v>
      </c>
      <c r="H13" s="216">
        <v>0</v>
      </c>
      <c r="I13" s="216">
        <v>0</v>
      </c>
    </row>
    <row r="14" spans="1:9" ht="18" customHeight="1">
      <c r="A14" s="1056" t="s">
        <v>212</v>
      </c>
      <c r="B14" s="1000"/>
      <c r="C14" s="1000"/>
      <c r="D14" s="222">
        <v>6</v>
      </c>
      <c r="E14" s="1064">
        <f t="shared" si="4"/>
        <v>2</v>
      </c>
      <c r="F14" s="223">
        <v>1</v>
      </c>
      <c r="G14" s="216">
        <v>0</v>
      </c>
      <c r="H14" s="216">
        <v>0</v>
      </c>
      <c r="I14" s="216">
        <v>1</v>
      </c>
    </row>
    <row r="15" spans="1:9" ht="18" customHeight="1">
      <c r="A15" s="1055" t="s">
        <v>211</v>
      </c>
      <c r="B15" s="996"/>
      <c r="C15" s="996"/>
      <c r="D15" s="226">
        <v>16688</v>
      </c>
      <c r="E15" s="1064">
        <f t="shared" si="4"/>
        <v>15193</v>
      </c>
      <c r="F15" s="227">
        <v>3809</v>
      </c>
      <c r="G15" s="228">
        <v>3820</v>
      </c>
      <c r="H15" s="228">
        <v>3621</v>
      </c>
      <c r="I15" s="228">
        <v>3943</v>
      </c>
    </row>
    <row r="16" spans="1:9" ht="18" customHeight="1">
      <c r="A16" s="1059" t="s">
        <v>176</v>
      </c>
      <c r="B16" s="1060"/>
      <c r="C16" s="1060"/>
      <c r="D16" s="229"/>
      <c r="E16" s="1065"/>
      <c r="F16" s="230"/>
      <c r="G16" s="230"/>
      <c r="H16" s="230"/>
      <c r="I16" s="231"/>
    </row>
    <row r="17" spans="1:9" ht="18" customHeight="1">
      <c r="A17" s="1061" t="s">
        <v>177</v>
      </c>
      <c r="B17" s="1062"/>
      <c r="C17" s="1062"/>
      <c r="D17" s="232">
        <v>0</v>
      </c>
      <c r="E17" s="1066">
        <f t="shared" si="4"/>
        <v>6</v>
      </c>
      <c r="F17" s="228">
        <v>0</v>
      </c>
      <c r="G17" s="228">
        <v>0</v>
      </c>
      <c r="H17" s="228">
        <v>6</v>
      </c>
      <c r="I17" s="228">
        <v>0</v>
      </c>
    </row>
    <row r="18" spans="1:9" ht="18" customHeight="1">
      <c r="A18" s="233"/>
      <c r="B18" s="26"/>
      <c r="C18" s="26"/>
      <c r="D18" s="26"/>
      <c r="E18" s="26"/>
      <c r="F18" s="26"/>
      <c r="G18" s="26"/>
      <c r="H18" s="26"/>
      <c r="I18" s="26"/>
    </row>
    <row r="19" spans="1:9" ht="18" customHeight="1">
      <c r="A19" s="219" t="s">
        <v>554</v>
      </c>
      <c r="B19" s="203" t="s">
        <v>1034</v>
      </c>
      <c r="C19" s="203"/>
      <c r="D19" s="203"/>
      <c r="E19" s="203"/>
      <c r="F19" s="203"/>
      <c r="G19" s="203"/>
      <c r="H19" s="203"/>
      <c r="I19" s="203"/>
    </row>
    <row r="20" spans="1:9" ht="18" customHeight="1">
      <c r="A20" s="219"/>
      <c r="B20" s="203"/>
      <c r="C20" s="203"/>
      <c r="D20" s="203"/>
      <c r="E20" s="203"/>
      <c r="F20" s="203"/>
      <c r="G20" s="203"/>
      <c r="H20" s="203"/>
      <c r="I20" s="203"/>
    </row>
    <row r="21" spans="1:9" ht="18" customHeight="1">
      <c r="A21" s="711" t="s">
        <v>622</v>
      </c>
      <c r="B21" s="702"/>
      <c r="C21" s="702"/>
      <c r="D21" s="2218" t="s">
        <v>598</v>
      </c>
      <c r="E21" s="2219"/>
      <c r="F21" s="2214" t="s">
        <v>693</v>
      </c>
      <c r="G21" s="2214"/>
      <c r="H21" s="2214"/>
      <c r="I21" s="2215"/>
    </row>
    <row r="22" spans="1:9" ht="18" customHeight="1">
      <c r="A22" s="703"/>
      <c r="B22" s="712"/>
      <c r="C22" s="712"/>
      <c r="D22" s="713">
        <v>2022</v>
      </c>
      <c r="E22" s="714">
        <v>2023</v>
      </c>
      <c r="F22" s="715" t="s">
        <v>694</v>
      </c>
      <c r="G22" s="716" t="s">
        <v>695</v>
      </c>
      <c r="H22" s="716" t="s">
        <v>696</v>
      </c>
      <c r="I22" s="716" t="s">
        <v>699</v>
      </c>
    </row>
    <row r="23" spans="1:9" ht="18" customHeight="1">
      <c r="A23" s="598" t="s">
        <v>598</v>
      </c>
      <c r="B23" s="717"/>
      <c r="C23" s="717"/>
      <c r="D23" s="718">
        <v>5209</v>
      </c>
      <c r="E23" s="719">
        <f>E24+E31+E37</f>
        <v>5025</v>
      </c>
      <c r="F23" s="719">
        <f t="shared" ref="F23:I23" si="5">F24+F31+F37</f>
        <v>1266</v>
      </c>
      <c r="G23" s="719">
        <f t="shared" si="5"/>
        <v>1296</v>
      </c>
      <c r="H23" s="719">
        <f t="shared" si="5"/>
        <v>1102</v>
      </c>
      <c r="I23" s="719">
        <f t="shared" si="5"/>
        <v>1361</v>
      </c>
    </row>
    <row r="24" spans="1:9" ht="18" customHeight="1">
      <c r="A24" s="1067" t="s">
        <v>178</v>
      </c>
      <c r="B24" s="1060"/>
      <c r="C24" s="1060"/>
      <c r="D24" s="224">
        <v>1609</v>
      </c>
      <c r="E24" s="1073">
        <f>SUM(F24:I24)</f>
        <v>1573</v>
      </c>
      <c r="F24" s="225">
        <f t="shared" ref="F24:I24" si="6">SUM(F25:F28)</f>
        <v>366</v>
      </c>
      <c r="G24" s="225">
        <f t="shared" si="6"/>
        <v>430</v>
      </c>
      <c r="H24" s="225">
        <f t="shared" si="6"/>
        <v>335</v>
      </c>
      <c r="I24" s="225">
        <f t="shared" si="6"/>
        <v>442</v>
      </c>
    </row>
    <row r="25" spans="1:9" ht="18" customHeight="1">
      <c r="A25" s="1056" t="s">
        <v>179</v>
      </c>
      <c r="B25" s="1000" t="s">
        <v>525</v>
      </c>
      <c r="C25" s="1000"/>
      <c r="D25" s="222">
        <v>7</v>
      </c>
      <c r="E25" s="1074">
        <f t="shared" ref="E25:E28" si="7">SUM(F25:I25)</f>
        <v>3</v>
      </c>
      <c r="F25" s="223">
        <v>2</v>
      </c>
      <c r="G25" s="216">
        <v>0</v>
      </c>
      <c r="H25" s="216">
        <v>0</v>
      </c>
      <c r="I25" s="216">
        <v>1</v>
      </c>
    </row>
    <row r="26" spans="1:9" ht="18" customHeight="1">
      <c r="A26" s="1056" t="s">
        <v>179</v>
      </c>
      <c r="B26" s="1000" t="s">
        <v>530</v>
      </c>
      <c r="C26" s="1000"/>
      <c r="D26" s="222">
        <v>1098</v>
      </c>
      <c r="E26" s="1074">
        <f t="shared" si="7"/>
        <v>1083</v>
      </c>
      <c r="F26" s="223">
        <v>251</v>
      </c>
      <c r="G26" s="216">
        <v>287</v>
      </c>
      <c r="H26" s="216">
        <v>241</v>
      </c>
      <c r="I26" s="216">
        <v>304</v>
      </c>
    </row>
    <row r="27" spans="1:9" ht="18" customHeight="1">
      <c r="A27" s="1056" t="s">
        <v>179</v>
      </c>
      <c r="B27" s="1000" t="s">
        <v>532</v>
      </c>
      <c r="C27" s="1000"/>
      <c r="D27" s="222">
        <v>504</v>
      </c>
      <c r="E27" s="1074">
        <f t="shared" si="7"/>
        <v>487</v>
      </c>
      <c r="F27" s="223">
        <v>113</v>
      </c>
      <c r="G27" s="216">
        <v>143</v>
      </c>
      <c r="H27" s="216">
        <v>94</v>
      </c>
      <c r="I27" s="216">
        <v>137</v>
      </c>
    </row>
    <row r="28" spans="1:9" ht="18" customHeight="1">
      <c r="A28" s="1056" t="s">
        <v>179</v>
      </c>
      <c r="B28" s="1000" t="s">
        <v>550</v>
      </c>
      <c r="C28" s="1000"/>
      <c r="D28" s="222">
        <v>0</v>
      </c>
      <c r="E28" s="1075">
        <f t="shared" si="7"/>
        <v>0</v>
      </c>
      <c r="F28" s="223">
        <v>0</v>
      </c>
      <c r="G28" s="216">
        <v>0</v>
      </c>
      <c r="H28" s="216">
        <v>0</v>
      </c>
      <c r="I28" s="216">
        <v>0</v>
      </c>
    </row>
    <row r="29" spans="1:9" ht="18" customHeight="1">
      <c r="A29" s="1057" t="s">
        <v>213</v>
      </c>
      <c r="B29" s="1060"/>
      <c r="C29" s="1060"/>
      <c r="D29" s="224"/>
      <c r="E29" s="1076"/>
      <c r="F29" s="234"/>
      <c r="G29" s="230"/>
      <c r="H29" s="230"/>
      <c r="I29" s="231"/>
    </row>
    <row r="30" spans="1:9" ht="18" customHeight="1">
      <c r="A30" s="1068" t="s">
        <v>214</v>
      </c>
      <c r="B30" s="1069"/>
      <c r="C30" s="1069"/>
      <c r="D30" s="220"/>
      <c r="E30" s="1077"/>
      <c r="F30" s="235"/>
      <c r="G30" s="236"/>
      <c r="H30" s="236"/>
      <c r="I30" s="216"/>
    </row>
    <row r="31" spans="1:9" ht="18" customHeight="1">
      <c r="A31" s="1054" t="s">
        <v>280</v>
      </c>
      <c r="B31" s="1069"/>
      <c r="C31" s="1069"/>
      <c r="D31" s="220">
        <v>3600</v>
      </c>
      <c r="E31" s="1077">
        <f>SUM(F31:I31)</f>
        <v>3446</v>
      </c>
      <c r="F31" s="237">
        <f t="shared" ref="F31" si="8">SUM(F32:F35)</f>
        <v>900</v>
      </c>
      <c r="G31" s="237">
        <f t="shared" ref="G31" si="9">SUM(G32:G35)</f>
        <v>866</v>
      </c>
      <c r="H31" s="237">
        <f t="shared" ref="H31" si="10">SUM(H32:H35)</f>
        <v>761</v>
      </c>
      <c r="I31" s="237">
        <f t="shared" ref="I31" si="11">SUM(I32:I35)</f>
        <v>919</v>
      </c>
    </row>
    <row r="32" spans="1:9" ht="18" customHeight="1">
      <c r="A32" s="1056" t="s">
        <v>179</v>
      </c>
      <c r="B32" s="1000" t="s">
        <v>525</v>
      </c>
      <c r="C32" s="1000"/>
      <c r="D32" s="222">
        <v>14</v>
      </c>
      <c r="E32" s="1074">
        <f t="shared" ref="E32:E35" si="12">SUM(F32:I32)</f>
        <v>13</v>
      </c>
      <c r="F32" s="223">
        <v>1</v>
      </c>
      <c r="G32" s="216">
        <v>2</v>
      </c>
      <c r="H32" s="216">
        <v>3</v>
      </c>
      <c r="I32" s="216">
        <v>7</v>
      </c>
    </row>
    <row r="33" spans="1:9" ht="18" customHeight="1">
      <c r="A33" s="1056" t="s">
        <v>179</v>
      </c>
      <c r="B33" s="1000" t="s">
        <v>530</v>
      </c>
      <c r="C33" s="1000"/>
      <c r="D33" s="222">
        <v>2148</v>
      </c>
      <c r="E33" s="1074">
        <f t="shared" si="12"/>
        <v>1994</v>
      </c>
      <c r="F33" s="223">
        <v>556</v>
      </c>
      <c r="G33" s="216">
        <v>473</v>
      </c>
      <c r="H33" s="216">
        <v>419</v>
      </c>
      <c r="I33" s="216">
        <v>546</v>
      </c>
    </row>
    <row r="34" spans="1:9" ht="18" customHeight="1">
      <c r="A34" s="1056" t="s">
        <v>179</v>
      </c>
      <c r="B34" s="1000" t="s">
        <v>532</v>
      </c>
      <c r="C34" s="1000"/>
      <c r="D34" s="222">
        <v>1438</v>
      </c>
      <c r="E34" s="1074">
        <f t="shared" si="12"/>
        <v>1439</v>
      </c>
      <c r="F34" s="223">
        <v>343</v>
      </c>
      <c r="G34" s="216">
        <v>391</v>
      </c>
      <c r="H34" s="216">
        <v>339</v>
      </c>
      <c r="I34" s="216">
        <v>366</v>
      </c>
    </row>
    <row r="35" spans="1:9" ht="18" customHeight="1">
      <c r="A35" s="1056" t="s">
        <v>179</v>
      </c>
      <c r="B35" s="1000" t="s">
        <v>550</v>
      </c>
      <c r="C35" s="1000"/>
      <c r="D35" s="222">
        <v>0</v>
      </c>
      <c r="E35" s="1075">
        <f t="shared" si="12"/>
        <v>0</v>
      </c>
      <c r="F35" s="223">
        <v>0</v>
      </c>
      <c r="G35" s="216">
        <v>0</v>
      </c>
      <c r="H35" s="216">
        <v>0</v>
      </c>
      <c r="I35" s="216">
        <v>0</v>
      </c>
    </row>
    <row r="36" spans="1:9" ht="18" customHeight="1">
      <c r="A36" s="1059" t="s">
        <v>176</v>
      </c>
      <c r="B36" s="1070"/>
      <c r="C36" s="1071"/>
      <c r="D36" s="224"/>
      <c r="E36" s="1073"/>
      <c r="F36" s="234"/>
      <c r="G36" s="230"/>
      <c r="H36" s="230"/>
      <c r="I36" s="231"/>
    </row>
    <row r="37" spans="1:9" ht="18" customHeight="1">
      <c r="A37" s="1068" t="s">
        <v>177</v>
      </c>
      <c r="B37" s="1069"/>
      <c r="C37" s="1069"/>
      <c r="D37" s="220">
        <v>0</v>
      </c>
      <c r="E37" s="1077">
        <f>SUM(F37:I37)</f>
        <v>6</v>
      </c>
      <c r="F37" s="237">
        <f t="shared" ref="F37" si="13">SUM(F38:F41)</f>
        <v>0</v>
      </c>
      <c r="G37" s="237">
        <f t="shared" ref="G37" si="14">SUM(G38:G41)</f>
        <v>0</v>
      </c>
      <c r="H37" s="237">
        <f t="shared" ref="H37" si="15">SUM(H38:H41)</f>
        <v>6</v>
      </c>
      <c r="I37" s="237">
        <f t="shared" ref="I37" si="16">SUM(I38:I41)</f>
        <v>0</v>
      </c>
    </row>
    <row r="38" spans="1:9" ht="18" customHeight="1">
      <c r="A38" s="1056" t="s">
        <v>179</v>
      </c>
      <c r="B38" s="1000" t="s">
        <v>525</v>
      </c>
      <c r="C38" s="1000"/>
      <c r="D38" s="222">
        <v>0</v>
      </c>
      <c r="E38" s="1074">
        <f t="shared" ref="E38:E41" si="17">SUM(F38:I38)</f>
        <v>0</v>
      </c>
      <c r="F38" s="223">
        <v>0</v>
      </c>
      <c r="G38" s="216">
        <v>0</v>
      </c>
      <c r="H38" s="216">
        <v>0</v>
      </c>
      <c r="I38" s="216">
        <v>0</v>
      </c>
    </row>
    <row r="39" spans="1:9" ht="18" customHeight="1">
      <c r="A39" s="1056" t="s">
        <v>179</v>
      </c>
      <c r="B39" s="1000" t="s">
        <v>530</v>
      </c>
      <c r="C39" s="1000"/>
      <c r="D39" s="222">
        <v>0</v>
      </c>
      <c r="E39" s="1074">
        <f t="shared" si="17"/>
        <v>0</v>
      </c>
      <c r="F39" s="223">
        <v>0</v>
      </c>
      <c r="G39" s="216">
        <v>0</v>
      </c>
      <c r="H39" s="216">
        <v>0</v>
      </c>
      <c r="I39" s="216">
        <v>0</v>
      </c>
    </row>
    <row r="40" spans="1:9" ht="18" customHeight="1">
      <c r="A40" s="1056" t="s">
        <v>179</v>
      </c>
      <c r="B40" s="1000" t="s">
        <v>532</v>
      </c>
      <c r="C40" s="1000"/>
      <c r="D40" s="222">
        <v>0</v>
      </c>
      <c r="E40" s="1074">
        <f t="shared" si="17"/>
        <v>6</v>
      </c>
      <c r="F40" s="223">
        <v>0</v>
      </c>
      <c r="G40" s="216">
        <v>0</v>
      </c>
      <c r="H40" s="216">
        <v>6</v>
      </c>
      <c r="I40" s="216">
        <v>0</v>
      </c>
    </row>
    <row r="41" spans="1:9" ht="18" customHeight="1">
      <c r="A41" s="1072" t="s">
        <v>179</v>
      </c>
      <c r="B41" s="996" t="s">
        <v>550</v>
      </c>
      <c r="C41" s="996"/>
      <c r="D41" s="238">
        <v>0</v>
      </c>
      <c r="E41" s="1075">
        <f t="shared" si="17"/>
        <v>0</v>
      </c>
      <c r="F41" s="227">
        <v>0</v>
      </c>
      <c r="G41" s="228">
        <v>0</v>
      </c>
      <c r="H41" s="228">
        <v>0</v>
      </c>
      <c r="I41" s="228">
        <v>0</v>
      </c>
    </row>
    <row r="42" spans="1:9" ht="18" customHeight="1">
      <c r="A42" s="239"/>
      <c r="B42" s="240"/>
      <c r="C42" s="240"/>
      <c r="D42" s="25"/>
      <c r="E42" s="240"/>
      <c r="F42" s="240"/>
      <c r="G42" s="240"/>
      <c r="H42" s="240"/>
      <c r="I42" s="240"/>
    </row>
    <row r="43" spans="1:9" ht="18" customHeight="1">
      <c r="A43" s="219" t="s">
        <v>555</v>
      </c>
      <c r="B43" s="219" t="s">
        <v>1036</v>
      </c>
      <c r="C43" s="203"/>
      <c r="D43" s="203"/>
      <c r="E43" s="25"/>
      <c r="F43" s="203"/>
      <c r="G43" s="203"/>
      <c r="H43" s="203"/>
      <c r="I43" s="203"/>
    </row>
    <row r="44" spans="1:9" ht="18" customHeight="1">
      <c r="A44" s="219"/>
      <c r="B44" s="219"/>
      <c r="C44" s="203"/>
      <c r="D44" s="203"/>
      <c r="E44" s="25"/>
      <c r="F44" s="203"/>
      <c r="G44" s="203"/>
      <c r="H44" s="203"/>
      <c r="I44" s="203"/>
    </row>
    <row r="45" spans="1:9" ht="18" customHeight="1">
      <c r="A45" s="701" t="s">
        <v>622</v>
      </c>
      <c r="B45" s="702"/>
      <c r="C45" s="702"/>
      <c r="D45" s="2218" t="s">
        <v>598</v>
      </c>
      <c r="E45" s="2219"/>
      <c r="F45" s="2212" t="s">
        <v>693</v>
      </c>
      <c r="G45" s="2212"/>
      <c r="H45" s="2212"/>
      <c r="I45" s="2213"/>
    </row>
    <row r="46" spans="1:9" ht="18" customHeight="1">
      <c r="A46" s="703"/>
      <c r="B46" s="704"/>
      <c r="C46" s="704"/>
      <c r="D46" s="713">
        <v>2022</v>
      </c>
      <c r="E46" s="714">
        <v>2023</v>
      </c>
      <c r="F46" s="720" t="s">
        <v>694</v>
      </c>
      <c r="G46" s="708" t="s">
        <v>695</v>
      </c>
      <c r="H46" s="708" t="s">
        <v>696</v>
      </c>
      <c r="I46" s="708" t="s">
        <v>699</v>
      </c>
    </row>
    <row r="47" spans="1:9" ht="18" customHeight="1">
      <c r="A47" s="721" t="s">
        <v>598</v>
      </c>
      <c r="B47" s="722"/>
      <c r="C47" s="722"/>
      <c r="D47" s="723">
        <v>16803</v>
      </c>
      <c r="E47" s="719">
        <f>E48+E55</f>
        <v>15274</v>
      </c>
      <c r="F47" s="719">
        <f t="shared" ref="F47:I47" si="18">F48+F55</f>
        <v>3835</v>
      </c>
      <c r="G47" s="719">
        <f t="shared" si="18"/>
        <v>3838</v>
      </c>
      <c r="H47" s="719">
        <f t="shared" si="18"/>
        <v>3643</v>
      </c>
      <c r="I47" s="719">
        <f t="shared" si="18"/>
        <v>3958</v>
      </c>
    </row>
    <row r="48" spans="1:9" ht="18" customHeight="1">
      <c r="A48" s="1067" t="s">
        <v>178</v>
      </c>
      <c r="B48" s="1060"/>
      <c r="C48" s="1060"/>
      <c r="D48" s="224">
        <v>108</v>
      </c>
      <c r="E48" s="1073">
        <f>SUM(F48:I48)</f>
        <v>78</v>
      </c>
      <c r="F48" s="230">
        <f>SUM(F49:F52)</f>
        <v>24</v>
      </c>
      <c r="G48" s="230">
        <f t="shared" ref="G48:I48" si="19">SUM(G49:G52)</f>
        <v>18</v>
      </c>
      <c r="H48" s="230">
        <f t="shared" si="19"/>
        <v>22</v>
      </c>
      <c r="I48" s="230">
        <f t="shared" si="19"/>
        <v>14</v>
      </c>
    </row>
    <row r="49" spans="1:9" ht="18" customHeight="1">
      <c r="A49" s="1056" t="s">
        <v>179</v>
      </c>
      <c r="B49" s="1000" t="s">
        <v>525</v>
      </c>
      <c r="C49" s="1000"/>
      <c r="D49" s="222">
        <v>0</v>
      </c>
      <c r="E49" s="1074">
        <f t="shared" ref="E49:E52" si="20">SUM(F49:I49)</f>
        <v>0</v>
      </c>
      <c r="F49" s="216">
        <v>0</v>
      </c>
      <c r="G49" s="216">
        <v>0</v>
      </c>
      <c r="H49" s="216">
        <v>0</v>
      </c>
      <c r="I49" s="216">
        <v>0</v>
      </c>
    </row>
    <row r="50" spans="1:9" ht="18" customHeight="1">
      <c r="A50" s="1056" t="s">
        <v>179</v>
      </c>
      <c r="B50" s="1000" t="s">
        <v>530</v>
      </c>
      <c r="C50" s="1000"/>
      <c r="D50" s="222">
        <v>54</v>
      </c>
      <c r="E50" s="1074">
        <f t="shared" si="20"/>
        <v>40</v>
      </c>
      <c r="F50" s="216">
        <v>11</v>
      </c>
      <c r="G50" s="216">
        <v>12</v>
      </c>
      <c r="H50" s="216">
        <v>11</v>
      </c>
      <c r="I50" s="216">
        <v>6</v>
      </c>
    </row>
    <row r="51" spans="1:9" ht="18" customHeight="1">
      <c r="A51" s="1056" t="s">
        <v>179</v>
      </c>
      <c r="B51" s="1000" t="s">
        <v>532</v>
      </c>
      <c r="C51" s="1000"/>
      <c r="D51" s="222">
        <v>54</v>
      </c>
      <c r="E51" s="1074">
        <f t="shared" si="20"/>
        <v>38</v>
      </c>
      <c r="F51" s="216">
        <v>13</v>
      </c>
      <c r="G51" s="216">
        <v>6</v>
      </c>
      <c r="H51" s="216">
        <v>11</v>
      </c>
      <c r="I51" s="216">
        <v>8</v>
      </c>
    </row>
    <row r="52" spans="1:9" ht="18" customHeight="1">
      <c r="A52" s="1056" t="s">
        <v>179</v>
      </c>
      <c r="B52" s="1000" t="s">
        <v>550</v>
      </c>
      <c r="C52" s="1000"/>
      <c r="D52" s="222">
        <v>0</v>
      </c>
      <c r="E52" s="1075">
        <f t="shared" si="20"/>
        <v>0</v>
      </c>
      <c r="F52" s="216">
        <v>0</v>
      </c>
      <c r="G52" s="216">
        <v>0</v>
      </c>
      <c r="H52" s="216">
        <v>0</v>
      </c>
      <c r="I52" s="216">
        <v>0</v>
      </c>
    </row>
    <row r="53" spans="1:9" ht="18" customHeight="1">
      <c r="A53" s="1057" t="s">
        <v>213</v>
      </c>
      <c r="B53" s="1060"/>
      <c r="C53" s="1060"/>
      <c r="D53" s="224"/>
      <c r="E53" s="1065"/>
      <c r="F53" s="230"/>
      <c r="G53" s="230"/>
      <c r="H53" s="230"/>
      <c r="I53" s="231"/>
    </row>
    <row r="54" spans="1:9" ht="18" customHeight="1">
      <c r="A54" s="1068" t="s">
        <v>214</v>
      </c>
      <c r="B54" s="1069"/>
      <c r="C54" s="1069"/>
      <c r="D54" s="220"/>
      <c r="E54" s="1077"/>
      <c r="F54" s="236"/>
      <c r="G54" s="236"/>
      <c r="H54" s="236"/>
      <c r="I54" s="216"/>
    </row>
    <row r="55" spans="1:9" ht="18" customHeight="1">
      <c r="A55" s="1054" t="s">
        <v>280</v>
      </c>
      <c r="B55" s="1069"/>
      <c r="C55" s="1069"/>
      <c r="D55" s="220">
        <v>16695</v>
      </c>
      <c r="E55" s="1077">
        <f>SUM(F55:I55)</f>
        <v>15196</v>
      </c>
      <c r="F55" s="236">
        <f>SUM(F56:F59)</f>
        <v>3811</v>
      </c>
      <c r="G55" s="236">
        <f t="shared" ref="G55:I55" si="21">SUM(G56:G59)</f>
        <v>3820</v>
      </c>
      <c r="H55" s="236">
        <f t="shared" si="21"/>
        <v>3621</v>
      </c>
      <c r="I55" s="236">
        <f t="shared" si="21"/>
        <v>3944</v>
      </c>
    </row>
    <row r="56" spans="1:9" ht="18" customHeight="1">
      <c r="A56" s="1056" t="s">
        <v>179</v>
      </c>
      <c r="B56" s="1000" t="s">
        <v>525</v>
      </c>
      <c r="C56" s="1000"/>
      <c r="D56" s="222">
        <v>75</v>
      </c>
      <c r="E56" s="1074">
        <f t="shared" ref="E56:E59" si="22">SUM(F56:I56)</f>
        <v>88</v>
      </c>
      <c r="F56" s="216">
        <v>22</v>
      </c>
      <c r="G56" s="216">
        <v>17</v>
      </c>
      <c r="H56" s="216">
        <v>19</v>
      </c>
      <c r="I56" s="216">
        <v>30</v>
      </c>
    </row>
    <row r="57" spans="1:9" ht="18" customHeight="1">
      <c r="A57" s="1056" t="s">
        <v>179</v>
      </c>
      <c r="B57" s="1000" t="s">
        <v>530</v>
      </c>
      <c r="C57" s="1000"/>
      <c r="D57" s="222">
        <v>7586</v>
      </c>
      <c r="E57" s="1074">
        <f t="shared" si="22"/>
        <v>7001</v>
      </c>
      <c r="F57" s="216">
        <v>1777</v>
      </c>
      <c r="G57" s="216">
        <v>1725</v>
      </c>
      <c r="H57" s="216">
        <v>1602</v>
      </c>
      <c r="I57" s="216">
        <v>1897</v>
      </c>
    </row>
    <row r="58" spans="1:9" ht="18" customHeight="1">
      <c r="A58" s="1056" t="s">
        <v>179</v>
      </c>
      <c r="B58" s="1000" t="s">
        <v>532</v>
      </c>
      <c r="C58" s="1000"/>
      <c r="D58" s="222">
        <v>9034</v>
      </c>
      <c r="E58" s="1074">
        <f t="shared" si="22"/>
        <v>8107</v>
      </c>
      <c r="F58" s="216">
        <v>2012</v>
      </c>
      <c r="G58" s="216">
        <v>2078</v>
      </c>
      <c r="H58" s="216">
        <v>2000</v>
      </c>
      <c r="I58" s="216">
        <v>2017</v>
      </c>
    </row>
    <row r="59" spans="1:9" ht="18" customHeight="1">
      <c r="A59" s="1072" t="s">
        <v>179</v>
      </c>
      <c r="B59" s="996" t="s">
        <v>550</v>
      </c>
      <c r="C59" s="996"/>
      <c r="D59" s="238">
        <v>0</v>
      </c>
      <c r="E59" s="1075">
        <f t="shared" si="22"/>
        <v>0</v>
      </c>
      <c r="F59" s="228">
        <v>0</v>
      </c>
      <c r="G59" s="228">
        <v>0</v>
      </c>
      <c r="H59" s="228">
        <v>0</v>
      </c>
      <c r="I59" s="228">
        <v>0</v>
      </c>
    </row>
    <row r="60" spans="1:9">
      <c r="A60" s="203"/>
      <c r="B60" s="203"/>
      <c r="C60" s="203"/>
      <c r="D60" s="203"/>
      <c r="E60" s="203"/>
      <c r="F60" s="203"/>
      <c r="G60" s="203"/>
      <c r="H60" s="203"/>
      <c r="I60" s="203"/>
    </row>
    <row r="61" spans="1:9">
      <c r="A61" s="27" t="s">
        <v>902</v>
      </c>
      <c r="B61" s="203"/>
      <c r="C61" s="203"/>
      <c r="D61" s="203"/>
      <c r="E61" s="203"/>
      <c r="F61" s="203"/>
      <c r="G61" s="203" t="s">
        <v>387</v>
      </c>
      <c r="H61" s="203"/>
      <c r="I61" s="203"/>
    </row>
    <row r="62" spans="1:9">
      <c r="A62" s="203"/>
      <c r="B62" s="203"/>
      <c r="C62" s="203"/>
      <c r="D62" s="203"/>
      <c r="E62" s="203"/>
      <c r="F62" s="203"/>
      <c r="G62" s="203"/>
      <c r="H62" s="203"/>
      <c r="I62" s="203"/>
    </row>
    <row r="69" spans="15:16">
      <c r="O69" s="241"/>
      <c r="P69" s="241"/>
    </row>
  </sheetData>
  <mergeCells count="6">
    <mergeCell ref="F3:I3"/>
    <mergeCell ref="F45:I45"/>
    <mergeCell ref="F21:I21"/>
    <mergeCell ref="D3:E3"/>
    <mergeCell ref="D21:E21"/>
    <mergeCell ref="D45:E45"/>
  </mergeCells>
  <phoneticPr fontId="0" type="noConversion"/>
  <pageMargins left="0.70866141732283472" right="0.23622047244094491" top="0.51181102362204722" bottom="0.27559055118110237" header="0.23622047244094491" footer="0.19685039370078741"/>
  <pageSetup paperSize="9" scale="73" orientation="portrait" r:id="rId1"/>
  <headerFooter alignWithMargins="0">
    <oddHeader>&amp;C18</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J48"/>
  <sheetViews>
    <sheetView workbookViewId="0">
      <selection activeCell="H10" sqref="H10"/>
    </sheetView>
  </sheetViews>
  <sheetFormatPr defaultColWidth="8.90625" defaultRowHeight="15.65"/>
  <cols>
    <col min="1" max="1" width="11.90625" style="13" customWidth="1"/>
    <col min="2" max="16384" width="8.90625" style="13"/>
  </cols>
  <sheetData>
    <row r="1" spans="1:10" ht="18" customHeight="1">
      <c r="A1" s="17" t="s">
        <v>858</v>
      </c>
      <c r="B1" s="17"/>
      <c r="C1" s="17"/>
      <c r="D1" s="17"/>
      <c r="E1" s="17"/>
      <c r="F1" s="17"/>
    </row>
    <row r="2" spans="1:10" ht="18" customHeight="1">
      <c r="A2" s="17"/>
      <c r="B2" s="17"/>
      <c r="C2" s="17"/>
      <c r="D2" s="17"/>
      <c r="E2" s="17"/>
      <c r="F2" s="17"/>
    </row>
    <row r="3" spans="1:10" ht="18" customHeight="1">
      <c r="A3" s="600" t="s">
        <v>693</v>
      </c>
      <c r="B3" s="2220" t="s">
        <v>598</v>
      </c>
      <c r="C3" s="2126"/>
      <c r="D3" s="671" t="s">
        <v>700</v>
      </c>
      <c r="E3" s="672" t="s">
        <v>701</v>
      </c>
      <c r="F3" s="673" t="s">
        <v>702</v>
      </c>
    </row>
    <row r="4" spans="1:10" ht="18" customHeight="1">
      <c r="A4" s="568"/>
      <c r="B4" s="2221"/>
      <c r="C4" s="2222"/>
      <c r="D4" s="740" t="s">
        <v>703</v>
      </c>
      <c r="E4" s="586" t="s">
        <v>704</v>
      </c>
      <c r="F4" s="741" t="s">
        <v>980</v>
      </c>
    </row>
    <row r="5" spans="1:10" ht="18" customHeight="1">
      <c r="A5" s="568"/>
      <c r="B5" s="2223"/>
      <c r="C5" s="2224"/>
      <c r="D5" s="740" t="s">
        <v>705</v>
      </c>
      <c r="E5" s="586" t="s">
        <v>706</v>
      </c>
      <c r="F5" s="741" t="s">
        <v>701</v>
      </c>
    </row>
    <row r="6" spans="1:10" ht="18" customHeight="1">
      <c r="A6" s="568"/>
      <c r="B6" s="731">
        <v>2022</v>
      </c>
      <c r="C6" s="697">
        <v>2023</v>
      </c>
      <c r="D6" s="586" t="s">
        <v>707</v>
      </c>
      <c r="E6" s="555"/>
      <c r="F6" s="741" t="s">
        <v>979</v>
      </c>
    </row>
    <row r="7" spans="1:10" ht="18" customHeight="1">
      <c r="A7" s="980" t="s">
        <v>694</v>
      </c>
      <c r="B7" s="242">
        <v>38</v>
      </c>
      <c r="C7" s="1078">
        <f>SUM(D7:F7)</f>
        <v>40</v>
      </c>
      <c r="D7" s="243">
        <v>1</v>
      </c>
      <c r="E7" s="244">
        <v>3</v>
      </c>
      <c r="F7" s="243">
        <v>36</v>
      </c>
    </row>
    <row r="8" spans="1:10" ht="18" customHeight="1">
      <c r="A8" s="1455" t="s">
        <v>695</v>
      </c>
      <c r="B8" s="245">
        <v>32</v>
      </c>
      <c r="C8" s="1079">
        <f t="shared" ref="C8:C10" si="0">SUM(D8:F8)</f>
        <v>34</v>
      </c>
      <c r="D8" s="246">
        <v>0</v>
      </c>
      <c r="E8" s="247">
        <v>7</v>
      </c>
      <c r="F8" s="246">
        <v>27</v>
      </c>
    </row>
    <row r="9" spans="1:10" ht="18" customHeight="1">
      <c r="A9" s="983" t="s">
        <v>696</v>
      </c>
      <c r="B9" s="245">
        <v>29</v>
      </c>
      <c r="C9" s="1079">
        <f t="shared" si="0"/>
        <v>36</v>
      </c>
      <c r="D9" s="246">
        <v>0</v>
      </c>
      <c r="E9" s="247">
        <v>4</v>
      </c>
      <c r="F9" s="246">
        <v>32</v>
      </c>
    </row>
    <row r="10" spans="1:10" ht="18" customHeight="1">
      <c r="A10" s="983" t="s">
        <v>699</v>
      </c>
      <c r="B10" s="245">
        <v>31</v>
      </c>
      <c r="C10" s="1080">
        <f t="shared" si="0"/>
        <v>31</v>
      </c>
      <c r="D10" s="248">
        <v>2</v>
      </c>
      <c r="E10" s="249">
        <v>4</v>
      </c>
      <c r="F10" s="248">
        <v>25</v>
      </c>
    </row>
    <row r="11" spans="1:10" ht="18" customHeight="1">
      <c r="A11" s="735" t="s">
        <v>598</v>
      </c>
      <c r="B11" s="736">
        <v>130</v>
      </c>
      <c r="C11" s="737">
        <f>SUM(C7:C10)</f>
        <v>141</v>
      </c>
      <c r="D11" s="738">
        <f t="shared" ref="D11:F11" si="1">SUM(D7:D10)</f>
        <v>3</v>
      </c>
      <c r="E11" s="739">
        <f t="shared" si="1"/>
        <v>18</v>
      </c>
      <c r="F11" s="738">
        <f t="shared" si="1"/>
        <v>120</v>
      </c>
    </row>
    <row r="12" spans="1:10" ht="18" customHeight="1"/>
    <row r="13" spans="1:10" ht="18" customHeight="1"/>
    <row r="14" spans="1:10" ht="18" customHeight="1">
      <c r="A14" s="1938" t="s">
        <v>859</v>
      </c>
      <c r="B14" s="17"/>
      <c r="C14" s="17"/>
      <c r="D14" s="17"/>
      <c r="E14" s="17"/>
      <c r="F14" s="17"/>
      <c r="G14" s="17"/>
      <c r="H14" s="17"/>
      <c r="I14" s="17"/>
    </row>
    <row r="15" spans="1:10" ht="18" customHeight="1">
      <c r="A15" s="17"/>
      <c r="B15" s="17"/>
      <c r="C15" s="17"/>
      <c r="D15" s="17"/>
      <c r="E15" s="17"/>
      <c r="F15" s="17"/>
      <c r="G15" s="17"/>
      <c r="H15" s="17"/>
      <c r="I15" s="17"/>
    </row>
    <row r="16" spans="1:10" ht="18" customHeight="1">
      <c r="A16" s="553" t="s">
        <v>693</v>
      </c>
      <c r="B16" s="2225" t="s">
        <v>598</v>
      </c>
      <c r="C16" s="2226"/>
      <c r="D16" s="2227" t="s">
        <v>186</v>
      </c>
      <c r="E16" s="2228"/>
      <c r="F16" s="2228"/>
      <c r="G16" s="2229"/>
      <c r="H16" s="584" t="s">
        <v>614</v>
      </c>
      <c r="I16" s="553" t="s">
        <v>623</v>
      </c>
      <c r="J16" s="733"/>
    </row>
    <row r="17" spans="1:10" ht="18" customHeight="1">
      <c r="A17" s="734"/>
      <c r="B17" s="731">
        <v>2022</v>
      </c>
      <c r="C17" s="697">
        <v>2023</v>
      </c>
      <c r="D17" s="584" t="s">
        <v>525</v>
      </c>
      <c r="E17" s="584" t="s">
        <v>530</v>
      </c>
      <c r="F17" s="584" t="s">
        <v>532</v>
      </c>
      <c r="G17" s="584" t="s">
        <v>550</v>
      </c>
      <c r="H17" s="555"/>
      <c r="I17" s="584" t="s">
        <v>0</v>
      </c>
      <c r="J17" s="587" t="s">
        <v>1</v>
      </c>
    </row>
    <row r="18" spans="1:10" ht="18" customHeight="1">
      <c r="A18" s="558" t="s">
        <v>694</v>
      </c>
      <c r="B18" s="250">
        <v>1</v>
      </c>
      <c r="C18" s="1081">
        <f>SUM(D18:J18)</f>
        <v>1</v>
      </c>
      <c r="D18" s="1852">
        <v>0</v>
      </c>
      <c r="E18" s="1852">
        <v>0</v>
      </c>
      <c r="F18" s="1852">
        <v>1</v>
      </c>
      <c r="G18" s="1852">
        <v>0</v>
      </c>
      <c r="H18" s="1852">
        <v>0</v>
      </c>
      <c r="I18" s="1852">
        <v>0</v>
      </c>
      <c r="J18" s="1853">
        <v>0</v>
      </c>
    </row>
    <row r="19" spans="1:10" ht="18" customHeight="1">
      <c r="A19" s="559" t="s">
        <v>695</v>
      </c>
      <c r="B19" s="251">
        <v>1</v>
      </c>
      <c r="C19" s="1082">
        <f t="shared" ref="C19:C21" si="2">SUM(D19:J19)</f>
        <v>0</v>
      </c>
      <c r="D19" s="1940">
        <v>0</v>
      </c>
      <c r="E19" s="1940">
        <v>0</v>
      </c>
      <c r="F19" s="1940">
        <v>0</v>
      </c>
      <c r="G19" s="1940">
        <v>0</v>
      </c>
      <c r="H19" s="1940">
        <v>0</v>
      </c>
      <c r="I19" s="1940">
        <v>0</v>
      </c>
      <c r="J19" s="1942">
        <v>0</v>
      </c>
    </row>
    <row r="20" spans="1:10" ht="18" customHeight="1">
      <c r="A20" s="559" t="s">
        <v>696</v>
      </c>
      <c r="B20" s="251">
        <v>1</v>
      </c>
      <c r="C20" s="1083">
        <f t="shared" si="2"/>
        <v>0</v>
      </c>
      <c r="D20" s="1941">
        <v>0</v>
      </c>
      <c r="E20" s="1940">
        <v>0</v>
      </c>
      <c r="F20" s="1940">
        <v>0</v>
      </c>
      <c r="G20" s="1940">
        <v>0</v>
      </c>
      <c r="H20" s="1940">
        <v>0</v>
      </c>
      <c r="I20" s="1940">
        <v>0</v>
      </c>
      <c r="J20" s="1942">
        <v>0</v>
      </c>
    </row>
    <row r="21" spans="1:10" ht="18" customHeight="1">
      <c r="A21" s="559" t="s">
        <v>699</v>
      </c>
      <c r="B21" s="251">
        <v>0</v>
      </c>
      <c r="C21" s="1854">
        <f t="shared" si="2"/>
        <v>2</v>
      </c>
      <c r="D21" s="1940">
        <v>0</v>
      </c>
      <c r="E21" s="1940">
        <v>1</v>
      </c>
      <c r="F21" s="1940">
        <v>1</v>
      </c>
      <c r="G21" s="1940">
        <v>0</v>
      </c>
      <c r="H21" s="1940">
        <v>0</v>
      </c>
      <c r="I21" s="1940">
        <v>0</v>
      </c>
      <c r="J21" s="1942">
        <v>0</v>
      </c>
    </row>
    <row r="22" spans="1:10" ht="18" customHeight="1">
      <c r="A22" s="590" t="s">
        <v>598</v>
      </c>
      <c r="B22" s="727">
        <v>3</v>
      </c>
      <c r="C22" s="732">
        <f>SUM(C18:C21)</f>
        <v>3</v>
      </c>
      <c r="D22" s="729">
        <f t="shared" ref="D22:J22" si="3">SUM(D18:D21)</f>
        <v>0</v>
      </c>
      <c r="E22" s="729">
        <f t="shared" si="3"/>
        <v>1</v>
      </c>
      <c r="F22" s="729">
        <f t="shared" si="3"/>
        <v>2</v>
      </c>
      <c r="G22" s="729">
        <f t="shared" si="3"/>
        <v>0</v>
      </c>
      <c r="H22" s="729">
        <f t="shared" si="3"/>
        <v>0</v>
      </c>
      <c r="I22" s="729">
        <f t="shared" si="3"/>
        <v>0</v>
      </c>
      <c r="J22" s="729">
        <f t="shared" si="3"/>
        <v>0</v>
      </c>
    </row>
    <row r="23" spans="1:10" ht="18" customHeight="1">
      <c r="A23" s="17"/>
      <c r="B23" s="17"/>
      <c r="C23" s="17"/>
      <c r="D23" s="17"/>
      <c r="E23" s="17"/>
      <c r="F23" s="17"/>
      <c r="G23" s="17"/>
      <c r="H23" s="17"/>
      <c r="I23" s="17"/>
    </row>
    <row r="24" spans="1:10" ht="18" customHeight="1">
      <c r="A24" s="17"/>
      <c r="B24" s="17"/>
      <c r="C24" s="17"/>
      <c r="D24" s="17"/>
      <c r="E24" s="17"/>
      <c r="F24" s="17"/>
      <c r="G24" s="17"/>
      <c r="H24" s="17"/>
      <c r="I24" s="17"/>
    </row>
    <row r="25" spans="1:10" ht="18" customHeight="1">
      <c r="A25" s="1855" t="s">
        <v>860</v>
      </c>
      <c r="B25" s="17"/>
      <c r="C25" s="17"/>
      <c r="D25" s="17"/>
      <c r="E25" s="17"/>
      <c r="F25" s="17"/>
      <c r="G25" s="17"/>
      <c r="H25" s="17"/>
      <c r="I25" s="17"/>
    </row>
    <row r="26" spans="1:10" ht="18" customHeight="1">
      <c r="A26" s="17"/>
      <c r="B26" s="17"/>
      <c r="C26" s="17"/>
      <c r="D26" s="17"/>
      <c r="E26" s="17"/>
      <c r="F26" s="17"/>
      <c r="G26" s="17"/>
      <c r="H26" s="17"/>
      <c r="I26" s="17"/>
    </row>
    <row r="27" spans="1:10" ht="18" customHeight="1">
      <c r="A27" s="553" t="s">
        <v>693</v>
      </c>
      <c r="B27" s="2225" t="s">
        <v>598</v>
      </c>
      <c r="C27" s="2226"/>
      <c r="D27" s="2227" t="s">
        <v>186</v>
      </c>
      <c r="E27" s="2228"/>
      <c r="F27" s="2228"/>
      <c r="G27" s="2229"/>
      <c r="H27" s="584" t="s">
        <v>614</v>
      </c>
      <c r="I27" s="553" t="s">
        <v>623</v>
      </c>
      <c r="J27" s="730"/>
    </row>
    <row r="28" spans="1:10" ht="18" customHeight="1">
      <c r="A28" s="555"/>
      <c r="B28" s="731">
        <v>2022</v>
      </c>
      <c r="C28" s="697">
        <v>2023</v>
      </c>
      <c r="D28" s="584" t="s">
        <v>525</v>
      </c>
      <c r="E28" s="584" t="s">
        <v>530</v>
      </c>
      <c r="F28" s="584" t="s">
        <v>532</v>
      </c>
      <c r="G28" s="584" t="s">
        <v>550</v>
      </c>
      <c r="H28" s="555"/>
      <c r="I28" s="584" t="s">
        <v>0</v>
      </c>
      <c r="J28" s="587" t="s">
        <v>1</v>
      </c>
    </row>
    <row r="29" spans="1:10" ht="18" customHeight="1">
      <c r="A29" s="558" t="s">
        <v>694</v>
      </c>
      <c r="B29" s="724">
        <v>2</v>
      </c>
      <c r="C29" s="1081">
        <f>SUM(D29:J29)</f>
        <v>3</v>
      </c>
      <c r="D29" s="1856">
        <v>0</v>
      </c>
      <c r="E29" s="1856">
        <v>2</v>
      </c>
      <c r="F29" s="1856">
        <v>1</v>
      </c>
      <c r="G29" s="1856">
        <v>0</v>
      </c>
      <c r="H29" s="1856">
        <v>0</v>
      </c>
      <c r="I29" s="1856">
        <v>0</v>
      </c>
      <c r="J29" s="1858">
        <v>0</v>
      </c>
    </row>
    <row r="30" spans="1:10" ht="18" customHeight="1">
      <c r="A30" s="559" t="s">
        <v>695</v>
      </c>
      <c r="B30" s="725">
        <v>2</v>
      </c>
      <c r="C30" s="1082">
        <f t="shared" ref="C30:C32" si="4">SUM(D30:J30)</f>
        <v>7</v>
      </c>
      <c r="D30" s="1857">
        <v>0</v>
      </c>
      <c r="E30" s="1857">
        <v>1</v>
      </c>
      <c r="F30" s="1857">
        <v>4</v>
      </c>
      <c r="G30" s="1857">
        <v>0</v>
      </c>
      <c r="H30" s="1857">
        <v>0</v>
      </c>
      <c r="I30" s="1857">
        <v>1</v>
      </c>
      <c r="J30" s="1859">
        <v>1</v>
      </c>
    </row>
    <row r="31" spans="1:10" ht="18" customHeight="1">
      <c r="A31" s="559" t="s">
        <v>696</v>
      </c>
      <c r="B31" s="725">
        <v>2</v>
      </c>
      <c r="C31" s="1082">
        <f t="shared" si="4"/>
        <v>4</v>
      </c>
      <c r="D31" s="1857">
        <v>0</v>
      </c>
      <c r="E31" s="1857">
        <v>1</v>
      </c>
      <c r="F31" s="1857">
        <v>3</v>
      </c>
      <c r="G31" s="1857">
        <v>0</v>
      </c>
      <c r="H31" s="1857">
        <v>0</v>
      </c>
      <c r="I31" s="1857">
        <v>0</v>
      </c>
      <c r="J31" s="1859">
        <v>0</v>
      </c>
    </row>
    <row r="32" spans="1:10" ht="18" customHeight="1">
      <c r="A32" s="559" t="s">
        <v>699</v>
      </c>
      <c r="B32" s="726">
        <v>4</v>
      </c>
      <c r="C32" s="1084">
        <f t="shared" si="4"/>
        <v>4</v>
      </c>
      <c r="D32" s="1857">
        <v>0</v>
      </c>
      <c r="E32" s="1857">
        <v>3</v>
      </c>
      <c r="F32" s="1857">
        <v>1</v>
      </c>
      <c r="G32" s="1857">
        <v>0</v>
      </c>
      <c r="H32" s="1857">
        <v>0</v>
      </c>
      <c r="I32" s="1857">
        <v>0</v>
      </c>
      <c r="J32" s="1859">
        <v>0</v>
      </c>
    </row>
    <row r="33" spans="1:10" ht="18" customHeight="1">
      <c r="A33" s="590" t="s">
        <v>598</v>
      </c>
      <c r="B33" s="728">
        <v>10</v>
      </c>
      <c r="C33" s="728">
        <f>SUM(C29:C32)</f>
        <v>18</v>
      </c>
      <c r="D33" s="729">
        <f t="shared" ref="D33:J33" si="5">SUM(D29:D32)</f>
        <v>0</v>
      </c>
      <c r="E33" s="729">
        <f t="shared" si="5"/>
        <v>7</v>
      </c>
      <c r="F33" s="729">
        <f t="shared" si="5"/>
        <v>9</v>
      </c>
      <c r="G33" s="729">
        <f t="shared" si="5"/>
        <v>0</v>
      </c>
      <c r="H33" s="729">
        <f t="shared" si="5"/>
        <v>0</v>
      </c>
      <c r="I33" s="729">
        <f t="shared" si="5"/>
        <v>1</v>
      </c>
      <c r="J33" s="729">
        <f t="shared" si="5"/>
        <v>1</v>
      </c>
    </row>
    <row r="34" spans="1:10" ht="18" customHeight="1">
      <c r="A34" s="17" t="s">
        <v>744</v>
      </c>
      <c r="B34" s="17"/>
      <c r="C34" s="17"/>
      <c r="D34" s="17"/>
      <c r="E34" s="17"/>
      <c r="F34" s="17"/>
      <c r="G34" s="17"/>
      <c r="H34" s="17"/>
      <c r="I34" s="17"/>
    </row>
    <row r="35" spans="1:10" ht="18" customHeight="1">
      <c r="A35" s="17"/>
      <c r="B35" s="17"/>
      <c r="C35" s="17"/>
      <c r="D35" s="17"/>
      <c r="E35" s="17"/>
      <c r="F35" s="17"/>
      <c r="G35" s="17"/>
      <c r="H35" s="17"/>
      <c r="I35" s="17"/>
    </row>
    <row r="36" spans="1:10" ht="18" customHeight="1">
      <c r="A36" s="17"/>
      <c r="B36" s="17"/>
      <c r="C36" s="17"/>
      <c r="D36" s="17"/>
      <c r="E36" s="17"/>
      <c r="F36" s="17"/>
      <c r="G36" s="17"/>
      <c r="H36" s="17"/>
      <c r="I36" s="17"/>
    </row>
    <row r="37" spans="1:10" ht="18" customHeight="1">
      <c r="A37" s="1860" t="s">
        <v>981</v>
      </c>
      <c r="B37" s="17"/>
      <c r="C37" s="17"/>
      <c r="D37" s="17"/>
      <c r="E37" s="17"/>
      <c r="F37" s="17"/>
      <c r="G37" s="17"/>
      <c r="H37" s="17"/>
      <c r="I37" s="17"/>
    </row>
    <row r="38" spans="1:10" ht="18" customHeight="1">
      <c r="A38" s="17"/>
      <c r="B38" s="17"/>
      <c r="C38" s="17"/>
      <c r="D38" s="17"/>
      <c r="E38" s="17"/>
      <c r="F38" s="17"/>
      <c r="G38" s="17"/>
      <c r="H38" s="17"/>
      <c r="I38" s="17"/>
    </row>
    <row r="39" spans="1:10" ht="18" customHeight="1">
      <c r="A39" s="553" t="s">
        <v>693</v>
      </c>
      <c r="B39" s="2225" t="s">
        <v>598</v>
      </c>
      <c r="C39" s="2226"/>
      <c r="D39" s="2227" t="s">
        <v>186</v>
      </c>
      <c r="E39" s="2228"/>
      <c r="F39" s="2228"/>
      <c r="G39" s="2229"/>
      <c r="H39" s="584" t="s">
        <v>614</v>
      </c>
      <c r="I39" s="553" t="s">
        <v>113</v>
      </c>
      <c r="J39" s="730"/>
    </row>
    <row r="40" spans="1:10" ht="18" customHeight="1">
      <c r="A40" s="555"/>
      <c r="B40" s="731">
        <v>2022</v>
      </c>
      <c r="C40" s="697">
        <v>2023</v>
      </c>
      <c r="D40" s="584" t="s">
        <v>525</v>
      </c>
      <c r="E40" s="584" t="s">
        <v>530</v>
      </c>
      <c r="F40" s="584" t="s">
        <v>532</v>
      </c>
      <c r="G40" s="584" t="s">
        <v>550</v>
      </c>
      <c r="H40" s="555"/>
      <c r="I40" s="584" t="s">
        <v>0</v>
      </c>
      <c r="J40" s="587" t="s">
        <v>1</v>
      </c>
    </row>
    <row r="41" spans="1:10" ht="18" customHeight="1">
      <c r="A41" s="558" t="s">
        <v>694</v>
      </c>
      <c r="B41" s="250">
        <v>35</v>
      </c>
      <c r="C41" s="1081">
        <f>SUM(D41:J41)</f>
        <v>36</v>
      </c>
      <c r="D41" s="1861">
        <v>0</v>
      </c>
      <c r="E41" s="1861">
        <v>6</v>
      </c>
      <c r="F41" s="1861">
        <v>11</v>
      </c>
      <c r="G41" s="1861">
        <v>0</v>
      </c>
      <c r="H41" s="1861">
        <v>1</v>
      </c>
      <c r="I41" s="1861">
        <v>18</v>
      </c>
      <c r="J41" s="1863">
        <v>0</v>
      </c>
    </row>
    <row r="42" spans="1:10" ht="18" customHeight="1">
      <c r="A42" s="559" t="s">
        <v>695</v>
      </c>
      <c r="B42" s="251">
        <v>29</v>
      </c>
      <c r="C42" s="1082">
        <f t="shared" ref="C42:C44" si="6">SUM(D42:J42)</f>
        <v>27</v>
      </c>
      <c r="D42" s="1862">
        <v>0</v>
      </c>
      <c r="E42" s="1862">
        <v>6</v>
      </c>
      <c r="F42" s="1862">
        <v>12</v>
      </c>
      <c r="G42" s="1862">
        <v>0</v>
      </c>
      <c r="H42" s="1862">
        <v>0</v>
      </c>
      <c r="I42" s="1862">
        <v>9</v>
      </c>
      <c r="J42" s="1864">
        <v>0</v>
      </c>
    </row>
    <row r="43" spans="1:10" ht="18" customHeight="1">
      <c r="A43" s="559" t="s">
        <v>696</v>
      </c>
      <c r="B43" s="251">
        <v>26</v>
      </c>
      <c r="C43" s="1082">
        <f t="shared" si="6"/>
        <v>32</v>
      </c>
      <c r="D43" s="1862">
        <v>0</v>
      </c>
      <c r="E43" s="1862">
        <v>3</v>
      </c>
      <c r="F43" s="1862">
        <v>19</v>
      </c>
      <c r="G43" s="1862">
        <v>0</v>
      </c>
      <c r="H43" s="1862">
        <v>0</v>
      </c>
      <c r="I43" s="1862">
        <v>10</v>
      </c>
      <c r="J43" s="1864">
        <v>0</v>
      </c>
    </row>
    <row r="44" spans="1:10" ht="18" customHeight="1">
      <c r="A44" s="559" t="s">
        <v>699</v>
      </c>
      <c r="B44" s="251">
        <v>27</v>
      </c>
      <c r="C44" s="1084">
        <f t="shared" si="6"/>
        <v>25</v>
      </c>
      <c r="D44" s="1862">
        <v>0</v>
      </c>
      <c r="E44" s="1862">
        <v>2</v>
      </c>
      <c r="F44" s="1862">
        <v>9</v>
      </c>
      <c r="G44" s="1862">
        <v>0</v>
      </c>
      <c r="H44" s="1862">
        <v>0</v>
      </c>
      <c r="I44" s="1862">
        <v>13</v>
      </c>
      <c r="J44" s="1864">
        <v>1</v>
      </c>
    </row>
    <row r="45" spans="1:10" ht="18" customHeight="1">
      <c r="A45" s="590" t="s">
        <v>598</v>
      </c>
      <c r="B45" s="727">
        <v>117</v>
      </c>
      <c r="C45" s="728">
        <f>SUM(C41:C44)</f>
        <v>120</v>
      </c>
      <c r="D45" s="729">
        <f t="shared" ref="D45" si="7">SUM(D41:D44)</f>
        <v>0</v>
      </c>
      <c r="E45" s="729">
        <f t="shared" ref="E45" si="8">SUM(E41:E44)</f>
        <v>17</v>
      </c>
      <c r="F45" s="729">
        <f t="shared" ref="F45" si="9">SUM(F41:F44)</f>
        <v>51</v>
      </c>
      <c r="G45" s="729">
        <f t="shared" ref="G45" si="10">SUM(G41:G44)</f>
        <v>0</v>
      </c>
      <c r="H45" s="729">
        <f t="shared" ref="H45" si="11">SUM(H41:H44)</f>
        <v>1</v>
      </c>
      <c r="I45" s="729">
        <f t="shared" ref="I45" si="12">SUM(I41:I44)</f>
        <v>50</v>
      </c>
      <c r="J45" s="729">
        <f t="shared" ref="J45" si="13">SUM(J41:J44)</f>
        <v>1</v>
      </c>
    </row>
    <row r="46" spans="1:10" ht="18" customHeight="1">
      <c r="A46" s="17"/>
      <c r="B46" s="17"/>
      <c r="C46" s="17"/>
      <c r="D46" s="17"/>
      <c r="E46" s="17"/>
      <c r="F46" s="17"/>
      <c r="G46" s="17"/>
      <c r="H46" s="17"/>
      <c r="I46" s="17"/>
    </row>
    <row r="47" spans="1:10" ht="18" customHeight="1">
      <c r="A47" s="27" t="s">
        <v>902</v>
      </c>
    </row>
    <row r="48" spans="1:10" ht="18" customHeight="1"/>
  </sheetData>
  <mergeCells count="7">
    <mergeCell ref="B3:C5"/>
    <mergeCell ref="B16:C16"/>
    <mergeCell ref="B27:C27"/>
    <mergeCell ref="B39:C39"/>
    <mergeCell ref="D16:G16"/>
    <mergeCell ref="D27:G27"/>
    <mergeCell ref="D39:G39"/>
  </mergeCells>
  <phoneticPr fontId="0" type="noConversion"/>
  <pageMargins left="0.69" right="0.27559055118110237" top="0.70866141732283472" bottom="0.52" header="0.33" footer="0.23622047244094491"/>
  <pageSetup paperSize="9" scale="84" orientation="portrait" r:id="rId1"/>
  <headerFooter alignWithMargins="0">
    <oddHeader xml:space="preserve">&amp;C19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dimension ref="A1:K88"/>
  <sheetViews>
    <sheetView zoomScale="90" zoomScaleNormal="90" workbookViewId="0">
      <selection activeCell="C19" sqref="C19"/>
    </sheetView>
  </sheetViews>
  <sheetFormatPr defaultColWidth="9.81640625" defaultRowHeight="15.65"/>
  <cols>
    <col min="1" max="1" width="8.54296875" style="13" customWidth="1"/>
    <col min="2" max="3" width="7.54296875" style="13" customWidth="1"/>
    <col min="4" max="4" width="8.453125" style="13" customWidth="1"/>
    <col min="5" max="5" width="9.1796875" style="13" customWidth="1"/>
    <col min="6" max="6" width="9.6328125" style="13" customWidth="1"/>
    <col min="7" max="7" width="9.08984375" style="13" customWidth="1"/>
    <col min="8" max="8" width="7.7265625" style="13" customWidth="1"/>
    <col min="9" max="9" width="8.90625" style="13" customWidth="1"/>
    <col min="10" max="16384" width="9.81640625" style="13"/>
  </cols>
  <sheetData>
    <row r="1" spans="1:11" ht="18" customHeight="1">
      <c r="A1" s="17" t="s">
        <v>861</v>
      </c>
      <c r="B1" s="17"/>
      <c r="C1" s="17"/>
      <c r="D1" s="17"/>
      <c r="E1" s="17"/>
      <c r="F1" s="17"/>
      <c r="G1" s="17"/>
      <c r="H1" s="17"/>
      <c r="I1" s="17"/>
    </row>
    <row r="2" spans="1:11" ht="18" customHeight="1">
      <c r="A2" s="17" t="s">
        <v>387</v>
      </c>
      <c r="B2" s="17"/>
      <c r="C2" s="17"/>
      <c r="D2" s="17"/>
      <c r="E2" s="17"/>
      <c r="F2" s="17"/>
      <c r="G2" s="17"/>
      <c r="H2" s="17"/>
      <c r="I2" s="17"/>
    </row>
    <row r="3" spans="1:11" ht="18" customHeight="1">
      <c r="A3" s="553" t="s">
        <v>693</v>
      </c>
      <c r="B3" s="2220" t="s">
        <v>598</v>
      </c>
      <c r="C3" s="2126"/>
      <c r="D3" s="2227" t="s">
        <v>890</v>
      </c>
      <c r="E3" s="2228"/>
      <c r="F3" s="2228"/>
      <c r="G3" s="2228"/>
      <c r="H3" s="2229"/>
      <c r="I3" s="17"/>
    </row>
    <row r="4" spans="1:11" ht="18" customHeight="1">
      <c r="A4" s="555"/>
      <c r="B4" s="2221"/>
      <c r="C4" s="2222"/>
      <c r="D4" s="696" t="s">
        <v>2</v>
      </c>
      <c r="E4" s="585" t="s">
        <v>3</v>
      </c>
      <c r="F4" s="585" t="s">
        <v>4</v>
      </c>
      <c r="G4" s="585" t="s">
        <v>2</v>
      </c>
      <c r="H4" s="587" t="s">
        <v>642</v>
      </c>
      <c r="I4" s="17"/>
    </row>
    <row r="5" spans="1:11" ht="18" customHeight="1">
      <c r="A5" s="555"/>
      <c r="B5" s="2221"/>
      <c r="C5" s="2222"/>
      <c r="D5" s="740" t="s">
        <v>5</v>
      </c>
      <c r="E5" s="586" t="s">
        <v>6</v>
      </c>
      <c r="F5" s="586" t="s">
        <v>7</v>
      </c>
      <c r="G5" s="586" t="s">
        <v>5</v>
      </c>
      <c r="H5" s="589"/>
      <c r="I5" s="17"/>
    </row>
    <row r="6" spans="1:11" ht="18" customHeight="1">
      <c r="A6" s="555"/>
      <c r="B6" s="2223"/>
      <c r="C6" s="2224"/>
      <c r="D6" s="740" t="s">
        <v>8</v>
      </c>
      <c r="E6" s="586" t="s">
        <v>697</v>
      </c>
      <c r="F6" s="586" t="s">
        <v>9</v>
      </c>
      <c r="G6" s="586" t="s">
        <v>978</v>
      </c>
      <c r="H6" s="589"/>
      <c r="I6" s="17"/>
    </row>
    <row r="7" spans="1:11" ht="18" customHeight="1">
      <c r="A7" s="555"/>
      <c r="B7" s="743">
        <v>2022</v>
      </c>
      <c r="C7" s="697">
        <v>2023</v>
      </c>
      <c r="D7" s="586" t="s">
        <v>10</v>
      </c>
      <c r="E7" s="586"/>
      <c r="F7" s="586" t="s">
        <v>697</v>
      </c>
      <c r="G7" s="586" t="s">
        <v>11</v>
      </c>
      <c r="H7" s="589"/>
      <c r="I7" s="17"/>
    </row>
    <row r="8" spans="1:11" ht="18" customHeight="1">
      <c r="A8" s="558" t="s">
        <v>694</v>
      </c>
      <c r="B8" s="252">
        <v>38</v>
      </c>
      <c r="C8" s="1085">
        <f>SUM(D8:H8)</f>
        <v>40</v>
      </c>
      <c r="D8" s="98">
        <v>4</v>
      </c>
      <c r="E8" s="98">
        <v>0</v>
      </c>
      <c r="F8" s="253">
        <v>0</v>
      </c>
      <c r="G8" s="98">
        <v>0</v>
      </c>
      <c r="H8" s="253">
        <v>36</v>
      </c>
      <c r="I8" s="17"/>
    </row>
    <row r="9" spans="1:11" ht="18" customHeight="1">
      <c r="A9" s="559" t="s">
        <v>695</v>
      </c>
      <c r="B9" s="254">
        <v>32</v>
      </c>
      <c r="C9" s="1086">
        <f t="shared" ref="C9:C11" si="0">SUM(D9:H9)</f>
        <v>34</v>
      </c>
      <c r="D9" s="102">
        <v>4</v>
      </c>
      <c r="E9" s="102">
        <v>0</v>
      </c>
      <c r="F9" s="255">
        <v>0</v>
      </c>
      <c r="G9" s="102">
        <v>2</v>
      </c>
      <c r="H9" s="255">
        <v>28</v>
      </c>
      <c r="I9" s="17"/>
    </row>
    <row r="10" spans="1:11" ht="18" customHeight="1">
      <c r="A10" s="559" t="s">
        <v>696</v>
      </c>
      <c r="B10" s="254">
        <v>29</v>
      </c>
      <c r="C10" s="1086">
        <f t="shared" si="0"/>
        <v>36</v>
      </c>
      <c r="D10" s="102">
        <v>7</v>
      </c>
      <c r="E10" s="102">
        <v>0</v>
      </c>
      <c r="F10" s="255">
        <v>0</v>
      </c>
      <c r="G10" s="102">
        <v>0</v>
      </c>
      <c r="H10" s="255">
        <v>29</v>
      </c>
      <c r="I10" s="17"/>
    </row>
    <row r="11" spans="1:11" ht="18" customHeight="1">
      <c r="A11" s="559" t="s">
        <v>699</v>
      </c>
      <c r="B11" s="254">
        <v>31</v>
      </c>
      <c r="C11" s="1087">
        <f t="shared" si="0"/>
        <v>31</v>
      </c>
      <c r="D11" s="102">
        <v>11</v>
      </c>
      <c r="E11" s="102">
        <v>0</v>
      </c>
      <c r="F11" s="255">
        <v>0</v>
      </c>
      <c r="G11" s="102">
        <v>1</v>
      </c>
      <c r="H11" s="255">
        <v>19</v>
      </c>
      <c r="I11" s="17"/>
    </row>
    <row r="12" spans="1:11" ht="20.2" customHeight="1">
      <c r="A12" s="590" t="s">
        <v>598</v>
      </c>
      <c r="B12" s="747">
        <v>130</v>
      </c>
      <c r="C12" s="748">
        <f>SUM(C8:C11)</f>
        <v>141</v>
      </c>
      <c r="D12" s="749">
        <f t="shared" ref="D12:H12" si="1">SUM(D8:D11)</f>
        <v>26</v>
      </c>
      <c r="E12" s="749">
        <f t="shared" si="1"/>
        <v>0</v>
      </c>
      <c r="F12" s="749">
        <f t="shared" si="1"/>
        <v>0</v>
      </c>
      <c r="G12" s="749">
        <f t="shared" si="1"/>
        <v>3</v>
      </c>
      <c r="H12" s="749">
        <f t="shared" si="1"/>
        <v>112</v>
      </c>
      <c r="I12" s="17"/>
    </row>
    <row r="13" spans="1:11" ht="18" customHeight="1">
      <c r="A13" s="17"/>
      <c r="B13" s="17"/>
      <c r="C13" s="17"/>
      <c r="D13" s="17"/>
      <c r="E13" s="17"/>
      <c r="F13" s="17"/>
      <c r="G13" s="17"/>
      <c r="H13" s="17"/>
      <c r="I13" s="17"/>
    </row>
    <row r="14" spans="1:11" ht="18" customHeight="1">
      <c r="A14" s="17"/>
      <c r="B14" s="17"/>
      <c r="C14" s="17"/>
      <c r="D14" s="17"/>
      <c r="E14" s="17"/>
      <c r="F14" s="17"/>
      <c r="G14" s="17"/>
      <c r="H14" s="17"/>
      <c r="I14" s="17"/>
    </row>
    <row r="15" spans="1:11" ht="18" customHeight="1">
      <c r="A15" s="1865" t="s">
        <v>862</v>
      </c>
      <c r="B15" s="17"/>
      <c r="C15" s="17"/>
      <c r="D15" s="17"/>
      <c r="E15" s="17"/>
      <c r="F15" s="17"/>
      <c r="G15" s="17"/>
      <c r="H15" s="17"/>
      <c r="I15" s="17"/>
      <c r="J15" s="17"/>
      <c r="K15" s="17"/>
    </row>
    <row r="16" spans="1:11" ht="18" customHeight="1">
      <c r="A16" s="17"/>
      <c r="B16" s="17"/>
      <c r="C16" s="17"/>
      <c r="D16" s="17"/>
      <c r="E16" s="17"/>
      <c r="F16" s="17"/>
      <c r="G16" s="17"/>
      <c r="H16" s="17"/>
      <c r="I16" s="17"/>
      <c r="J16" s="58"/>
      <c r="K16" s="17"/>
    </row>
    <row r="17" spans="1:11" ht="18" customHeight="1">
      <c r="A17" s="553" t="s">
        <v>693</v>
      </c>
      <c r="B17" s="2225" t="s">
        <v>598</v>
      </c>
      <c r="C17" s="2226"/>
      <c r="D17" s="2227" t="s">
        <v>186</v>
      </c>
      <c r="E17" s="2228"/>
      <c r="F17" s="2228"/>
      <c r="G17" s="2229"/>
      <c r="H17" s="585" t="s">
        <v>614</v>
      </c>
      <c r="I17" s="553" t="s">
        <v>120</v>
      </c>
      <c r="J17" s="733"/>
      <c r="K17" s="17"/>
    </row>
    <row r="18" spans="1:11" ht="18" customHeight="1">
      <c r="A18" s="555"/>
      <c r="B18" s="743">
        <v>2022</v>
      </c>
      <c r="C18" s="697">
        <v>2023</v>
      </c>
      <c r="D18" s="585" t="s">
        <v>525</v>
      </c>
      <c r="E18" s="585" t="s">
        <v>530</v>
      </c>
      <c r="F18" s="585" t="s">
        <v>532</v>
      </c>
      <c r="G18" s="585" t="s">
        <v>550</v>
      </c>
      <c r="H18" s="555"/>
      <c r="I18" s="585" t="s">
        <v>0</v>
      </c>
      <c r="J18" s="587" t="s">
        <v>1</v>
      </c>
      <c r="K18" s="17"/>
    </row>
    <row r="19" spans="1:11" ht="18" customHeight="1">
      <c r="A19" s="558" t="s">
        <v>694</v>
      </c>
      <c r="B19" s="256">
        <v>3</v>
      </c>
      <c r="C19" s="1088">
        <f>SUM(D19:J19)</f>
        <v>4</v>
      </c>
      <c r="D19" s="1866">
        <v>0</v>
      </c>
      <c r="E19" s="1866">
        <v>0</v>
      </c>
      <c r="F19" s="1866">
        <v>4</v>
      </c>
      <c r="G19" s="1866">
        <v>0</v>
      </c>
      <c r="H19" s="1866">
        <v>0</v>
      </c>
      <c r="I19" s="1866">
        <v>0</v>
      </c>
      <c r="J19" s="1868">
        <v>0</v>
      </c>
      <c r="K19" s="17"/>
    </row>
    <row r="20" spans="1:11" ht="18" customHeight="1">
      <c r="A20" s="559" t="s">
        <v>695</v>
      </c>
      <c r="B20" s="257">
        <v>3</v>
      </c>
      <c r="C20" s="1089">
        <f t="shared" ref="C20:C22" si="2">SUM(D20:J20)</f>
        <v>4</v>
      </c>
      <c r="D20" s="1867">
        <v>0</v>
      </c>
      <c r="E20" s="1867">
        <v>0</v>
      </c>
      <c r="F20" s="1867">
        <v>4</v>
      </c>
      <c r="G20" s="1867">
        <v>0</v>
      </c>
      <c r="H20" s="1867">
        <v>0</v>
      </c>
      <c r="I20" s="1867">
        <v>0</v>
      </c>
      <c r="J20" s="1869">
        <v>0</v>
      </c>
      <c r="K20" s="17"/>
    </row>
    <row r="21" spans="1:11" ht="18" customHeight="1">
      <c r="A21" s="559" t="s">
        <v>696</v>
      </c>
      <c r="B21" s="257">
        <v>1</v>
      </c>
      <c r="C21" s="1089">
        <f t="shared" si="2"/>
        <v>7</v>
      </c>
      <c r="D21" s="1867">
        <v>0</v>
      </c>
      <c r="E21" s="1867">
        <v>0</v>
      </c>
      <c r="F21" s="1867">
        <v>6</v>
      </c>
      <c r="G21" s="1867">
        <v>0</v>
      </c>
      <c r="H21" s="1867">
        <v>0</v>
      </c>
      <c r="I21" s="1867">
        <v>1</v>
      </c>
      <c r="J21" s="1869">
        <v>0</v>
      </c>
      <c r="K21" s="17"/>
    </row>
    <row r="22" spans="1:11" ht="18" customHeight="1">
      <c r="A22" s="559" t="s">
        <v>699</v>
      </c>
      <c r="B22" s="257">
        <v>2</v>
      </c>
      <c r="C22" s="1090">
        <f t="shared" si="2"/>
        <v>11</v>
      </c>
      <c r="D22" s="1867">
        <v>0</v>
      </c>
      <c r="E22" s="1867">
        <v>2</v>
      </c>
      <c r="F22" s="1867">
        <v>6</v>
      </c>
      <c r="G22" s="1867">
        <v>0</v>
      </c>
      <c r="H22" s="1867">
        <v>0</v>
      </c>
      <c r="I22" s="1867">
        <v>3</v>
      </c>
      <c r="J22" s="1869">
        <v>0</v>
      </c>
      <c r="K22" s="17"/>
    </row>
    <row r="23" spans="1:11" ht="18" customHeight="1">
      <c r="A23" s="590" t="s">
        <v>598</v>
      </c>
      <c r="B23" s="744">
        <v>9</v>
      </c>
      <c r="C23" s="745">
        <f>SUM(C19:C22)</f>
        <v>26</v>
      </c>
      <c r="D23" s="746">
        <f t="shared" ref="D23:J23" si="3">SUM(D19:D22)</f>
        <v>0</v>
      </c>
      <c r="E23" s="746">
        <f t="shared" si="3"/>
        <v>2</v>
      </c>
      <c r="F23" s="746">
        <f t="shared" si="3"/>
        <v>20</v>
      </c>
      <c r="G23" s="746">
        <f t="shared" si="3"/>
        <v>0</v>
      </c>
      <c r="H23" s="746">
        <f t="shared" si="3"/>
        <v>0</v>
      </c>
      <c r="I23" s="746">
        <f t="shared" si="3"/>
        <v>4</v>
      </c>
      <c r="J23" s="746">
        <f t="shared" si="3"/>
        <v>0</v>
      </c>
      <c r="K23" s="17"/>
    </row>
    <row r="24" spans="1:11" ht="18" customHeight="1">
      <c r="A24" s="17"/>
      <c r="B24" s="17"/>
      <c r="C24" s="17"/>
      <c r="D24" s="17"/>
      <c r="E24" s="17"/>
      <c r="F24" s="17"/>
      <c r="G24" s="17"/>
      <c r="H24" s="17"/>
      <c r="I24" s="17"/>
      <c r="J24" s="58"/>
      <c r="K24" s="17"/>
    </row>
    <row r="25" spans="1:11" ht="18" customHeight="1">
      <c r="A25" s="17"/>
      <c r="B25" s="17"/>
      <c r="C25" s="17"/>
      <c r="D25" s="17"/>
      <c r="E25" s="17"/>
      <c r="F25" s="17"/>
      <c r="G25" s="17"/>
      <c r="H25" s="17"/>
      <c r="I25" s="17"/>
      <c r="J25" s="58"/>
      <c r="K25" s="17"/>
    </row>
    <row r="26" spans="1:11" s="1870" customFormat="1" ht="18" customHeight="1">
      <c r="A26" s="1871" t="s">
        <v>863</v>
      </c>
      <c r="B26" s="1871"/>
      <c r="C26" s="1871"/>
      <c r="D26" s="1871"/>
      <c r="E26" s="1871"/>
      <c r="F26" s="1871"/>
      <c r="G26" s="1871"/>
      <c r="H26" s="1871"/>
      <c r="I26" s="1871"/>
      <c r="J26" s="1874"/>
    </row>
    <row r="27" spans="1:11" ht="18" customHeight="1">
      <c r="A27" s="17"/>
      <c r="B27" s="17"/>
      <c r="C27" s="17"/>
      <c r="D27" s="17"/>
      <c r="E27" s="17"/>
      <c r="F27" s="17"/>
      <c r="G27" s="17"/>
      <c r="H27" s="17"/>
      <c r="I27" s="17"/>
      <c r="J27" s="58"/>
    </row>
    <row r="28" spans="1:11" ht="18" customHeight="1">
      <c r="A28" s="553" t="s">
        <v>693</v>
      </c>
      <c r="B28" s="2225" t="s">
        <v>598</v>
      </c>
      <c r="C28" s="2226"/>
      <c r="D28" s="2227" t="s">
        <v>186</v>
      </c>
      <c r="E28" s="2228"/>
      <c r="F28" s="2228"/>
      <c r="G28" s="2229"/>
      <c r="H28" s="585" t="s">
        <v>614</v>
      </c>
      <c r="I28" s="553" t="s">
        <v>120</v>
      </c>
      <c r="J28" s="733"/>
    </row>
    <row r="29" spans="1:11" ht="18" customHeight="1">
      <c r="A29" s="555"/>
      <c r="B29" s="743">
        <v>2022</v>
      </c>
      <c r="C29" s="697">
        <v>2023</v>
      </c>
      <c r="D29" s="585" t="s">
        <v>525</v>
      </c>
      <c r="E29" s="585" t="s">
        <v>530</v>
      </c>
      <c r="F29" s="585" t="s">
        <v>532</v>
      </c>
      <c r="G29" s="585" t="s">
        <v>550</v>
      </c>
      <c r="H29" s="555"/>
      <c r="I29" s="585" t="s">
        <v>0</v>
      </c>
      <c r="J29" s="587" t="s">
        <v>1</v>
      </c>
    </row>
    <row r="30" spans="1:11" ht="18" customHeight="1">
      <c r="A30" s="558" t="s">
        <v>694</v>
      </c>
      <c r="B30" s="256">
        <v>0</v>
      </c>
      <c r="C30" s="1088">
        <f>SUM(D30:J30)</f>
        <v>0</v>
      </c>
      <c r="D30" s="1872">
        <v>0</v>
      </c>
      <c r="E30" s="1872">
        <v>0</v>
      </c>
      <c r="F30" s="1872">
        <v>0</v>
      </c>
      <c r="G30" s="1872">
        <v>0</v>
      </c>
      <c r="H30" s="1872">
        <v>0</v>
      </c>
      <c r="I30" s="1872">
        <v>0</v>
      </c>
      <c r="J30" s="1875">
        <v>0</v>
      </c>
    </row>
    <row r="31" spans="1:11" ht="18" customHeight="1">
      <c r="A31" s="559" t="s">
        <v>695</v>
      </c>
      <c r="B31" s="257">
        <v>0</v>
      </c>
      <c r="C31" s="1089">
        <f t="shared" ref="C31:C33" si="4">SUM(D31:J31)</f>
        <v>0</v>
      </c>
      <c r="D31" s="1873">
        <v>0</v>
      </c>
      <c r="E31" s="1873">
        <v>0</v>
      </c>
      <c r="F31" s="1873">
        <v>0</v>
      </c>
      <c r="G31" s="1873">
        <v>0</v>
      </c>
      <c r="H31" s="1873">
        <v>0</v>
      </c>
      <c r="I31" s="1873">
        <v>0</v>
      </c>
      <c r="J31" s="1877">
        <v>0</v>
      </c>
    </row>
    <row r="32" spans="1:11" ht="18" customHeight="1">
      <c r="A32" s="559" t="s">
        <v>696</v>
      </c>
      <c r="B32" s="257">
        <v>0</v>
      </c>
      <c r="C32" s="1089">
        <f t="shared" si="4"/>
        <v>0</v>
      </c>
      <c r="D32" s="1873">
        <v>0</v>
      </c>
      <c r="E32" s="1873">
        <v>0</v>
      </c>
      <c r="F32" s="1873">
        <v>0</v>
      </c>
      <c r="G32" s="1873">
        <v>0</v>
      </c>
      <c r="H32" s="1873">
        <v>0</v>
      </c>
      <c r="I32" s="1873">
        <v>0</v>
      </c>
      <c r="J32" s="1877">
        <v>0</v>
      </c>
    </row>
    <row r="33" spans="1:10" ht="18" customHeight="1">
      <c r="A33" s="559" t="s">
        <v>699</v>
      </c>
      <c r="B33" s="257">
        <v>0</v>
      </c>
      <c r="C33" s="1090">
        <f t="shared" si="4"/>
        <v>0</v>
      </c>
      <c r="D33" s="1873">
        <v>0</v>
      </c>
      <c r="E33" s="1873">
        <v>0</v>
      </c>
      <c r="F33" s="1873">
        <v>0</v>
      </c>
      <c r="G33" s="1873">
        <v>0</v>
      </c>
      <c r="H33" s="1873">
        <v>0</v>
      </c>
      <c r="I33" s="1873">
        <v>0</v>
      </c>
      <c r="J33" s="1876">
        <v>0</v>
      </c>
    </row>
    <row r="34" spans="1:10" ht="18" customHeight="1">
      <c r="A34" s="590" t="s">
        <v>598</v>
      </c>
      <c r="B34" s="744">
        <v>0</v>
      </c>
      <c r="C34" s="745">
        <f>SUM(C30:C33)</f>
        <v>0</v>
      </c>
      <c r="D34" s="746">
        <f t="shared" ref="D34" si="5">SUM(D30:D33)</f>
        <v>0</v>
      </c>
      <c r="E34" s="746">
        <f t="shared" ref="E34" si="6">SUM(E30:E33)</f>
        <v>0</v>
      </c>
      <c r="F34" s="746">
        <f t="shared" ref="F34" si="7">SUM(F30:F33)</f>
        <v>0</v>
      </c>
      <c r="G34" s="746">
        <f t="shared" ref="G34" si="8">SUM(G30:G33)</f>
        <v>0</v>
      </c>
      <c r="H34" s="746">
        <f t="shared" ref="H34" si="9">SUM(H30:H33)</f>
        <v>0</v>
      </c>
      <c r="I34" s="746">
        <f t="shared" ref="I34" si="10">SUM(I30:I33)</f>
        <v>0</v>
      </c>
      <c r="J34" s="746">
        <f t="shared" ref="J34" si="11">SUM(J30:J33)</f>
        <v>0</v>
      </c>
    </row>
    <row r="35" spans="1:10" ht="18" customHeight="1">
      <c r="A35" s="17"/>
      <c r="B35" s="17"/>
      <c r="C35" s="17"/>
      <c r="D35" s="17"/>
      <c r="E35" s="17"/>
      <c r="F35" s="17"/>
      <c r="G35" s="17"/>
      <c r="H35" s="17"/>
      <c r="I35" s="17"/>
      <c r="J35" s="145"/>
    </row>
    <row r="36" spans="1:10">
      <c r="A36" s="27" t="s">
        <v>902</v>
      </c>
      <c r="B36" s="17"/>
      <c r="C36" s="17"/>
      <c r="D36" s="17"/>
      <c r="E36" s="17"/>
      <c r="F36" s="17"/>
      <c r="G36" s="17"/>
      <c r="H36" s="17"/>
      <c r="I36" s="17"/>
      <c r="J36" s="145"/>
    </row>
    <row r="37" spans="1:10">
      <c r="A37" s="17"/>
      <c r="B37" s="17"/>
      <c r="C37" s="17"/>
      <c r="D37" s="17"/>
      <c r="E37" s="17"/>
      <c r="F37" s="17"/>
      <c r="G37" s="17"/>
      <c r="H37" s="17"/>
      <c r="I37" s="17"/>
      <c r="J37" s="145"/>
    </row>
    <row r="38" spans="1:10">
      <c r="A38" s="17"/>
      <c r="B38" s="17"/>
      <c r="C38" s="17"/>
      <c r="D38" s="17"/>
      <c r="E38" s="17"/>
      <c r="F38" s="17"/>
      <c r="G38" s="17"/>
      <c r="H38" s="17"/>
      <c r="I38" s="17"/>
      <c r="J38" s="145"/>
    </row>
    <row r="39" spans="1:10">
      <c r="A39" s="17"/>
      <c r="B39" s="17"/>
      <c r="C39" s="17"/>
      <c r="D39" s="17"/>
      <c r="E39" s="17"/>
      <c r="F39" s="17"/>
      <c r="G39" s="17"/>
      <c r="H39" s="17"/>
      <c r="I39" s="17"/>
      <c r="J39" s="145"/>
    </row>
    <row r="40" spans="1:10">
      <c r="A40" s="17"/>
      <c r="B40" s="17"/>
      <c r="C40" s="17"/>
      <c r="D40" s="17"/>
      <c r="E40" s="17"/>
      <c r="F40" s="17"/>
      <c r="G40" s="17"/>
      <c r="H40" s="17"/>
      <c r="I40" s="17"/>
      <c r="J40" s="145"/>
    </row>
    <row r="41" spans="1:10">
      <c r="A41" s="17"/>
      <c r="B41" s="17"/>
      <c r="C41" s="17"/>
      <c r="D41" s="17"/>
      <c r="E41" s="17"/>
      <c r="F41" s="17"/>
      <c r="G41" s="17"/>
      <c r="H41" s="17"/>
      <c r="I41" s="17"/>
    </row>
    <row r="42" spans="1:10">
      <c r="A42" s="17"/>
      <c r="B42" s="17"/>
      <c r="C42" s="17"/>
      <c r="D42" s="17"/>
      <c r="E42" s="17"/>
      <c r="F42" s="17"/>
      <c r="G42" s="17"/>
      <c r="H42" s="17"/>
      <c r="I42" s="17"/>
    </row>
    <row r="43" spans="1:10">
      <c r="A43" s="17"/>
      <c r="B43" s="17"/>
      <c r="C43" s="17"/>
      <c r="D43" s="17"/>
      <c r="E43" s="17"/>
      <c r="F43" s="17"/>
      <c r="G43" s="17"/>
      <c r="H43" s="17"/>
      <c r="I43" s="17"/>
    </row>
    <row r="44" spans="1:10">
      <c r="A44" s="17"/>
      <c r="B44" s="17"/>
      <c r="C44" s="17"/>
      <c r="D44" s="17"/>
      <c r="E44" s="17"/>
      <c r="F44" s="17"/>
      <c r="G44" s="17"/>
      <c r="H44" s="17"/>
      <c r="I44" s="17"/>
    </row>
    <row r="45" spans="1:10">
      <c r="A45" s="17"/>
      <c r="B45" s="17"/>
      <c r="C45" s="17"/>
      <c r="D45" s="17"/>
      <c r="E45" s="17"/>
      <c r="F45" s="17"/>
      <c r="G45" s="17"/>
      <c r="H45" s="17"/>
      <c r="I45" s="17"/>
    </row>
    <row r="46" spans="1:10">
      <c r="A46" s="17"/>
      <c r="B46" s="17"/>
      <c r="C46" s="17"/>
      <c r="D46" s="17"/>
      <c r="E46" s="17"/>
      <c r="F46" s="17"/>
      <c r="G46" s="17"/>
      <c r="H46" s="17"/>
      <c r="I46" s="17"/>
    </row>
    <row r="47" spans="1:10">
      <c r="A47" s="17"/>
      <c r="B47" s="17"/>
      <c r="C47" s="17"/>
      <c r="D47" s="17"/>
      <c r="E47" s="17"/>
      <c r="F47" s="17"/>
      <c r="G47" s="17"/>
      <c r="H47" s="17"/>
      <c r="I47" s="17"/>
    </row>
    <row r="48" spans="1:10">
      <c r="A48" s="17"/>
      <c r="B48" s="17"/>
      <c r="C48" s="17"/>
      <c r="D48" s="17"/>
      <c r="E48" s="17"/>
      <c r="F48" s="17"/>
      <c r="G48" s="17"/>
      <c r="H48" s="17"/>
      <c r="I48" s="17"/>
    </row>
    <row r="49" spans="1:9">
      <c r="A49" s="17"/>
      <c r="B49" s="17"/>
      <c r="C49" s="17"/>
      <c r="D49" s="17"/>
      <c r="E49" s="17"/>
      <c r="F49" s="17"/>
      <c r="G49" s="17"/>
      <c r="H49" s="17"/>
      <c r="I49" s="17"/>
    </row>
    <row r="50" spans="1:9">
      <c r="A50" s="17"/>
      <c r="B50" s="17"/>
      <c r="C50" s="17"/>
      <c r="D50" s="17"/>
      <c r="E50" s="17"/>
      <c r="F50" s="17"/>
      <c r="G50" s="17"/>
      <c r="H50" s="17"/>
      <c r="I50" s="17"/>
    </row>
    <row r="51" spans="1:9">
      <c r="A51" s="17"/>
      <c r="B51" s="17"/>
      <c r="C51" s="17"/>
      <c r="D51" s="17"/>
      <c r="E51" s="17"/>
      <c r="F51" s="17"/>
      <c r="G51" s="17"/>
      <c r="H51" s="17"/>
      <c r="I51" s="17"/>
    </row>
    <row r="52" spans="1:9">
      <c r="A52" s="17"/>
      <c r="B52" s="17"/>
      <c r="C52" s="17"/>
      <c r="D52" s="17"/>
      <c r="E52" s="17"/>
      <c r="F52" s="17"/>
      <c r="G52" s="17"/>
      <c r="H52" s="17"/>
      <c r="I52" s="17"/>
    </row>
    <row r="53" spans="1:9">
      <c r="A53" s="17"/>
      <c r="B53" s="17"/>
      <c r="C53" s="17"/>
      <c r="D53" s="17"/>
      <c r="E53" s="17"/>
      <c r="F53" s="17"/>
      <c r="G53" s="17"/>
      <c r="H53" s="17"/>
      <c r="I53" s="17"/>
    </row>
    <row r="54" spans="1:9">
      <c r="A54" s="17"/>
      <c r="B54" s="17"/>
      <c r="C54" s="17"/>
      <c r="D54" s="17"/>
      <c r="E54" s="17"/>
      <c r="F54" s="17"/>
      <c r="G54" s="17"/>
      <c r="H54" s="17"/>
      <c r="I54" s="17"/>
    </row>
    <row r="55" spans="1:9">
      <c r="A55" s="17"/>
      <c r="B55" s="17"/>
      <c r="C55" s="17"/>
      <c r="D55" s="17"/>
      <c r="E55" s="17"/>
      <c r="F55" s="17"/>
      <c r="G55" s="17"/>
      <c r="H55" s="17"/>
      <c r="I55" s="17"/>
    </row>
    <row r="56" spans="1:9">
      <c r="A56" s="17"/>
      <c r="B56" s="17"/>
      <c r="C56" s="17"/>
      <c r="D56" s="17"/>
      <c r="E56" s="17"/>
      <c r="F56" s="17"/>
      <c r="G56" s="17"/>
      <c r="H56" s="17"/>
      <c r="I56" s="17"/>
    </row>
    <row r="57" spans="1:9">
      <c r="A57" s="17"/>
      <c r="B57" s="17"/>
      <c r="C57" s="17"/>
      <c r="D57" s="17"/>
      <c r="E57" s="17"/>
      <c r="F57" s="17"/>
      <c r="G57" s="17"/>
      <c r="H57" s="17"/>
      <c r="I57" s="17"/>
    </row>
    <row r="58" spans="1:9">
      <c r="A58" s="17"/>
      <c r="B58" s="17"/>
      <c r="C58" s="17"/>
      <c r="D58" s="17"/>
      <c r="E58" s="17"/>
      <c r="F58" s="17"/>
      <c r="G58" s="17"/>
      <c r="H58" s="17"/>
      <c r="I58" s="17"/>
    </row>
    <row r="59" spans="1:9">
      <c r="A59" s="17"/>
      <c r="B59" s="17"/>
      <c r="C59" s="17"/>
      <c r="D59" s="17"/>
      <c r="E59" s="17"/>
      <c r="F59" s="17"/>
      <c r="G59" s="17"/>
      <c r="H59" s="17"/>
      <c r="I59" s="17"/>
    </row>
    <row r="60" spans="1:9">
      <c r="A60" s="17"/>
      <c r="B60" s="17"/>
      <c r="C60" s="17"/>
      <c r="D60" s="17"/>
      <c r="E60" s="17"/>
      <c r="F60" s="17"/>
      <c r="G60" s="17"/>
      <c r="H60" s="17"/>
      <c r="I60" s="17"/>
    </row>
    <row r="61" spans="1:9">
      <c r="A61" s="17"/>
      <c r="B61" s="17"/>
      <c r="C61" s="17"/>
      <c r="D61" s="17"/>
      <c r="E61" s="17"/>
      <c r="F61" s="17"/>
      <c r="G61" s="17"/>
      <c r="H61" s="17"/>
      <c r="I61" s="17"/>
    </row>
    <row r="62" spans="1:9">
      <c r="A62" s="17"/>
      <c r="B62" s="17"/>
      <c r="C62" s="17"/>
      <c r="D62" s="17"/>
      <c r="E62" s="17"/>
      <c r="F62" s="17"/>
      <c r="G62" s="17"/>
      <c r="H62" s="17"/>
      <c r="I62" s="17"/>
    </row>
    <row r="63" spans="1:9">
      <c r="A63" s="17"/>
      <c r="B63" s="17"/>
      <c r="C63" s="17"/>
      <c r="D63" s="17"/>
      <c r="E63" s="17"/>
      <c r="F63" s="17"/>
      <c r="G63" s="17"/>
      <c r="H63" s="17"/>
      <c r="I63" s="17"/>
    </row>
    <row r="64" spans="1:9">
      <c r="A64" s="17"/>
      <c r="B64" s="17"/>
      <c r="C64" s="17"/>
      <c r="D64" s="17"/>
      <c r="E64" s="17"/>
      <c r="F64" s="17"/>
      <c r="G64" s="17"/>
      <c r="H64" s="17"/>
      <c r="I64" s="17"/>
    </row>
    <row r="65" spans="1:9">
      <c r="A65" s="17"/>
      <c r="B65" s="17"/>
      <c r="C65" s="17"/>
      <c r="D65" s="17"/>
      <c r="E65" s="17"/>
      <c r="F65" s="17"/>
      <c r="G65" s="17"/>
      <c r="H65" s="17"/>
      <c r="I65" s="17"/>
    </row>
    <row r="66" spans="1:9">
      <c r="A66" s="17"/>
      <c r="B66" s="17"/>
      <c r="C66" s="17"/>
      <c r="D66" s="17"/>
      <c r="E66" s="17"/>
      <c r="F66" s="17"/>
      <c r="G66" s="17"/>
      <c r="H66" s="17"/>
      <c r="I66" s="17"/>
    </row>
    <row r="67" spans="1:9">
      <c r="A67" s="17"/>
      <c r="B67" s="17"/>
      <c r="C67" s="17"/>
      <c r="D67" s="17"/>
      <c r="E67" s="17"/>
      <c r="F67" s="17"/>
      <c r="G67" s="17"/>
      <c r="H67" s="17"/>
      <c r="I67" s="17"/>
    </row>
    <row r="68" spans="1:9">
      <c r="A68" s="17"/>
      <c r="B68" s="17"/>
      <c r="C68" s="17"/>
      <c r="D68" s="17"/>
      <c r="E68" s="17"/>
      <c r="F68" s="17"/>
      <c r="G68" s="17"/>
      <c r="H68" s="17"/>
      <c r="I68" s="17"/>
    </row>
    <row r="69" spans="1:9">
      <c r="A69" s="17"/>
      <c r="B69" s="17"/>
      <c r="C69" s="17"/>
      <c r="D69" s="17"/>
      <c r="E69" s="17"/>
      <c r="F69" s="17"/>
      <c r="G69" s="17"/>
      <c r="H69" s="17"/>
      <c r="I69" s="17"/>
    </row>
    <row r="70" spans="1:9">
      <c r="A70" s="17"/>
      <c r="B70" s="17"/>
      <c r="C70" s="17"/>
      <c r="D70" s="17"/>
      <c r="E70" s="17"/>
      <c r="F70" s="17"/>
      <c r="G70" s="17"/>
      <c r="H70" s="17"/>
      <c r="I70" s="17"/>
    </row>
    <row r="71" spans="1:9">
      <c r="A71" s="17"/>
      <c r="B71" s="17"/>
      <c r="C71" s="17"/>
      <c r="D71" s="17"/>
      <c r="E71" s="17"/>
      <c r="F71" s="17"/>
      <c r="G71" s="17"/>
      <c r="H71" s="17"/>
      <c r="I71" s="17"/>
    </row>
    <row r="72" spans="1:9">
      <c r="A72" s="17"/>
      <c r="B72" s="17"/>
      <c r="C72" s="17"/>
      <c r="D72" s="17"/>
      <c r="E72" s="17"/>
      <c r="F72" s="17"/>
      <c r="G72" s="17"/>
      <c r="H72" s="17"/>
      <c r="I72" s="17"/>
    </row>
    <row r="73" spans="1:9">
      <c r="A73" s="17"/>
      <c r="B73" s="17"/>
      <c r="C73" s="17"/>
      <c r="D73" s="17"/>
      <c r="E73" s="17"/>
      <c r="F73" s="17"/>
      <c r="G73" s="17"/>
      <c r="H73" s="17"/>
      <c r="I73" s="17"/>
    </row>
    <row r="74" spans="1:9">
      <c r="A74" s="17"/>
      <c r="B74" s="17"/>
      <c r="C74" s="17"/>
      <c r="D74" s="17"/>
      <c r="E74" s="17"/>
      <c r="F74" s="17"/>
      <c r="G74" s="17"/>
      <c r="H74" s="17"/>
      <c r="I74" s="17"/>
    </row>
    <row r="75" spans="1:9">
      <c r="A75" s="17"/>
      <c r="B75" s="17"/>
      <c r="C75" s="17"/>
      <c r="D75" s="17"/>
      <c r="E75" s="17"/>
      <c r="F75" s="17"/>
      <c r="G75" s="17"/>
      <c r="H75" s="17"/>
      <c r="I75" s="17"/>
    </row>
    <row r="76" spans="1:9">
      <c r="A76" s="17"/>
      <c r="B76" s="17"/>
      <c r="C76" s="17"/>
      <c r="D76" s="17"/>
      <c r="E76" s="17"/>
      <c r="F76" s="17"/>
      <c r="G76" s="17"/>
      <c r="H76" s="17"/>
      <c r="I76" s="17"/>
    </row>
    <row r="77" spans="1:9">
      <c r="A77" s="17"/>
      <c r="B77" s="17"/>
      <c r="C77" s="17"/>
      <c r="D77" s="17"/>
      <c r="E77" s="17"/>
      <c r="F77" s="17"/>
      <c r="G77" s="17"/>
      <c r="H77" s="17"/>
      <c r="I77" s="17"/>
    </row>
    <row r="78" spans="1:9">
      <c r="A78" s="17"/>
      <c r="B78" s="17"/>
      <c r="C78" s="17"/>
      <c r="D78" s="17"/>
      <c r="E78" s="17"/>
      <c r="F78" s="17"/>
      <c r="G78" s="17"/>
      <c r="H78" s="17"/>
      <c r="I78" s="17"/>
    </row>
    <row r="79" spans="1:9">
      <c r="A79" s="17"/>
      <c r="B79" s="17"/>
      <c r="C79" s="17"/>
      <c r="D79" s="17"/>
      <c r="E79" s="17"/>
      <c r="F79" s="17"/>
      <c r="G79" s="17"/>
      <c r="H79" s="17"/>
      <c r="I79" s="17"/>
    </row>
    <row r="80" spans="1:9">
      <c r="A80" s="17"/>
      <c r="B80" s="17"/>
      <c r="C80" s="17"/>
      <c r="D80" s="17"/>
      <c r="E80" s="17"/>
      <c r="F80" s="17"/>
      <c r="G80" s="17"/>
      <c r="H80" s="17"/>
      <c r="I80" s="17"/>
    </row>
    <row r="81" spans="1:9">
      <c r="A81" s="17"/>
      <c r="B81" s="17"/>
      <c r="C81" s="17"/>
      <c r="D81" s="17"/>
      <c r="E81" s="17"/>
      <c r="F81" s="17"/>
      <c r="G81" s="17"/>
      <c r="H81" s="17"/>
      <c r="I81" s="17"/>
    </row>
    <row r="82" spans="1:9">
      <c r="A82" s="17"/>
      <c r="B82" s="17"/>
      <c r="C82" s="17"/>
      <c r="D82" s="17"/>
      <c r="E82" s="17"/>
      <c r="F82" s="17"/>
      <c r="G82" s="17"/>
      <c r="H82" s="17"/>
      <c r="I82" s="17"/>
    </row>
    <row r="83" spans="1:9">
      <c r="A83" s="17"/>
      <c r="B83" s="17"/>
      <c r="C83" s="17"/>
      <c r="D83" s="17"/>
      <c r="E83" s="17"/>
      <c r="F83" s="17"/>
      <c r="G83" s="17"/>
      <c r="H83" s="17"/>
      <c r="I83" s="17"/>
    </row>
    <row r="84" spans="1:9">
      <c r="A84" s="17"/>
      <c r="B84" s="17"/>
      <c r="C84" s="17"/>
      <c r="D84" s="17"/>
      <c r="E84" s="17"/>
      <c r="F84" s="17"/>
      <c r="G84" s="17"/>
      <c r="H84" s="17"/>
      <c r="I84" s="17"/>
    </row>
    <row r="85" spans="1:9">
      <c r="A85" s="17"/>
      <c r="B85" s="17"/>
      <c r="C85" s="17"/>
      <c r="D85" s="17"/>
      <c r="E85" s="17"/>
      <c r="F85" s="17"/>
      <c r="G85" s="17"/>
      <c r="H85" s="17"/>
      <c r="I85" s="17"/>
    </row>
    <row r="86" spans="1:9">
      <c r="A86" s="17"/>
      <c r="B86" s="17"/>
      <c r="C86" s="17"/>
      <c r="D86" s="17"/>
      <c r="E86" s="17"/>
      <c r="F86" s="17"/>
      <c r="G86" s="17"/>
      <c r="H86" s="17"/>
      <c r="I86" s="17"/>
    </row>
    <row r="87" spans="1:9">
      <c r="A87" s="17"/>
      <c r="B87" s="17"/>
      <c r="C87" s="17"/>
      <c r="D87" s="17"/>
      <c r="E87" s="17"/>
      <c r="F87" s="17"/>
      <c r="G87" s="17"/>
      <c r="H87" s="17"/>
      <c r="I87" s="17"/>
    </row>
    <row r="88" spans="1:9">
      <c r="A88" s="17"/>
      <c r="B88" s="17"/>
      <c r="C88" s="17"/>
      <c r="D88" s="17"/>
      <c r="E88" s="17"/>
      <c r="F88" s="17"/>
      <c r="G88" s="17"/>
      <c r="H88" s="17"/>
      <c r="I88" s="17"/>
    </row>
  </sheetData>
  <mergeCells count="6">
    <mergeCell ref="B3:C6"/>
    <mergeCell ref="B17:C17"/>
    <mergeCell ref="B28:C28"/>
    <mergeCell ref="D3:H3"/>
    <mergeCell ref="D17:G17"/>
    <mergeCell ref="D28:G28"/>
  </mergeCells>
  <phoneticPr fontId="0" type="noConversion"/>
  <pageMargins left="0.70866141732283472" right="0.27559055118110237" top="0.82677165354330717" bottom="0.23622047244094491" header="0.35433070866141736" footer="0.51181102362204722"/>
  <pageSetup paperSize="9" scale="90" orientation="portrait" r:id="rId1"/>
  <headerFooter alignWithMargins="0">
    <oddHeader>&amp;C20</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J49"/>
  <sheetViews>
    <sheetView workbookViewId="0">
      <selection activeCell="E11" sqref="E11"/>
    </sheetView>
  </sheetViews>
  <sheetFormatPr defaultColWidth="9.81640625" defaultRowHeight="15.65"/>
  <cols>
    <col min="1" max="1" width="8.1796875" style="13" customWidth="1"/>
    <col min="2" max="3" width="7.1796875" style="13" customWidth="1"/>
    <col min="4" max="10" width="8.54296875" style="13" customWidth="1"/>
    <col min="11" max="16384" width="9.81640625" style="13"/>
  </cols>
  <sheetData>
    <row r="1" spans="1:10" ht="18" customHeight="1">
      <c r="A1" s="1888" t="s">
        <v>864</v>
      </c>
      <c r="B1" s="17"/>
      <c r="C1" s="17"/>
      <c r="D1" s="17"/>
      <c r="E1" s="17"/>
      <c r="F1" s="17"/>
      <c r="G1" s="17"/>
      <c r="H1" s="17"/>
      <c r="I1" s="17"/>
    </row>
    <row r="2" spans="1:10" ht="18" customHeight="1">
      <c r="A2" s="17"/>
      <c r="B2" s="17"/>
      <c r="C2" s="17"/>
      <c r="D2" s="17"/>
      <c r="E2" s="17"/>
      <c r="F2" s="17"/>
      <c r="G2" s="17"/>
      <c r="H2" s="17"/>
      <c r="I2" s="17"/>
    </row>
    <row r="3" spans="1:10" ht="18" customHeight="1">
      <c r="A3" s="553" t="s">
        <v>693</v>
      </c>
      <c r="B3" s="2225" t="s">
        <v>598</v>
      </c>
      <c r="C3" s="2226"/>
      <c r="D3" s="2227" t="s">
        <v>186</v>
      </c>
      <c r="E3" s="2228"/>
      <c r="F3" s="2228"/>
      <c r="G3" s="2229"/>
      <c r="H3" s="585" t="s">
        <v>614</v>
      </c>
      <c r="I3" s="2230" t="s">
        <v>113</v>
      </c>
      <c r="J3" s="2229"/>
    </row>
    <row r="4" spans="1:10" ht="18" customHeight="1">
      <c r="A4" s="555"/>
      <c r="B4" s="743">
        <v>2022</v>
      </c>
      <c r="C4" s="697">
        <v>2023</v>
      </c>
      <c r="D4" s="585" t="s">
        <v>525</v>
      </c>
      <c r="E4" s="585" t="s">
        <v>530</v>
      </c>
      <c r="F4" s="585" t="s">
        <v>532</v>
      </c>
      <c r="G4" s="585" t="s">
        <v>550</v>
      </c>
      <c r="H4" s="555"/>
      <c r="I4" s="585" t="s">
        <v>0</v>
      </c>
      <c r="J4" s="587" t="s">
        <v>1</v>
      </c>
    </row>
    <row r="5" spans="1:10" ht="18" customHeight="1">
      <c r="A5" s="558" t="s">
        <v>694</v>
      </c>
      <c r="B5" s="256">
        <v>0</v>
      </c>
      <c r="C5" s="1088">
        <f>SUM(D5:J5)</f>
        <v>0</v>
      </c>
      <c r="D5" s="1878">
        <v>0</v>
      </c>
      <c r="E5" s="1878">
        <v>0</v>
      </c>
      <c r="F5" s="1878">
        <v>0</v>
      </c>
      <c r="G5" s="1878">
        <v>0</v>
      </c>
      <c r="H5" s="1878">
        <v>0</v>
      </c>
      <c r="I5" s="1878">
        <v>0</v>
      </c>
      <c r="J5" s="1882">
        <v>0</v>
      </c>
    </row>
    <row r="6" spans="1:10" ht="18" customHeight="1">
      <c r="A6" s="559" t="s">
        <v>695</v>
      </c>
      <c r="B6" s="257">
        <v>0</v>
      </c>
      <c r="C6" s="1089">
        <f t="shared" ref="C6:C8" si="0">SUM(D6:J6)</f>
        <v>0</v>
      </c>
      <c r="D6" s="1879">
        <v>0</v>
      </c>
      <c r="E6" s="1879">
        <v>0</v>
      </c>
      <c r="F6" s="1879">
        <v>0</v>
      </c>
      <c r="G6" s="1879">
        <v>0</v>
      </c>
      <c r="H6" s="1879">
        <v>0</v>
      </c>
      <c r="I6" s="1879">
        <v>0</v>
      </c>
      <c r="J6" s="1881">
        <v>0</v>
      </c>
    </row>
    <row r="7" spans="1:10" ht="18" customHeight="1">
      <c r="A7" s="559" t="s">
        <v>696</v>
      </c>
      <c r="B7" s="257">
        <v>1</v>
      </c>
      <c r="C7" s="1089">
        <f t="shared" si="0"/>
        <v>0</v>
      </c>
      <c r="D7" s="1879">
        <v>0</v>
      </c>
      <c r="E7" s="1879">
        <v>0</v>
      </c>
      <c r="F7" s="1879">
        <v>0</v>
      </c>
      <c r="G7" s="1879">
        <v>0</v>
      </c>
      <c r="H7" s="1879">
        <v>0</v>
      </c>
      <c r="I7" s="1879">
        <v>0</v>
      </c>
      <c r="J7" s="1881">
        <v>0</v>
      </c>
    </row>
    <row r="8" spans="1:10" ht="18" customHeight="1">
      <c r="A8" s="559" t="s">
        <v>699</v>
      </c>
      <c r="B8" s="257">
        <v>0</v>
      </c>
      <c r="C8" s="1090">
        <f t="shared" si="0"/>
        <v>0</v>
      </c>
      <c r="D8" s="1879">
        <v>0</v>
      </c>
      <c r="E8" s="1879">
        <v>0</v>
      </c>
      <c r="F8" s="1879">
        <v>0</v>
      </c>
      <c r="G8" s="1879">
        <v>0</v>
      </c>
      <c r="H8" s="1879">
        <v>0</v>
      </c>
      <c r="I8" s="1879">
        <v>0</v>
      </c>
      <c r="J8" s="1880">
        <v>0</v>
      </c>
    </row>
    <row r="9" spans="1:10" ht="18" customHeight="1">
      <c r="A9" s="590" t="s">
        <v>598</v>
      </c>
      <c r="B9" s="744">
        <v>1</v>
      </c>
      <c r="C9" s="745">
        <f>SUM(C5:C8)</f>
        <v>0</v>
      </c>
      <c r="D9" s="750">
        <f t="shared" ref="D9:J9" si="1">SUM(D5:D8)</f>
        <v>0</v>
      </c>
      <c r="E9" s="750">
        <f t="shared" si="1"/>
        <v>0</v>
      </c>
      <c r="F9" s="750">
        <f t="shared" si="1"/>
        <v>0</v>
      </c>
      <c r="G9" s="750">
        <f t="shared" si="1"/>
        <v>0</v>
      </c>
      <c r="H9" s="750">
        <f t="shared" si="1"/>
        <v>0</v>
      </c>
      <c r="I9" s="750">
        <f t="shared" si="1"/>
        <v>0</v>
      </c>
      <c r="J9" s="750">
        <f t="shared" si="1"/>
        <v>0</v>
      </c>
    </row>
    <row r="10" spans="1:10" ht="18" customHeight="1">
      <c r="A10" s="17"/>
      <c r="B10" s="17"/>
      <c r="C10" s="17"/>
      <c r="D10" s="17"/>
      <c r="E10" s="17"/>
      <c r="F10" s="17"/>
      <c r="G10" s="17"/>
      <c r="H10" s="17"/>
      <c r="I10" s="17"/>
    </row>
    <row r="11" spans="1:10" ht="18" customHeight="1">
      <c r="A11" s="17"/>
      <c r="B11" s="17"/>
      <c r="C11" s="17"/>
      <c r="D11" s="17"/>
      <c r="E11" s="17"/>
      <c r="F11" s="17"/>
      <c r="G11" s="17"/>
      <c r="H11" s="17"/>
      <c r="I11" s="17"/>
    </row>
    <row r="12" spans="1:10" ht="18" customHeight="1">
      <c r="A12" s="1888" t="s">
        <v>865</v>
      </c>
      <c r="B12" s="17"/>
      <c r="C12" s="17"/>
      <c r="D12" s="17"/>
      <c r="E12" s="17"/>
      <c r="F12" s="17"/>
      <c r="G12" s="17"/>
      <c r="H12" s="17"/>
      <c r="I12" s="17"/>
    </row>
    <row r="13" spans="1:10" ht="18" customHeight="1">
      <c r="A13" s="17"/>
      <c r="B13" s="17"/>
      <c r="C13" s="17"/>
      <c r="D13" s="17"/>
      <c r="E13" s="17"/>
      <c r="F13" s="17"/>
      <c r="G13" s="17"/>
      <c r="H13" s="17"/>
      <c r="I13" s="17"/>
    </row>
    <row r="14" spans="1:10" ht="18" customHeight="1">
      <c r="A14" s="553" t="s">
        <v>693</v>
      </c>
      <c r="B14" s="2225" t="s">
        <v>598</v>
      </c>
      <c r="C14" s="2226"/>
      <c r="D14" s="2227" t="s">
        <v>186</v>
      </c>
      <c r="E14" s="2228"/>
      <c r="F14" s="2228"/>
      <c r="G14" s="2229"/>
      <c r="H14" s="585" t="s">
        <v>614</v>
      </c>
      <c r="I14" s="2230" t="s">
        <v>113</v>
      </c>
      <c r="J14" s="2229"/>
    </row>
    <row r="15" spans="1:10" ht="18" customHeight="1">
      <c r="A15" s="555"/>
      <c r="B15" s="743">
        <v>2022</v>
      </c>
      <c r="C15" s="697">
        <v>2023</v>
      </c>
      <c r="D15" s="585" t="s">
        <v>525</v>
      </c>
      <c r="E15" s="585" t="s">
        <v>530</v>
      </c>
      <c r="F15" s="585" t="s">
        <v>532</v>
      </c>
      <c r="G15" s="585" t="s">
        <v>550</v>
      </c>
      <c r="H15" s="555"/>
      <c r="I15" s="585" t="s">
        <v>0</v>
      </c>
      <c r="J15" s="587" t="s">
        <v>1</v>
      </c>
    </row>
    <row r="16" spans="1:10" ht="18" customHeight="1">
      <c r="A16" s="558" t="s">
        <v>694</v>
      </c>
      <c r="B16" s="256">
        <v>0</v>
      </c>
      <c r="C16" s="1088">
        <f>SUM(D16:J16)</f>
        <v>0</v>
      </c>
      <c r="D16" s="1883">
        <v>0</v>
      </c>
      <c r="E16" s="1883">
        <v>0</v>
      </c>
      <c r="F16" s="1883">
        <v>0</v>
      </c>
      <c r="G16" s="1883">
        <v>0</v>
      </c>
      <c r="H16" s="1883">
        <v>0</v>
      </c>
      <c r="I16" s="1883">
        <v>0</v>
      </c>
      <c r="J16" s="1885">
        <v>0</v>
      </c>
    </row>
    <row r="17" spans="1:10" ht="18" customHeight="1">
      <c r="A17" s="559" t="s">
        <v>695</v>
      </c>
      <c r="B17" s="257">
        <v>1</v>
      </c>
      <c r="C17" s="1089">
        <f t="shared" ref="C17:C19" si="2">SUM(D17:J17)</f>
        <v>2</v>
      </c>
      <c r="D17" s="1884">
        <v>0</v>
      </c>
      <c r="E17" s="1884">
        <v>0</v>
      </c>
      <c r="F17" s="1884">
        <v>1</v>
      </c>
      <c r="G17" s="1884">
        <v>0</v>
      </c>
      <c r="H17" s="1884">
        <v>0</v>
      </c>
      <c r="I17" s="1884">
        <v>1</v>
      </c>
      <c r="J17" s="1887">
        <v>0</v>
      </c>
    </row>
    <row r="18" spans="1:10" ht="18" customHeight="1">
      <c r="A18" s="559" t="s">
        <v>696</v>
      </c>
      <c r="B18" s="257">
        <v>1</v>
      </c>
      <c r="C18" s="1089">
        <f t="shared" si="2"/>
        <v>0</v>
      </c>
      <c r="D18" s="1884">
        <v>0</v>
      </c>
      <c r="E18" s="1884">
        <v>0</v>
      </c>
      <c r="F18" s="1884">
        <v>0</v>
      </c>
      <c r="G18" s="1884">
        <v>0</v>
      </c>
      <c r="H18" s="1884">
        <v>0</v>
      </c>
      <c r="I18" s="1884">
        <v>0</v>
      </c>
      <c r="J18" s="1887">
        <v>0</v>
      </c>
    </row>
    <row r="19" spans="1:10" ht="18" customHeight="1">
      <c r="A19" s="559" t="s">
        <v>699</v>
      </c>
      <c r="B19" s="257">
        <v>1</v>
      </c>
      <c r="C19" s="1090">
        <f t="shared" si="2"/>
        <v>1</v>
      </c>
      <c r="D19" s="1884">
        <v>0</v>
      </c>
      <c r="E19" s="1884">
        <v>0</v>
      </c>
      <c r="F19" s="1884">
        <v>0</v>
      </c>
      <c r="G19" s="1884">
        <v>0</v>
      </c>
      <c r="H19" s="1884">
        <v>0</v>
      </c>
      <c r="I19" s="1884">
        <v>1</v>
      </c>
      <c r="J19" s="1886">
        <v>0</v>
      </c>
    </row>
    <row r="20" spans="1:10" ht="18" customHeight="1">
      <c r="A20" s="590" t="s">
        <v>598</v>
      </c>
      <c r="B20" s="744">
        <v>3</v>
      </c>
      <c r="C20" s="745">
        <f>SUM(C16:C19)</f>
        <v>3</v>
      </c>
      <c r="D20" s="750">
        <f t="shared" ref="D20" si="3">SUM(D16:D19)</f>
        <v>0</v>
      </c>
      <c r="E20" s="750">
        <f t="shared" ref="E20" si="4">SUM(E16:E19)</f>
        <v>0</v>
      </c>
      <c r="F20" s="750">
        <f t="shared" ref="F20" si="5">SUM(F16:F19)</f>
        <v>1</v>
      </c>
      <c r="G20" s="750">
        <f t="shared" ref="G20" si="6">SUM(G16:G19)</f>
        <v>0</v>
      </c>
      <c r="H20" s="750">
        <f t="shared" ref="H20" si="7">SUM(H16:H19)</f>
        <v>0</v>
      </c>
      <c r="I20" s="750">
        <f t="shared" ref="I20" si="8">SUM(I16:I19)</f>
        <v>2</v>
      </c>
      <c r="J20" s="750">
        <f t="shared" ref="J20" si="9">SUM(J16:J19)</f>
        <v>0</v>
      </c>
    </row>
    <row r="21" spans="1:10" ht="18" customHeight="1">
      <c r="A21" s="17"/>
      <c r="B21" s="17"/>
      <c r="C21" s="17"/>
      <c r="D21" s="17"/>
      <c r="E21" s="17"/>
      <c r="F21" s="17"/>
      <c r="G21" s="17"/>
      <c r="H21" s="17"/>
      <c r="I21" s="17"/>
    </row>
    <row r="22" spans="1:10" ht="18" customHeight="1">
      <c r="A22" s="17"/>
      <c r="B22" s="17"/>
      <c r="C22" s="17"/>
      <c r="D22" s="17"/>
      <c r="E22" s="17"/>
      <c r="F22" s="17"/>
      <c r="G22" s="17"/>
      <c r="H22" s="17"/>
      <c r="I22" s="17"/>
    </row>
    <row r="23" spans="1:10" ht="18" customHeight="1">
      <c r="A23" s="1888" t="s">
        <v>866</v>
      </c>
      <c r="B23" s="17"/>
      <c r="C23" s="17"/>
      <c r="D23" s="17"/>
      <c r="E23" s="17"/>
      <c r="F23" s="17"/>
      <c r="G23" s="17"/>
      <c r="H23" s="17"/>
      <c r="I23" s="17"/>
    </row>
    <row r="24" spans="1:10" ht="18" customHeight="1">
      <c r="A24" s="17"/>
      <c r="B24" s="17"/>
      <c r="C24" s="17"/>
      <c r="D24" s="17"/>
      <c r="E24" s="17"/>
      <c r="F24" s="17"/>
      <c r="G24" s="17"/>
      <c r="H24" s="17"/>
      <c r="I24" s="17"/>
    </row>
    <row r="25" spans="1:10" ht="18" customHeight="1">
      <c r="A25" s="553" t="s">
        <v>693</v>
      </c>
      <c r="B25" s="2225" t="s">
        <v>598</v>
      </c>
      <c r="C25" s="2226"/>
      <c r="D25" s="2227" t="s">
        <v>186</v>
      </c>
      <c r="E25" s="2228"/>
      <c r="F25" s="2228"/>
      <c r="G25" s="2229"/>
      <c r="H25" s="585" t="s">
        <v>614</v>
      </c>
      <c r="I25" s="2230" t="s">
        <v>113</v>
      </c>
      <c r="J25" s="2229"/>
    </row>
    <row r="26" spans="1:10" ht="18" customHeight="1">
      <c r="A26" s="555"/>
      <c r="B26" s="743">
        <v>2022</v>
      </c>
      <c r="C26" s="697">
        <v>2023</v>
      </c>
      <c r="D26" s="585" t="s">
        <v>525</v>
      </c>
      <c r="E26" s="585" t="s">
        <v>530</v>
      </c>
      <c r="F26" s="585" t="s">
        <v>532</v>
      </c>
      <c r="G26" s="585" t="s">
        <v>550</v>
      </c>
      <c r="H26" s="586"/>
      <c r="I26" s="585" t="s">
        <v>0</v>
      </c>
      <c r="J26" s="587" t="s">
        <v>1</v>
      </c>
    </row>
    <row r="27" spans="1:10" ht="18" customHeight="1">
      <c r="A27" s="558" t="s">
        <v>694</v>
      </c>
      <c r="B27" s="256">
        <v>35</v>
      </c>
      <c r="C27" s="1088">
        <f>SUM(D27:J27)</f>
        <v>36</v>
      </c>
      <c r="D27" s="1889">
        <v>0</v>
      </c>
      <c r="E27" s="1889">
        <v>8</v>
      </c>
      <c r="F27" s="1889">
        <v>9</v>
      </c>
      <c r="G27" s="1889">
        <v>0</v>
      </c>
      <c r="H27" s="1889">
        <v>1</v>
      </c>
      <c r="I27" s="1889">
        <v>18</v>
      </c>
      <c r="J27" s="1890">
        <v>0</v>
      </c>
    </row>
    <row r="28" spans="1:10" ht="18" customHeight="1">
      <c r="A28" s="559" t="s">
        <v>695</v>
      </c>
      <c r="B28" s="257">
        <v>28</v>
      </c>
      <c r="C28" s="1089">
        <f t="shared" ref="C28:C30" si="10">SUM(D28:J28)</f>
        <v>28</v>
      </c>
      <c r="D28" s="1891">
        <v>0</v>
      </c>
      <c r="E28" s="1891">
        <v>7</v>
      </c>
      <c r="F28" s="1891">
        <v>11</v>
      </c>
      <c r="G28" s="1891">
        <v>0</v>
      </c>
      <c r="H28" s="1891">
        <v>0</v>
      </c>
      <c r="I28" s="1891">
        <v>9</v>
      </c>
      <c r="J28" s="1892">
        <v>1</v>
      </c>
    </row>
    <row r="29" spans="1:10" ht="18" customHeight="1">
      <c r="A29" s="559" t="s">
        <v>696</v>
      </c>
      <c r="B29" s="257">
        <v>26</v>
      </c>
      <c r="C29" s="1089">
        <f t="shared" si="10"/>
        <v>29</v>
      </c>
      <c r="D29" s="1891">
        <v>0</v>
      </c>
      <c r="E29" s="1891">
        <v>4</v>
      </c>
      <c r="F29" s="1891">
        <v>16</v>
      </c>
      <c r="G29" s="1891">
        <v>0</v>
      </c>
      <c r="H29" s="1891">
        <v>0</v>
      </c>
      <c r="I29" s="1891">
        <v>9</v>
      </c>
      <c r="J29" s="1892">
        <v>0</v>
      </c>
    </row>
    <row r="30" spans="1:10" ht="18" customHeight="1">
      <c r="A30" s="559" t="s">
        <v>699</v>
      </c>
      <c r="B30" s="257">
        <v>28</v>
      </c>
      <c r="C30" s="1090">
        <f t="shared" si="10"/>
        <v>19</v>
      </c>
      <c r="D30" s="1891">
        <v>0</v>
      </c>
      <c r="E30" s="1891">
        <v>3</v>
      </c>
      <c r="F30" s="1891">
        <v>5</v>
      </c>
      <c r="G30" s="1891">
        <v>0</v>
      </c>
      <c r="H30" s="1891">
        <v>0</v>
      </c>
      <c r="I30" s="1891">
        <v>10</v>
      </c>
      <c r="J30" s="1892">
        <v>1</v>
      </c>
    </row>
    <row r="31" spans="1:10" ht="18" customHeight="1">
      <c r="A31" s="590" t="s">
        <v>598</v>
      </c>
      <c r="B31" s="744">
        <v>117</v>
      </c>
      <c r="C31" s="745">
        <f>SUM(C27:C30)</f>
        <v>112</v>
      </c>
      <c r="D31" s="750">
        <f t="shared" ref="D31" si="11">SUM(D27:D30)</f>
        <v>0</v>
      </c>
      <c r="E31" s="750">
        <f t="shared" ref="E31" si="12">SUM(E27:E30)</f>
        <v>22</v>
      </c>
      <c r="F31" s="750">
        <f t="shared" ref="F31" si="13">SUM(F27:F30)</f>
        <v>41</v>
      </c>
      <c r="G31" s="750">
        <f t="shared" ref="G31" si="14">SUM(G27:G30)</f>
        <v>0</v>
      </c>
      <c r="H31" s="750">
        <f t="shared" ref="H31" si="15">SUM(H27:H30)</f>
        <v>1</v>
      </c>
      <c r="I31" s="750">
        <f t="shared" ref="I31" si="16">SUM(I27:I30)</f>
        <v>46</v>
      </c>
      <c r="J31" s="750">
        <f t="shared" ref="J31" si="17">SUM(J27:J30)</f>
        <v>2</v>
      </c>
    </row>
    <row r="32" spans="1:10" ht="18" customHeight="1"/>
    <row r="33" spans="1:1" ht="18" customHeight="1">
      <c r="A33" s="27" t="s">
        <v>902</v>
      </c>
    </row>
    <row r="34" spans="1:1" ht="18" customHeight="1"/>
    <row r="35" spans="1:1" ht="18" customHeight="1"/>
    <row r="36" spans="1:1" ht="18" customHeight="1"/>
    <row r="37" spans="1:1" ht="18" customHeight="1"/>
    <row r="38" spans="1:1" ht="18" customHeight="1"/>
    <row r="39" spans="1:1" ht="18" customHeight="1"/>
    <row r="40" spans="1:1" ht="18" customHeight="1"/>
    <row r="41" spans="1:1" ht="18" customHeight="1"/>
    <row r="42" spans="1:1" ht="18" customHeight="1"/>
    <row r="43" spans="1:1" ht="18" customHeight="1"/>
    <row r="44" spans="1:1" ht="18" customHeight="1"/>
    <row r="45" spans="1:1" ht="18" customHeight="1"/>
    <row r="46" spans="1:1" ht="18" customHeight="1"/>
    <row r="47" spans="1:1" ht="18" customHeight="1"/>
    <row r="48" spans="1:1" ht="18" customHeight="1"/>
    <row r="49" ht="18" customHeight="1"/>
  </sheetData>
  <mergeCells count="9">
    <mergeCell ref="B25:C25"/>
    <mergeCell ref="B14:C14"/>
    <mergeCell ref="B3:C3"/>
    <mergeCell ref="I14:J14"/>
    <mergeCell ref="I3:J3"/>
    <mergeCell ref="I25:J25"/>
    <mergeCell ref="D3:G3"/>
    <mergeCell ref="D14:G14"/>
    <mergeCell ref="D25:G25"/>
  </mergeCells>
  <phoneticPr fontId="0" type="noConversion"/>
  <pageMargins left="0.62992125984251968" right="0.27559055118110237" top="0.70866141732283472" bottom="0.23622047244094491" header="0.35433070866141736" footer="0.51181102362204722"/>
  <pageSetup paperSize="9" scale="95" orientation="portrait" r:id="rId1"/>
  <headerFooter alignWithMargins="0">
    <oddHeader>&amp;C21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M60"/>
  <sheetViews>
    <sheetView topLeftCell="A25" zoomScale="80" zoomScaleNormal="80" workbookViewId="0">
      <selection activeCell="E38" sqref="E38"/>
    </sheetView>
  </sheetViews>
  <sheetFormatPr defaultColWidth="9.81640625" defaultRowHeight="17.55"/>
  <cols>
    <col min="1" max="1" width="27.6328125" style="19" customWidth="1"/>
    <col min="2" max="2" width="10.81640625" style="19" customWidth="1"/>
    <col min="3" max="3" width="10.90625" style="19" customWidth="1"/>
    <col min="4" max="7" width="10.81640625" style="19" customWidth="1"/>
    <col min="8" max="8" width="11.08984375" style="19" customWidth="1"/>
    <col min="9" max="11" width="10.81640625" style="19" customWidth="1"/>
    <col min="12" max="16384" width="9.81640625" style="19"/>
  </cols>
  <sheetData>
    <row r="1" spans="1:13" ht="26.15" customHeight="1">
      <c r="A1" s="1905" t="s">
        <v>867</v>
      </c>
      <c r="B1" s="1905"/>
    </row>
    <row r="2" spans="1:13" ht="26.15" customHeight="1">
      <c r="A2" s="1905" t="s">
        <v>1302</v>
      </c>
      <c r="B2" s="1905"/>
    </row>
    <row r="3" spans="1:13" ht="26.15" customHeight="1">
      <c r="E3" s="259"/>
    </row>
    <row r="4" spans="1:13" ht="26.15" customHeight="1">
      <c r="A4" s="751" t="s">
        <v>829</v>
      </c>
      <c r="B4" s="2236" t="s">
        <v>16</v>
      </c>
      <c r="C4" s="2237"/>
      <c r="D4" s="2240" t="s">
        <v>16</v>
      </c>
      <c r="E4" s="2237"/>
      <c r="F4" s="2233" t="s">
        <v>830</v>
      </c>
      <c r="G4" s="2234"/>
      <c r="H4" s="2234"/>
      <c r="I4" s="2234"/>
      <c r="J4" s="2234"/>
      <c r="K4" s="2235"/>
    </row>
    <row r="5" spans="1:13" ht="26.15" customHeight="1">
      <c r="A5" s="752" t="s">
        <v>828</v>
      </c>
      <c r="B5" s="2238" t="s">
        <v>494</v>
      </c>
      <c r="C5" s="2239"/>
      <c r="D5" s="2241" t="s">
        <v>419</v>
      </c>
      <c r="E5" s="2239"/>
      <c r="F5" s="2233" t="s">
        <v>831</v>
      </c>
      <c r="G5" s="2234"/>
      <c r="H5" s="2235"/>
      <c r="I5" s="2233" t="s">
        <v>832</v>
      </c>
      <c r="J5" s="2234"/>
      <c r="K5" s="2235"/>
    </row>
    <row r="6" spans="1:13" ht="26.15" customHeight="1">
      <c r="A6" s="752"/>
      <c r="B6" s="2231" t="s">
        <v>391</v>
      </c>
      <c r="C6" s="2232"/>
      <c r="D6" s="2245" t="s">
        <v>420</v>
      </c>
      <c r="E6" s="2232"/>
      <c r="F6" s="753" t="s">
        <v>493</v>
      </c>
      <c r="G6" s="753" t="s">
        <v>493</v>
      </c>
      <c r="H6" s="753" t="s">
        <v>13</v>
      </c>
      <c r="I6" s="753" t="s">
        <v>493</v>
      </c>
      <c r="J6" s="753" t="s">
        <v>493</v>
      </c>
      <c r="K6" s="754" t="s">
        <v>13</v>
      </c>
    </row>
    <row r="7" spans="1:13" ht="26.15" customHeight="1">
      <c r="A7" s="755"/>
      <c r="B7" s="756">
        <v>2022</v>
      </c>
      <c r="C7" s="757">
        <v>2023</v>
      </c>
      <c r="D7" s="758">
        <v>2022</v>
      </c>
      <c r="E7" s="757">
        <v>2023</v>
      </c>
      <c r="F7" s="758" t="s">
        <v>494</v>
      </c>
      <c r="G7" s="759" t="s">
        <v>495</v>
      </c>
      <c r="H7" s="760" t="s">
        <v>834</v>
      </c>
      <c r="I7" s="758" t="s">
        <v>494</v>
      </c>
      <c r="J7" s="759" t="s">
        <v>421</v>
      </c>
      <c r="K7" s="761" t="s">
        <v>835</v>
      </c>
    </row>
    <row r="8" spans="1:13" s="260" customFormat="1" ht="21.15" customHeight="1">
      <c r="A8" s="1091">
        <v>0</v>
      </c>
      <c r="B8" s="1092">
        <v>2</v>
      </c>
      <c r="C8" s="1093">
        <v>2</v>
      </c>
      <c r="D8" s="1094">
        <v>4</v>
      </c>
      <c r="E8" s="1094">
        <v>4</v>
      </c>
      <c r="F8" s="1094">
        <v>5</v>
      </c>
      <c r="G8" s="1094">
        <v>6</v>
      </c>
      <c r="H8" s="1094">
        <v>7</v>
      </c>
      <c r="I8" s="1094">
        <v>8</v>
      </c>
      <c r="J8" s="1094">
        <v>9</v>
      </c>
      <c r="K8" s="1093">
        <v>10</v>
      </c>
    </row>
    <row r="9" spans="1:13" ht="26.15" customHeight="1">
      <c r="A9" s="762" t="s">
        <v>598</v>
      </c>
      <c r="B9" s="261"/>
      <c r="C9" s="262"/>
      <c r="D9" s="763">
        <v>7786</v>
      </c>
      <c r="E9" s="763">
        <f>SUM(E10:E17)</f>
        <v>16077</v>
      </c>
      <c r="F9" s="764">
        <f>F10+F11+F12+F13+F14+F15+F16+F17</f>
        <v>72</v>
      </c>
      <c r="G9" s="764">
        <f>G10+G11+G12+G13+G14+G15+G16+G17</f>
        <v>70</v>
      </c>
      <c r="H9" s="765">
        <f>SUM(G9/E9)</f>
        <v>4.3540461528892207E-3</v>
      </c>
      <c r="I9" s="764">
        <f>I10+I11+I12+I13+I14+I15+I16+I17</f>
        <v>38</v>
      </c>
      <c r="J9" s="764">
        <f>J10+J11+J12+J13+J14+J15+J16+J17</f>
        <v>38</v>
      </c>
      <c r="K9" s="766">
        <f>SUM(J9/E9)</f>
        <v>2.3636250544255767E-3</v>
      </c>
    </row>
    <row r="10" spans="1:13" ht="26.15" customHeight="1">
      <c r="A10" s="1095" t="s">
        <v>496</v>
      </c>
      <c r="B10" s="263">
        <v>168</v>
      </c>
      <c r="C10" s="1893">
        <v>583</v>
      </c>
      <c r="D10" s="264">
        <v>241</v>
      </c>
      <c r="E10" s="1895">
        <v>633</v>
      </c>
      <c r="F10" s="1897">
        <v>3</v>
      </c>
      <c r="G10" s="1897">
        <v>3</v>
      </c>
      <c r="H10" s="929">
        <f>SUM(G10/E10)</f>
        <v>4.7393364928909956E-3</v>
      </c>
      <c r="I10" s="1899">
        <v>2</v>
      </c>
      <c r="J10" s="1899">
        <v>2</v>
      </c>
      <c r="K10" s="930">
        <f t="shared" ref="K10:K17" si="0">SUM(J10/E10)</f>
        <v>3.1595576619273301E-3</v>
      </c>
    </row>
    <row r="11" spans="1:13" ht="26.15" customHeight="1">
      <c r="A11" s="1095" t="s">
        <v>497</v>
      </c>
      <c r="B11" s="265">
        <v>32</v>
      </c>
      <c r="C11" s="1893">
        <v>138</v>
      </c>
      <c r="D11" s="264">
        <v>70</v>
      </c>
      <c r="E11" s="1895">
        <v>193</v>
      </c>
      <c r="F11" s="1897">
        <v>0</v>
      </c>
      <c r="G11" s="1897">
        <v>0</v>
      </c>
      <c r="H11" s="929">
        <f t="shared" ref="H11:H17" si="1">SUM(G11/E11)</f>
        <v>0</v>
      </c>
      <c r="I11" s="1899">
        <v>0</v>
      </c>
      <c r="J11" s="1899">
        <v>0</v>
      </c>
      <c r="K11" s="930">
        <f t="shared" si="0"/>
        <v>0</v>
      </c>
    </row>
    <row r="12" spans="1:13" ht="26.15" customHeight="1">
      <c r="A12" s="1095" t="s">
        <v>498</v>
      </c>
      <c r="B12" s="265">
        <v>1734</v>
      </c>
      <c r="C12" s="1893">
        <v>4406</v>
      </c>
      <c r="D12" s="264">
        <v>4355</v>
      </c>
      <c r="E12" s="1895">
        <v>8726</v>
      </c>
      <c r="F12" s="1897">
        <v>32</v>
      </c>
      <c r="G12" s="1897">
        <v>32</v>
      </c>
      <c r="H12" s="929">
        <f>SUM(G12/E12)</f>
        <v>3.6672014668805868E-3</v>
      </c>
      <c r="I12" s="1899">
        <v>18</v>
      </c>
      <c r="J12" s="1899">
        <v>18</v>
      </c>
      <c r="K12" s="930">
        <f t="shared" si="0"/>
        <v>2.0628008251203302E-3</v>
      </c>
    </row>
    <row r="13" spans="1:13" ht="26.15" customHeight="1">
      <c r="A13" s="1095" t="s">
        <v>499</v>
      </c>
      <c r="B13" s="265">
        <v>633</v>
      </c>
      <c r="C13" s="1893">
        <v>2737</v>
      </c>
      <c r="D13" s="264">
        <v>1400</v>
      </c>
      <c r="E13" s="1895">
        <v>4756</v>
      </c>
      <c r="F13" s="1897">
        <v>26</v>
      </c>
      <c r="G13" s="1897">
        <v>26</v>
      </c>
      <c r="H13" s="929">
        <f t="shared" si="1"/>
        <v>5.4667788057190915E-3</v>
      </c>
      <c r="I13" s="1899">
        <v>13</v>
      </c>
      <c r="J13" s="1899">
        <v>13</v>
      </c>
      <c r="K13" s="930">
        <f t="shared" si="0"/>
        <v>2.7333894028595458E-3</v>
      </c>
      <c r="M13" s="279"/>
    </row>
    <row r="14" spans="1:13" ht="26.15" customHeight="1">
      <c r="A14" s="1095" t="s">
        <v>500</v>
      </c>
      <c r="B14" s="265">
        <v>0</v>
      </c>
      <c r="C14" s="1893">
        <v>1</v>
      </c>
      <c r="D14" s="264">
        <v>0</v>
      </c>
      <c r="E14" s="1895">
        <v>1</v>
      </c>
      <c r="F14" s="1897">
        <v>0</v>
      </c>
      <c r="G14" s="1897">
        <v>0</v>
      </c>
      <c r="H14" s="929">
        <v>0</v>
      </c>
      <c r="I14" s="1899">
        <v>0</v>
      </c>
      <c r="J14" s="1899">
        <v>0</v>
      </c>
      <c r="K14" s="930">
        <v>0</v>
      </c>
    </row>
    <row r="15" spans="1:13" ht="26.15" customHeight="1">
      <c r="A15" s="1095" t="s">
        <v>698</v>
      </c>
      <c r="B15" s="265">
        <v>540</v>
      </c>
      <c r="C15" s="1893">
        <v>554</v>
      </c>
      <c r="D15" s="264">
        <v>720</v>
      </c>
      <c r="E15" s="1895">
        <v>716</v>
      </c>
      <c r="F15" s="1897">
        <v>9</v>
      </c>
      <c r="G15" s="1897">
        <v>7</v>
      </c>
      <c r="H15" s="929">
        <f t="shared" si="1"/>
        <v>9.7765363128491621E-3</v>
      </c>
      <c r="I15" s="1899">
        <v>4</v>
      </c>
      <c r="J15" s="1899">
        <v>4</v>
      </c>
      <c r="K15" s="930">
        <f t="shared" si="0"/>
        <v>5.5865921787709499E-3</v>
      </c>
    </row>
    <row r="16" spans="1:13" ht="26.15" customHeight="1">
      <c r="A16" s="1096" t="s">
        <v>1101</v>
      </c>
      <c r="B16" s="265">
        <v>119</v>
      </c>
      <c r="C16" s="1893">
        <v>140</v>
      </c>
      <c r="D16" s="264">
        <v>127</v>
      </c>
      <c r="E16" s="1895">
        <v>157</v>
      </c>
      <c r="F16" s="1897">
        <v>2</v>
      </c>
      <c r="G16" s="1897">
        <v>2</v>
      </c>
      <c r="H16" s="929">
        <f t="shared" si="1"/>
        <v>1.2738853503184714E-2</v>
      </c>
      <c r="I16" s="1899">
        <v>1</v>
      </c>
      <c r="J16" s="1899">
        <v>1</v>
      </c>
      <c r="K16" s="930">
        <f t="shared" si="0"/>
        <v>6.369426751592357E-3</v>
      </c>
    </row>
    <row r="17" spans="1:11" ht="26.15" customHeight="1">
      <c r="A17" s="1097" t="s">
        <v>982</v>
      </c>
      <c r="B17" s="266">
        <v>838</v>
      </c>
      <c r="C17" s="1894">
        <v>880</v>
      </c>
      <c r="D17" s="267">
        <v>873</v>
      </c>
      <c r="E17" s="1896">
        <v>895</v>
      </c>
      <c r="F17" s="1898">
        <v>0</v>
      </c>
      <c r="G17" s="1898">
        <v>0</v>
      </c>
      <c r="H17" s="929">
        <f t="shared" si="1"/>
        <v>0</v>
      </c>
      <c r="I17" s="1900">
        <v>0</v>
      </c>
      <c r="J17" s="1900">
        <v>0</v>
      </c>
      <c r="K17" s="930">
        <f t="shared" si="0"/>
        <v>0</v>
      </c>
    </row>
    <row r="18" spans="1:11" ht="26.15" customHeight="1">
      <c r="A18" s="19" t="s">
        <v>219</v>
      </c>
    </row>
    <row r="19" spans="1:11" ht="18" customHeight="1">
      <c r="A19" s="19" t="s">
        <v>218</v>
      </c>
    </row>
    <row r="20" spans="1:11" ht="18" customHeight="1">
      <c r="A20" s="19" t="s">
        <v>1031</v>
      </c>
      <c r="J20" s="268">
        <v>2022</v>
      </c>
      <c r="K20" s="268">
        <v>2023</v>
      </c>
    </row>
    <row r="21" spans="1:11" ht="26.15" customHeight="1">
      <c r="A21" s="19" t="s">
        <v>501</v>
      </c>
      <c r="H21" s="269"/>
      <c r="J21" s="767">
        <v>0</v>
      </c>
      <c r="K21" s="767">
        <v>3</v>
      </c>
    </row>
    <row r="22" spans="1:11" ht="15.05" customHeight="1">
      <c r="K22" s="259"/>
    </row>
    <row r="23" spans="1:11" ht="26.15" customHeight="1">
      <c r="A23" s="19" t="s">
        <v>187</v>
      </c>
      <c r="H23" s="269"/>
      <c r="J23" s="768">
        <v>3141</v>
      </c>
      <c r="K23" s="768">
        <v>7575</v>
      </c>
    </row>
    <row r="24" spans="1:11" ht="26.15" customHeight="1">
      <c r="H24" s="269"/>
      <c r="J24" s="270"/>
    </row>
    <row r="25" spans="1:11" ht="15.05" customHeight="1"/>
    <row r="26" spans="1:11" ht="26.15" customHeight="1">
      <c r="A26" s="1905" t="s">
        <v>868</v>
      </c>
      <c r="B26" s="1905"/>
      <c r="C26" s="1905"/>
      <c r="D26" s="1905"/>
      <c r="E26" s="1905"/>
      <c r="F26" s="1905"/>
      <c r="G26" s="1905"/>
    </row>
    <row r="27" spans="1:11" ht="26.15" customHeight="1">
      <c r="A27" s="1905" t="s">
        <v>1303</v>
      </c>
      <c r="B27" s="1905"/>
      <c r="C27" s="1905"/>
      <c r="D27" s="1905"/>
      <c r="E27" s="1905"/>
      <c r="F27" s="1905"/>
      <c r="G27" s="1905"/>
    </row>
    <row r="28" spans="1:11" ht="26.15" customHeight="1"/>
    <row r="29" spans="1:11" ht="20.05" customHeight="1">
      <c r="A29" s="769" t="s">
        <v>502</v>
      </c>
      <c r="B29" s="2236" t="s">
        <v>16</v>
      </c>
      <c r="C29" s="2237"/>
      <c r="D29" s="2240" t="s">
        <v>16</v>
      </c>
      <c r="E29" s="2237"/>
      <c r="F29" s="2242" t="s">
        <v>833</v>
      </c>
      <c r="G29" s="2243"/>
      <c r="H29" s="2243"/>
      <c r="I29" s="2243"/>
      <c r="J29" s="2243"/>
      <c r="K29" s="2244"/>
    </row>
    <row r="30" spans="1:11" ht="20.05" customHeight="1">
      <c r="A30" s="752"/>
      <c r="B30" s="2238" t="s">
        <v>494</v>
      </c>
      <c r="C30" s="2239"/>
      <c r="D30" s="2241" t="s">
        <v>422</v>
      </c>
      <c r="E30" s="2239"/>
      <c r="F30" s="2242" t="s">
        <v>831</v>
      </c>
      <c r="G30" s="2243"/>
      <c r="H30" s="2244"/>
      <c r="I30" s="2242" t="s">
        <v>832</v>
      </c>
      <c r="J30" s="2243"/>
      <c r="K30" s="2244"/>
    </row>
    <row r="31" spans="1:11" ht="20.05" customHeight="1">
      <c r="A31" s="752"/>
      <c r="B31" s="2231" t="s">
        <v>391</v>
      </c>
      <c r="C31" s="2232"/>
      <c r="D31" s="770"/>
      <c r="E31" s="771"/>
      <c r="F31" s="753" t="s">
        <v>493</v>
      </c>
      <c r="G31" s="753" t="s">
        <v>493</v>
      </c>
      <c r="H31" s="753" t="s">
        <v>13</v>
      </c>
      <c r="I31" s="753" t="s">
        <v>493</v>
      </c>
      <c r="J31" s="753" t="s">
        <v>493</v>
      </c>
      <c r="K31" s="754" t="s">
        <v>13</v>
      </c>
    </row>
    <row r="32" spans="1:11" ht="21.95" customHeight="1">
      <c r="A32" s="755"/>
      <c r="B32" s="772">
        <v>2022</v>
      </c>
      <c r="C32" s="773">
        <v>2023</v>
      </c>
      <c r="D32" s="759">
        <v>2022</v>
      </c>
      <c r="E32" s="757">
        <v>2023</v>
      </c>
      <c r="F32" s="758" t="s">
        <v>494</v>
      </c>
      <c r="G32" s="759" t="s">
        <v>495</v>
      </c>
      <c r="H32" s="760" t="s">
        <v>834</v>
      </c>
      <c r="I32" s="758" t="s">
        <v>494</v>
      </c>
      <c r="J32" s="759" t="s">
        <v>421</v>
      </c>
      <c r="K32" s="761" t="s">
        <v>835</v>
      </c>
    </row>
    <row r="33" spans="1:12" ht="18.649999999999999" customHeight="1">
      <c r="A33" s="1098">
        <v>0</v>
      </c>
      <c r="B33" s="1099">
        <v>2</v>
      </c>
      <c r="C33" s="1094">
        <v>2</v>
      </c>
      <c r="D33" s="1094">
        <v>4</v>
      </c>
      <c r="E33" s="1094">
        <v>4</v>
      </c>
      <c r="F33" s="1094">
        <v>5</v>
      </c>
      <c r="G33" s="1094">
        <v>6</v>
      </c>
      <c r="H33" s="1094">
        <v>7</v>
      </c>
      <c r="I33" s="1094">
        <v>8</v>
      </c>
      <c r="J33" s="1094">
        <v>9</v>
      </c>
      <c r="K33" s="1093">
        <v>10</v>
      </c>
    </row>
    <row r="34" spans="1:12" ht="25.05" customHeight="1">
      <c r="A34" s="774" t="s">
        <v>469</v>
      </c>
      <c r="B34" s="775">
        <v>7289</v>
      </c>
      <c r="C34" s="775">
        <f>C35+C39+C42+C46+C49+C52</f>
        <v>10407</v>
      </c>
      <c r="D34" s="776">
        <v>19870</v>
      </c>
      <c r="E34" s="776">
        <f>E35+E39+E42+E46+E49+E52</f>
        <v>17396</v>
      </c>
      <c r="F34" s="777">
        <f>F35+F39+F42+F46+F49+F52</f>
        <v>31</v>
      </c>
      <c r="G34" s="777">
        <f>G35+G39+G42+G46+G49+G52</f>
        <v>31</v>
      </c>
      <c r="H34" s="778">
        <f>SUM(G34/E34)</f>
        <v>1.7820188549091745E-3</v>
      </c>
      <c r="I34" s="777">
        <f>I35+I39+I42+I46+I49+I52</f>
        <v>5</v>
      </c>
      <c r="J34" s="777">
        <f>J35+J39+J42+J46+J49+J52</f>
        <v>5</v>
      </c>
      <c r="K34" s="779">
        <f>SUM(J34/E34)</f>
        <v>2.8742239595309265E-4</v>
      </c>
    </row>
    <row r="35" spans="1:12" ht="25.05" customHeight="1">
      <c r="A35" s="1100" t="s">
        <v>503</v>
      </c>
      <c r="B35" s="1101">
        <v>404</v>
      </c>
      <c r="C35" s="1101">
        <f>SUM(C36+C37+C38)</f>
        <v>664</v>
      </c>
      <c r="D35" s="1102">
        <v>1272</v>
      </c>
      <c r="E35" s="1102">
        <f>E36+E37+E38</f>
        <v>1771</v>
      </c>
      <c r="F35" s="1103">
        <f>F36+F37+F38</f>
        <v>21</v>
      </c>
      <c r="G35" s="1103">
        <f>G36+G37+G38</f>
        <v>21</v>
      </c>
      <c r="H35" s="1104">
        <f t="shared" ref="H35:H52" si="2">SUM(G35/E35)</f>
        <v>1.1857707509881422E-2</v>
      </c>
      <c r="I35" s="1103">
        <f>SUM(I36+I37+I38)</f>
        <v>0</v>
      </c>
      <c r="J35" s="1103">
        <f>SUM(J36+J37+J38)</f>
        <v>0</v>
      </c>
      <c r="K35" s="1105">
        <f t="shared" ref="K35:K52" si="3">SUM(J35/E35)</f>
        <v>0</v>
      </c>
    </row>
    <row r="36" spans="1:12" ht="25.05" customHeight="1">
      <c r="A36" s="271" t="s">
        <v>504</v>
      </c>
      <c r="B36" s="272">
        <v>15</v>
      </c>
      <c r="C36" s="1901">
        <v>14</v>
      </c>
      <c r="D36" s="273">
        <v>70</v>
      </c>
      <c r="E36" s="1111">
        <v>137</v>
      </c>
      <c r="F36" s="274">
        <v>0</v>
      </c>
      <c r="G36" s="274">
        <v>0</v>
      </c>
      <c r="H36" s="1104">
        <f t="shared" si="2"/>
        <v>0</v>
      </c>
      <c r="I36" s="275">
        <v>0</v>
      </c>
      <c r="J36" s="276">
        <v>0</v>
      </c>
      <c r="K36" s="1105">
        <f t="shared" si="3"/>
        <v>0</v>
      </c>
    </row>
    <row r="37" spans="1:12" ht="25.05" customHeight="1">
      <c r="A37" s="271" t="s">
        <v>505</v>
      </c>
      <c r="B37" s="277">
        <v>166</v>
      </c>
      <c r="C37" s="1901">
        <v>212</v>
      </c>
      <c r="D37" s="273">
        <v>629</v>
      </c>
      <c r="E37" s="1111">
        <v>620</v>
      </c>
      <c r="F37" s="274">
        <v>5</v>
      </c>
      <c r="G37" s="274">
        <v>5</v>
      </c>
      <c r="H37" s="1104">
        <f t="shared" si="2"/>
        <v>8.0645161290322578E-3</v>
      </c>
      <c r="I37" s="275">
        <v>0</v>
      </c>
      <c r="J37" s="276">
        <v>0</v>
      </c>
      <c r="K37" s="1105">
        <f t="shared" si="3"/>
        <v>0</v>
      </c>
    </row>
    <row r="38" spans="1:12" ht="25.05" customHeight="1">
      <c r="A38" s="271" t="s">
        <v>506</v>
      </c>
      <c r="B38" s="278">
        <v>223</v>
      </c>
      <c r="C38" s="1901">
        <v>438</v>
      </c>
      <c r="D38" s="273">
        <v>573</v>
      </c>
      <c r="E38" s="1111">
        <v>1014</v>
      </c>
      <c r="F38" s="274">
        <v>16</v>
      </c>
      <c r="G38" s="274">
        <v>16</v>
      </c>
      <c r="H38" s="1104">
        <f t="shared" si="2"/>
        <v>1.5779092702169626E-2</v>
      </c>
      <c r="I38" s="275">
        <v>0</v>
      </c>
      <c r="J38" s="276">
        <v>0</v>
      </c>
      <c r="K38" s="1105">
        <f t="shared" si="3"/>
        <v>0</v>
      </c>
      <c r="L38" s="279"/>
    </row>
    <row r="39" spans="1:12" ht="25.05" customHeight="1">
      <c r="A39" s="1100" t="s">
        <v>507</v>
      </c>
      <c r="B39" s="1106">
        <v>6364</v>
      </c>
      <c r="C39" s="1106">
        <f>SUM(C40+C41)</f>
        <v>8772</v>
      </c>
      <c r="D39" s="1106">
        <v>17327</v>
      </c>
      <c r="E39" s="1106">
        <f>E40+E41</f>
        <v>13613</v>
      </c>
      <c r="F39" s="1107">
        <f>F40+F41</f>
        <v>7</v>
      </c>
      <c r="G39" s="1107">
        <f>SUM(G40+G41)</f>
        <v>7</v>
      </c>
      <c r="H39" s="1104">
        <f t="shared" si="2"/>
        <v>5.1421435392639387E-4</v>
      </c>
      <c r="I39" s="1107">
        <f>SUM(I40+I41)</f>
        <v>5</v>
      </c>
      <c r="J39" s="1107">
        <f>SUM(J40+J41)</f>
        <v>5</v>
      </c>
      <c r="K39" s="1105">
        <f t="shared" si="3"/>
        <v>3.6729596709028135E-4</v>
      </c>
    </row>
    <row r="40" spans="1:12" ht="25.05" customHeight="1">
      <c r="A40" s="271" t="s">
        <v>508</v>
      </c>
      <c r="B40" s="272">
        <v>5372</v>
      </c>
      <c r="C40" s="1902">
        <v>7545</v>
      </c>
      <c r="D40" s="273">
        <v>15440</v>
      </c>
      <c r="E40" s="1111">
        <v>11779</v>
      </c>
      <c r="F40" s="274">
        <v>7</v>
      </c>
      <c r="G40" s="274">
        <v>7</v>
      </c>
      <c r="H40" s="1104">
        <f t="shared" si="2"/>
        <v>5.9427795228797009E-4</v>
      </c>
      <c r="I40" s="275">
        <v>4</v>
      </c>
      <c r="J40" s="276">
        <v>4</v>
      </c>
      <c r="K40" s="1105">
        <f t="shared" si="3"/>
        <v>3.3958740130741148E-4</v>
      </c>
    </row>
    <row r="41" spans="1:12" ht="25.05" customHeight="1">
      <c r="A41" s="271" t="s">
        <v>509</v>
      </c>
      <c r="B41" s="278">
        <v>992</v>
      </c>
      <c r="C41" s="1902">
        <v>1227</v>
      </c>
      <c r="D41" s="273">
        <v>1887</v>
      </c>
      <c r="E41" s="1111">
        <v>1834</v>
      </c>
      <c r="F41" s="274">
        <v>0</v>
      </c>
      <c r="G41" s="275">
        <v>0</v>
      </c>
      <c r="H41" s="1104">
        <f t="shared" si="2"/>
        <v>0</v>
      </c>
      <c r="I41" s="275">
        <v>1</v>
      </c>
      <c r="J41" s="276">
        <v>1</v>
      </c>
      <c r="K41" s="1105">
        <f t="shared" si="3"/>
        <v>5.4525627044711017E-4</v>
      </c>
      <c r="L41" s="279"/>
    </row>
    <row r="42" spans="1:12" ht="25.05" customHeight="1">
      <c r="A42" s="1100" t="s">
        <v>188</v>
      </c>
      <c r="B42" s="1106">
        <v>13</v>
      </c>
      <c r="C42" s="1106">
        <f>SUM(C43+C44+C45)</f>
        <v>39</v>
      </c>
      <c r="D42" s="1106">
        <v>131</v>
      </c>
      <c r="E42" s="1108">
        <f>E43+E44+E45</f>
        <v>205</v>
      </c>
      <c r="F42" s="1109">
        <f>F43+F44+F45</f>
        <v>0</v>
      </c>
      <c r="G42" s="1109">
        <f>G43+G44+G45</f>
        <v>0</v>
      </c>
      <c r="H42" s="1104">
        <f t="shared" si="2"/>
        <v>0</v>
      </c>
      <c r="I42" s="1109">
        <f>I43+I44+I45</f>
        <v>0</v>
      </c>
      <c r="J42" s="1109">
        <f>J43+J44+J45</f>
        <v>0</v>
      </c>
      <c r="K42" s="1105">
        <f t="shared" si="3"/>
        <v>0</v>
      </c>
    </row>
    <row r="43" spans="1:12" ht="25.05" customHeight="1">
      <c r="A43" s="271" t="s">
        <v>504</v>
      </c>
      <c r="B43" s="272">
        <v>0</v>
      </c>
      <c r="C43" s="1903">
        <v>0</v>
      </c>
      <c r="D43" s="273">
        <v>0</v>
      </c>
      <c r="E43" s="1111">
        <v>0</v>
      </c>
      <c r="F43" s="274">
        <v>0</v>
      </c>
      <c r="G43" s="275">
        <v>0</v>
      </c>
      <c r="H43" s="1104">
        <v>0</v>
      </c>
      <c r="I43" s="275">
        <v>0</v>
      </c>
      <c r="J43" s="276">
        <v>0</v>
      </c>
      <c r="K43" s="1105">
        <v>0</v>
      </c>
    </row>
    <row r="44" spans="1:12" ht="25.05" customHeight="1">
      <c r="A44" s="271" t="s">
        <v>505</v>
      </c>
      <c r="B44" s="277">
        <v>6</v>
      </c>
      <c r="C44" s="1903">
        <v>12</v>
      </c>
      <c r="D44" s="273">
        <v>113</v>
      </c>
      <c r="E44" s="1111">
        <v>50</v>
      </c>
      <c r="F44" s="274">
        <v>0</v>
      </c>
      <c r="G44" s="275">
        <v>0</v>
      </c>
      <c r="H44" s="1104">
        <f t="shared" si="2"/>
        <v>0</v>
      </c>
      <c r="I44" s="275">
        <v>0</v>
      </c>
      <c r="J44" s="276">
        <v>0</v>
      </c>
      <c r="K44" s="1105">
        <f t="shared" si="3"/>
        <v>0</v>
      </c>
    </row>
    <row r="45" spans="1:12" ht="25.05" customHeight="1">
      <c r="A45" s="271" t="s">
        <v>506</v>
      </c>
      <c r="B45" s="278">
        <v>7</v>
      </c>
      <c r="C45" s="1903">
        <v>27</v>
      </c>
      <c r="D45" s="273">
        <v>18</v>
      </c>
      <c r="E45" s="1111">
        <v>155</v>
      </c>
      <c r="F45" s="274">
        <v>0</v>
      </c>
      <c r="G45" s="275">
        <v>0</v>
      </c>
      <c r="H45" s="1104">
        <f t="shared" si="2"/>
        <v>0</v>
      </c>
      <c r="I45" s="275">
        <v>0</v>
      </c>
      <c r="J45" s="276">
        <v>0</v>
      </c>
      <c r="K45" s="1105">
        <f t="shared" si="3"/>
        <v>0</v>
      </c>
    </row>
    <row r="46" spans="1:12" ht="25.05" customHeight="1">
      <c r="A46" s="1100" t="s">
        <v>510</v>
      </c>
      <c r="B46" s="1106">
        <v>434</v>
      </c>
      <c r="C46" s="1106">
        <f>SUM(C47+C48)</f>
        <v>907</v>
      </c>
      <c r="D46" s="1106">
        <v>937</v>
      </c>
      <c r="E46" s="1106">
        <f>E47+E48</f>
        <v>1725</v>
      </c>
      <c r="F46" s="1109">
        <f>F47+F48+F49</f>
        <v>2</v>
      </c>
      <c r="G46" s="1109">
        <f>G47+G48+G49</f>
        <v>2</v>
      </c>
      <c r="H46" s="1104">
        <f t="shared" si="2"/>
        <v>1.1594202898550724E-3</v>
      </c>
      <c r="I46" s="1107">
        <f>SUM(I47+I48)</f>
        <v>0</v>
      </c>
      <c r="J46" s="1107">
        <f>SUM(J47+J48)</f>
        <v>0</v>
      </c>
      <c r="K46" s="1105">
        <f t="shared" si="3"/>
        <v>0</v>
      </c>
    </row>
    <row r="47" spans="1:12" ht="25.05" customHeight="1">
      <c r="A47" s="271" t="s">
        <v>508</v>
      </c>
      <c r="B47" s="272">
        <v>389</v>
      </c>
      <c r="C47" s="1904">
        <v>808</v>
      </c>
      <c r="D47" s="273">
        <v>868</v>
      </c>
      <c r="E47" s="1111">
        <v>1594</v>
      </c>
      <c r="F47" s="275">
        <v>2</v>
      </c>
      <c r="G47" s="275">
        <v>2</v>
      </c>
      <c r="H47" s="1104">
        <f t="shared" si="2"/>
        <v>1.2547051442910915E-3</v>
      </c>
      <c r="I47" s="275">
        <v>0</v>
      </c>
      <c r="J47" s="276">
        <v>0</v>
      </c>
      <c r="K47" s="1105">
        <f t="shared" si="3"/>
        <v>0</v>
      </c>
    </row>
    <row r="48" spans="1:12" ht="25.05" customHeight="1">
      <c r="A48" s="271" t="s">
        <v>509</v>
      </c>
      <c r="B48" s="278">
        <v>45</v>
      </c>
      <c r="C48" s="1904">
        <v>99</v>
      </c>
      <c r="D48" s="273">
        <v>69</v>
      </c>
      <c r="E48" s="1111">
        <v>131</v>
      </c>
      <c r="F48" s="275">
        <v>0</v>
      </c>
      <c r="G48" s="275">
        <v>0</v>
      </c>
      <c r="H48" s="1104">
        <f t="shared" si="2"/>
        <v>0</v>
      </c>
      <c r="I48" s="275">
        <v>0</v>
      </c>
      <c r="J48" s="276">
        <v>0</v>
      </c>
      <c r="K48" s="1105">
        <f t="shared" si="3"/>
        <v>0</v>
      </c>
    </row>
    <row r="49" spans="1:11" ht="25.05" customHeight="1">
      <c r="A49" s="1100" t="s">
        <v>511</v>
      </c>
      <c r="B49" s="1106">
        <v>70</v>
      </c>
      <c r="C49" s="1106">
        <f>SUM(C50+C51)</f>
        <v>17</v>
      </c>
      <c r="D49" s="1106">
        <v>194</v>
      </c>
      <c r="E49" s="1106">
        <f>E50+E51</f>
        <v>25</v>
      </c>
      <c r="F49" s="1107">
        <f>SUM(F50+F51)</f>
        <v>0</v>
      </c>
      <c r="G49" s="1107">
        <f>SUM(G50+G51)</f>
        <v>0</v>
      </c>
      <c r="H49" s="1104">
        <f t="shared" si="2"/>
        <v>0</v>
      </c>
      <c r="I49" s="1107">
        <f>I50+I51</f>
        <v>0</v>
      </c>
      <c r="J49" s="1107">
        <f>J50+J51</f>
        <v>0</v>
      </c>
      <c r="K49" s="1105">
        <f t="shared" si="3"/>
        <v>0</v>
      </c>
    </row>
    <row r="50" spans="1:11" ht="25.05" customHeight="1">
      <c r="A50" s="271" t="s">
        <v>508</v>
      </c>
      <c r="B50" s="272">
        <v>70</v>
      </c>
      <c r="C50" s="1906">
        <v>16</v>
      </c>
      <c r="D50" s="273">
        <v>194</v>
      </c>
      <c r="E50" s="1111">
        <v>21</v>
      </c>
      <c r="F50" s="275">
        <v>0</v>
      </c>
      <c r="G50" s="275">
        <v>0</v>
      </c>
      <c r="H50" s="1104">
        <f t="shared" si="2"/>
        <v>0</v>
      </c>
      <c r="I50" s="275">
        <v>0</v>
      </c>
      <c r="J50" s="276">
        <v>0</v>
      </c>
      <c r="K50" s="1105">
        <f t="shared" si="3"/>
        <v>0</v>
      </c>
    </row>
    <row r="51" spans="1:11" ht="25.05" customHeight="1">
      <c r="A51" s="280" t="s">
        <v>509</v>
      </c>
      <c r="B51" s="278">
        <v>0</v>
      </c>
      <c r="C51" s="1906">
        <v>1</v>
      </c>
      <c r="D51" s="273">
        <v>0</v>
      </c>
      <c r="E51" s="1111">
        <v>4</v>
      </c>
      <c r="F51" s="275">
        <v>0</v>
      </c>
      <c r="G51" s="275">
        <v>0</v>
      </c>
      <c r="H51" s="1104">
        <v>0</v>
      </c>
      <c r="I51" s="275">
        <v>0</v>
      </c>
      <c r="J51" s="276">
        <v>0</v>
      </c>
      <c r="K51" s="1105">
        <v>0</v>
      </c>
    </row>
    <row r="52" spans="1:11" ht="25.05" customHeight="1">
      <c r="A52" s="1100" t="s">
        <v>512</v>
      </c>
      <c r="B52" s="1110">
        <v>4</v>
      </c>
      <c r="C52" s="1106">
        <v>8</v>
      </c>
      <c r="D52" s="1106">
        <v>9</v>
      </c>
      <c r="E52" s="1106">
        <v>57</v>
      </c>
      <c r="F52" s="1107">
        <v>1</v>
      </c>
      <c r="G52" s="1107">
        <v>1</v>
      </c>
      <c r="H52" s="1104">
        <f t="shared" si="2"/>
        <v>1.7543859649122806E-2</v>
      </c>
      <c r="I52" s="1107">
        <v>0</v>
      </c>
      <c r="J52" s="1107">
        <v>0</v>
      </c>
      <c r="K52" s="1105">
        <f t="shared" si="3"/>
        <v>0</v>
      </c>
    </row>
    <row r="53" spans="1:11" ht="20.05" customHeight="1">
      <c r="A53" s="19" t="s">
        <v>423</v>
      </c>
    </row>
    <row r="54" spans="1:11" ht="20.05" customHeight="1">
      <c r="A54" s="19" t="s">
        <v>424</v>
      </c>
    </row>
    <row r="55" spans="1:11" ht="20.05" customHeight="1">
      <c r="A55" s="19" t="s">
        <v>1030</v>
      </c>
    </row>
    <row r="56" spans="1:11" ht="20.05" customHeight="1">
      <c r="A56" s="281" t="s">
        <v>902</v>
      </c>
    </row>
    <row r="57" spans="1:11" ht="20.05" customHeight="1"/>
    <row r="58" spans="1:11" ht="20.05" customHeight="1"/>
    <row r="59" spans="1:11" ht="20.05" customHeight="1"/>
    <row r="60" spans="1:11" ht="20.05" customHeight="1"/>
  </sheetData>
  <mergeCells count="17">
    <mergeCell ref="D6:E6"/>
    <mergeCell ref="B31:C31"/>
    <mergeCell ref="F4:K4"/>
    <mergeCell ref="F5:H5"/>
    <mergeCell ref="I5:K5"/>
    <mergeCell ref="B29:C29"/>
    <mergeCell ref="B30:C30"/>
    <mergeCell ref="D29:E29"/>
    <mergeCell ref="D30:E30"/>
    <mergeCell ref="F29:K29"/>
    <mergeCell ref="F30:H30"/>
    <mergeCell ref="I30:K30"/>
    <mergeCell ref="B4:C4"/>
    <mergeCell ref="B5:C5"/>
    <mergeCell ref="B6:C6"/>
    <mergeCell ref="D4:E4"/>
    <mergeCell ref="D5:E5"/>
  </mergeCells>
  <phoneticPr fontId="0" type="noConversion"/>
  <printOptions horizontalCentered="1"/>
  <pageMargins left="0.62992125984251968" right="0.39370078740157483" top="0.51181102362204722" bottom="0.47244094488188981" header="0.23622047244094491" footer="0.31496062992125984"/>
  <pageSetup paperSize="9" scale="56" orientation="portrait" r:id="rId1"/>
  <headerFooter alignWithMargins="0">
    <oddHeader>&amp;C22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34"/>
  <sheetViews>
    <sheetView zoomScale="90" zoomScaleNormal="90" workbookViewId="0">
      <selection activeCell="D11" sqref="D11"/>
    </sheetView>
  </sheetViews>
  <sheetFormatPr defaultColWidth="8.90625" defaultRowHeight="17.55"/>
  <cols>
    <col min="1" max="1" width="12.26953125" style="19" customWidth="1"/>
    <col min="2" max="2" width="13.7265625" style="19" customWidth="1"/>
    <col min="3" max="5" width="9.08984375" style="19" customWidth="1"/>
    <col min="6" max="6" width="9.7265625" style="19" customWidth="1"/>
    <col min="7" max="9" width="9.08984375" style="19" customWidth="1"/>
    <col min="10" max="10" width="10.08984375" style="19" customWidth="1"/>
    <col min="11" max="16384" width="8.90625" style="19"/>
  </cols>
  <sheetData>
    <row r="1" spans="1:10">
      <c r="A1" s="19" t="s">
        <v>570</v>
      </c>
      <c r="B1" s="19" t="s">
        <v>413</v>
      </c>
    </row>
    <row r="2" spans="1:10" ht="18" customHeight="1">
      <c r="A2" s="282"/>
      <c r="B2" s="282"/>
      <c r="C2" s="282"/>
      <c r="D2" s="282"/>
      <c r="E2" s="282"/>
      <c r="F2" s="282"/>
      <c r="G2" s="282"/>
      <c r="H2" s="282"/>
    </row>
    <row r="3" spans="1:10" ht="20.05" customHeight="1">
      <c r="A3" s="780" t="s">
        <v>622</v>
      </c>
      <c r="B3" s="781"/>
      <c r="C3" s="2250" t="s">
        <v>598</v>
      </c>
      <c r="D3" s="2251"/>
      <c r="E3" s="782" t="s">
        <v>134</v>
      </c>
      <c r="F3" s="783"/>
      <c r="G3" s="783"/>
      <c r="H3" s="782" t="s">
        <v>135</v>
      </c>
      <c r="I3" s="783"/>
      <c r="J3" s="784"/>
    </row>
    <row r="4" spans="1:10" ht="20.05" customHeight="1">
      <c r="A4" s="785"/>
      <c r="B4" s="786"/>
      <c r="C4" s="2252"/>
      <c r="D4" s="2253"/>
      <c r="E4" s="787" t="s">
        <v>598</v>
      </c>
      <c r="F4" s="788" t="s">
        <v>133</v>
      </c>
      <c r="G4" s="789"/>
      <c r="H4" s="787" t="s">
        <v>598</v>
      </c>
      <c r="I4" s="788" t="s">
        <v>136</v>
      </c>
      <c r="J4" s="790"/>
    </row>
    <row r="5" spans="1:10" ht="20.05" customHeight="1">
      <c r="A5" s="788"/>
      <c r="B5" s="789"/>
      <c r="C5" s="791">
        <v>2022</v>
      </c>
      <c r="D5" s="787">
        <v>2023</v>
      </c>
      <c r="E5" s="785"/>
      <c r="F5" s="791" t="s">
        <v>430</v>
      </c>
      <c r="G5" s="791" t="s">
        <v>619</v>
      </c>
      <c r="H5" s="791"/>
      <c r="I5" s="791" t="s">
        <v>425</v>
      </c>
      <c r="J5" s="792" t="s">
        <v>619</v>
      </c>
    </row>
    <row r="6" spans="1:10" s="283" customFormat="1" ht="35.1" customHeight="1">
      <c r="A6" s="2246" t="s">
        <v>1340</v>
      </c>
      <c r="B6" s="2247"/>
      <c r="C6" s="1717">
        <v>37550</v>
      </c>
      <c r="D6" s="1718">
        <f>E6+H6</f>
        <v>39181</v>
      </c>
      <c r="E6" s="1717">
        <v>21943</v>
      </c>
      <c r="F6" s="1717">
        <v>416</v>
      </c>
      <c r="G6" s="1717">
        <v>3</v>
      </c>
      <c r="H6" s="1717">
        <v>17238</v>
      </c>
      <c r="I6" s="1717">
        <v>764</v>
      </c>
      <c r="J6" s="1719">
        <v>71</v>
      </c>
    </row>
    <row r="7" spans="1:10" ht="24.6" customHeight="1">
      <c r="A7" s="2248" t="s">
        <v>426</v>
      </c>
      <c r="B7" s="1112" t="s">
        <v>427</v>
      </c>
      <c r="C7" s="1708">
        <v>17286</v>
      </c>
      <c r="D7" s="1709">
        <f>E7+H7</f>
        <v>17559</v>
      </c>
      <c r="E7" s="1710">
        <v>17559</v>
      </c>
      <c r="F7" s="1711">
        <v>370</v>
      </c>
      <c r="G7" s="1711">
        <v>2</v>
      </c>
      <c r="H7" s="1710">
        <v>0</v>
      </c>
      <c r="I7" s="1708">
        <v>0</v>
      </c>
      <c r="J7" s="1708">
        <v>0</v>
      </c>
    </row>
    <row r="8" spans="1:10" ht="24.6" customHeight="1">
      <c r="A8" s="2249"/>
      <c r="B8" s="1712" t="s">
        <v>428</v>
      </c>
      <c r="C8" s="1713">
        <v>4394</v>
      </c>
      <c r="D8" s="1714">
        <f t="shared" ref="D8" si="0">E8+H8</f>
        <v>4384</v>
      </c>
      <c r="E8" s="1715">
        <v>4384</v>
      </c>
      <c r="F8" s="1716">
        <v>46</v>
      </c>
      <c r="G8" s="1716">
        <v>1</v>
      </c>
      <c r="H8" s="1715">
        <v>0</v>
      </c>
      <c r="I8" s="1713">
        <v>0</v>
      </c>
      <c r="J8" s="1713">
        <v>0</v>
      </c>
    </row>
    <row r="9" spans="1:10">
      <c r="F9" s="284"/>
      <c r="G9" s="284"/>
    </row>
    <row r="10" spans="1:10">
      <c r="A10" s="281" t="s">
        <v>903</v>
      </c>
      <c r="G10" s="269"/>
    </row>
    <row r="11" spans="1:10">
      <c r="A11" s="285"/>
      <c r="B11" s="285"/>
      <c r="C11" s="285"/>
      <c r="D11" s="285"/>
      <c r="E11" s="285"/>
      <c r="F11" s="282"/>
      <c r="G11" s="282"/>
      <c r="H11" s="282"/>
    </row>
    <row r="12" spans="1:10" s="13" customFormat="1" ht="15.65">
      <c r="A12" s="1919" t="s">
        <v>962</v>
      </c>
    </row>
    <row r="13" spans="1:10" s="13" customFormat="1" ht="15.65"/>
    <row r="14" spans="1:10" s="13" customFormat="1" ht="41.35" customHeight="1">
      <c r="A14" s="1396" t="s">
        <v>332</v>
      </c>
      <c r="B14" s="1397"/>
      <c r="C14" s="1397"/>
      <c r="D14" s="1398"/>
      <c r="E14" s="2254" t="s">
        <v>784</v>
      </c>
      <c r="F14" s="2255"/>
      <c r="G14" s="2256" t="s">
        <v>785</v>
      </c>
      <c r="H14" s="2257"/>
      <c r="I14" s="2256" t="s">
        <v>786</v>
      </c>
      <c r="J14" s="2257"/>
    </row>
    <row r="15" spans="1:10" s="13" customFormat="1" ht="15.65">
      <c r="A15" s="793"/>
      <c r="B15" s="712"/>
      <c r="C15" s="712"/>
      <c r="D15" s="794"/>
      <c r="E15" s="1399">
        <v>2022</v>
      </c>
      <c r="F15" s="795">
        <v>2023</v>
      </c>
      <c r="G15" s="1399">
        <v>2022</v>
      </c>
      <c r="H15" s="795">
        <v>2023</v>
      </c>
      <c r="I15" s="1399">
        <v>2022</v>
      </c>
      <c r="J15" s="795">
        <v>2023</v>
      </c>
    </row>
    <row r="16" spans="1:10" s="13" customFormat="1" ht="15.65">
      <c r="A16" s="1400" t="s">
        <v>598</v>
      </c>
      <c r="B16" s="1401"/>
      <c r="C16" s="1401"/>
      <c r="D16" s="1402"/>
      <c r="E16" s="1403">
        <v>81528</v>
      </c>
      <c r="F16" s="1404">
        <f>SUM(F17:F31)</f>
        <v>85559</v>
      </c>
      <c r="G16" s="1403">
        <v>11058572.32</v>
      </c>
      <c r="H16" s="1404">
        <f>SUM(H17:H32)</f>
        <v>12993010.440000001</v>
      </c>
      <c r="I16" s="1405">
        <v>135.641403198901</v>
      </c>
      <c r="J16" s="1406">
        <f>H16/F16</f>
        <v>151.86024193831159</v>
      </c>
    </row>
    <row r="17" spans="1:12" s="13" customFormat="1" ht="32.25" customHeight="1">
      <c r="A17" s="2258" t="s">
        <v>946</v>
      </c>
      <c r="B17" s="2259"/>
      <c r="C17" s="2259"/>
      <c r="D17" s="2260"/>
      <c r="E17" s="1407">
        <v>7</v>
      </c>
      <c r="F17" s="1907">
        <v>2</v>
      </c>
      <c r="G17" s="1407">
        <v>6000</v>
      </c>
      <c r="H17" s="1913">
        <v>1000</v>
      </c>
      <c r="I17" s="1407">
        <v>857.14285714285711</v>
      </c>
      <c r="J17" s="1922">
        <v>500</v>
      </c>
      <c r="K17" s="203"/>
      <c r="L17" s="203"/>
    </row>
    <row r="18" spans="1:12" s="13" customFormat="1" ht="32.25" customHeight="1">
      <c r="A18" s="2258" t="s">
        <v>947</v>
      </c>
      <c r="B18" s="2259"/>
      <c r="C18" s="2259"/>
      <c r="D18" s="2260"/>
      <c r="E18" s="1408">
        <v>48</v>
      </c>
      <c r="F18" s="1909">
        <v>20</v>
      </c>
      <c r="G18" s="1408">
        <v>11718.620000000003</v>
      </c>
      <c r="H18" s="1917">
        <v>4878.62</v>
      </c>
      <c r="I18" s="1408">
        <v>244.13791666666671</v>
      </c>
      <c r="J18" s="1922">
        <v>243.93099999999998</v>
      </c>
    </row>
    <row r="19" spans="1:12" s="13" customFormat="1" ht="32.25" customHeight="1">
      <c r="A19" s="2258" t="s">
        <v>948</v>
      </c>
      <c r="B19" s="2259"/>
      <c r="C19" s="2259"/>
      <c r="D19" s="2260"/>
      <c r="E19" s="1409">
        <v>152</v>
      </c>
      <c r="F19" s="1909">
        <v>239</v>
      </c>
      <c r="G19" s="1409">
        <v>15610.64</v>
      </c>
      <c r="H19" s="1917">
        <v>21486.92</v>
      </c>
      <c r="I19" s="1410">
        <v>102.70157894736842</v>
      </c>
      <c r="J19" s="1922">
        <v>89.903430962343094</v>
      </c>
    </row>
    <row r="20" spans="1:12" s="13" customFormat="1" ht="32.25" customHeight="1">
      <c r="A20" s="2258" t="s">
        <v>949</v>
      </c>
      <c r="B20" s="2259"/>
      <c r="C20" s="2259"/>
      <c r="D20" s="2260"/>
      <c r="E20" s="1411">
        <v>2281</v>
      </c>
      <c r="F20" s="1909">
        <v>2657</v>
      </c>
      <c r="G20" s="1411">
        <v>4392837.7300000004</v>
      </c>
      <c r="H20" s="1917">
        <v>5535713.1200000001</v>
      </c>
      <c r="I20" s="1412">
        <v>1925.8385488820695</v>
      </c>
      <c r="J20" s="1922">
        <v>2083.4449077907416</v>
      </c>
    </row>
    <row r="21" spans="1:12" s="13" customFormat="1" ht="45.7" customHeight="1">
      <c r="A21" s="2258" t="s">
        <v>950</v>
      </c>
      <c r="B21" s="2259"/>
      <c r="C21" s="2259"/>
      <c r="D21" s="2260"/>
      <c r="E21" s="1413">
        <v>9012</v>
      </c>
      <c r="F21" s="1907">
        <v>10571</v>
      </c>
      <c r="G21" s="1414">
        <v>956100.14</v>
      </c>
      <c r="H21" s="1913">
        <v>1054947.1200000001</v>
      </c>
      <c r="I21" s="1414">
        <v>106.09189303151354</v>
      </c>
      <c r="J21" s="1920">
        <v>99.79634093274052</v>
      </c>
    </row>
    <row r="22" spans="1:12" s="13" customFormat="1" ht="32.25" customHeight="1">
      <c r="A22" s="2258" t="s">
        <v>961</v>
      </c>
      <c r="B22" s="2259"/>
      <c r="C22" s="2259"/>
      <c r="D22" s="2260"/>
      <c r="E22" s="1413">
        <v>18507</v>
      </c>
      <c r="F22" s="1909">
        <v>20164</v>
      </c>
      <c r="G22" s="1414">
        <v>1654807</v>
      </c>
      <c r="H22" s="1917">
        <v>1910942.5100000002</v>
      </c>
      <c r="I22" s="1414">
        <v>89.415194250824015</v>
      </c>
      <c r="J22" s="1922">
        <v>94.770011406466978</v>
      </c>
    </row>
    <row r="23" spans="1:12" s="13" customFormat="1" ht="32.25" customHeight="1">
      <c r="A23" s="2258" t="s">
        <v>951</v>
      </c>
      <c r="B23" s="2259"/>
      <c r="C23" s="2259"/>
      <c r="D23" s="2260"/>
      <c r="E23" s="1411">
        <v>7</v>
      </c>
      <c r="F23" s="1909">
        <v>7</v>
      </c>
      <c r="G23" s="1411">
        <v>1170</v>
      </c>
      <c r="H23" s="1917">
        <v>1587.3</v>
      </c>
      <c r="I23" s="1412">
        <v>167.14285714285714</v>
      </c>
      <c r="J23" s="1922">
        <v>226.75714285714284</v>
      </c>
    </row>
    <row r="24" spans="1:12" s="13" customFormat="1" ht="32.25" customHeight="1">
      <c r="A24" s="2258" t="s">
        <v>952</v>
      </c>
      <c r="B24" s="2259"/>
      <c r="C24" s="2259"/>
      <c r="D24" s="2260"/>
      <c r="E24" s="1411">
        <v>161</v>
      </c>
      <c r="F24" s="1909">
        <v>204</v>
      </c>
      <c r="G24" s="1411">
        <v>90997.01999999999</v>
      </c>
      <c r="H24" s="1917">
        <v>129378.86</v>
      </c>
      <c r="I24" s="1412">
        <v>565.19888198757758</v>
      </c>
      <c r="J24" s="1922">
        <v>634.21009803921572</v>
      </c>
    </row>
    <row r="25" spans="1:12" s="13" customFormat="1" ht="30.05" customHeight="1">
      <c r="A25" s="2258" t="s">
        <v>953</v>
      </c>
      <c r="B25" s="2259"/>
      <c r="C25" s="2259"/>
      <c r="D25" s="2260"/>
      <c r="E25" s="1411">
        <v>6266</v>
      </c>
      <c r="F25" s="1910">
        <v>6649</v>
      </c>
      <c r="G25" s="1415">
        <v>148980.35999999999</v>
      </c>
      <c r="H25" s="1915">
        <v>172402.05</v>
      </c>
      <c r="I25" s="1411">
        <v>23.775991062879026</v>
      </c>
      <c r="J25" s="1922">
        <v>25.929019401413743</v>
      </c>
    </row>
    <row r="26" spans="1:12" s="13" customFormat="1" ht="32.25" customHeight="1">
      <c r="A26" s="2261" t="s">
        <v>954</v>
      </c>
      <c r="B26" s="2262"/>
      <c r="C26" s="2262"/>
      <c r="D26" s="2263"/>
      <c r="E26" s="1413">
        <v>310</v>
      </c>
      <c r="F26" s="1911">
        <v>206</v>
      </c>
      <c r="G26" s="1414">
        <v>18623</v>
      </c>
      <c r="H26" s="1918">
        <v>16170</v>
      </c>
      <c r="I26" s="1414">
        <v>60.074193548387093</v>
      </c>
      <c r="J26" s="1922">
        <v>78.495145631067956</v>
      </c>
    </row>
    <row r="27" spans="1:12" s="13" customFormat="1" ht="32.25" customHeight="1">
      <c r="A27" s="2261" t="s">
        <v>959</v>
      </c>
      <c r="B27" s="2262"/>
      <c r="C27" s="2262"/>
      <c r="D27" s="2263"/>
      <c r="E27" s="1413">
        <v>0</v>
      </c>
      <c r="F27" s="1911">
        <v>0</v>
      </c>
      <c r="G27" s="1414">
        <v>0</v>
      </c>
      <c r="H27" s="1918">
        <v>0</v>
      </c>
      <c r="I27" s="1414" t="s">
        <v>960</v>
      </c>
      <c r="J27" s="1923" t="s">
        <v>960</v>
      </c>
    </row>
    <row r="28" spans="1:12" s="13" customFormat="1" ht="32.25" customHeight="1">
      <c r="A28" s="2258" t="s">
        <v>955</v>
      </c>
      <c r="B28" s="2259"/>
      <c r="C28" s="2259"/>
      <c r="D28" s="2260"/>
      <c r="E28" s="1413">
        <v>0</v>
      </c>
      <c r="F28" s="1912">
        <v>1</v>
      </c>
      <c r="G28" s="1414">
        <v>0</v>
      </c>
      <c r="H28" s="1915">
        <v>400</v>
      </c>
      <c r="I28" s="1414" t="s">
        <v>960</v>
      </c>
      <c r="J28" s="1923">
        <v>400</v>
      </c>
    </row>
    <row r="29" spans="1:12" s="13" customFormat="1" ht="32.25" customHeight="1">
      <c r="A29" s="1416" t="s">
        <v>956</v>
      </c>
      <c r="B29" s="1417"/>
      <c r="C29" s="1417"/>
      <c r="D29" s="1418"/>
      <c r="E29" s="1419">
        <v>23594</v>
      </c>
      <c r="F29" s="1912">
        <v>19700</v>
      </c>
      <c r="G29" s="1411">
        <v>1557754.9999999998</v>
      </c>
      <c r="H29" s="1915">
        <v>1670273.8199999998</v>
      </c>
      <c r="I29" s="1411">
        <v>66.311625413240648</v>
      </c>
      <c r="J29" s="1923">
        <v>84.785473096446694</v>
      </c>
    </row>
    <row r="30" spans="1:12" s="13" customFormat="1" ht="32.25" customHeight="1">
      <c r="A30" s="1416" t="s">
        <v>957</v>
      </c>
      <c r="B30" s="1417"/>
      <c r="C30" s="1417"/>
      <c r="D30" s="1418"/>
      <c r="E30" s="1419">
        <v>21183</v>
      </c>
      <c r="F30" s="1912">
        <v>25139</v>
      </c>
      <c r="G30" s="1411">
        <v>2203972.81</v>
      </c>
      <c r="H30" s="1915">
        <v>2473830.12</v>
      </c>
      <c r="I30" s="1411">
        <v>104.04441344474343</v>
      </c>
      <c r="J30" s="1923">
        <v>98.406067067106889</v>
      </c>
    </row>
    <row r="31" spans="1:12" s="13" customFormat="1" ht="32.25" customHeight="1">
      <c r="A31" s="1420" t="s">
        <v>958</v>
      </c>
      <c r="B31" s="1113"/>
      <c r="C31" s="1113"/>
      <c r="D31" s="1114"/>
      <c r="E31" s="1413">
        <v>0</v>
      </c>
      <c r="F31" s="1908">
        <v>0</v>
      </c>
      <c r="G31" s="1421">
        <v>0</v>
      </c>
      <c r="H31" s="1914">
        <v>0</v>
      </c>
      <c r="I31" s="1413">
        <v>0</v>
      </c>
      <c r="J31" s="1924">
        <v>0</v>
      </c>
    </row>
    <row r="32" spans="1:12" s="13" customFormat="1" ht="32.25" customHeight="1">
      <c r="A32" s="1416" t="s">
        <v>30</v>
      </c>
      <c r="B32" s="1417"/>
      <c r="C32" s="1417"/>
      <c r="D32" s="1418"/>
      <c r="E32" s="1419"/>
      <c r="F32" s="1912"/>
      <c r="G32" s="1419"/>
      <c r="H32" s="1916"/>
      <c r="I32" s="1419"/>
      <c r="J32" s="1921"/>
    </row>
    <row r="33" spans="1:8">
      <c r="G33" s="284"/>
      <c r="H33" s="284"/>
    </row>
    <row r="34" spans="1:8">
      <c r="A34" s="281" t="s">
        <v>902</v>
      </c>
    </row>
  </sheetData>
  <mergeCells count="18">
    <mergeCell ref="I14:J14"/>
    <mergeCell ref="A28:D28"/>
    <mergeCell ref="A27:D27"/>
    <mergeCell ref="A22:D22"/>
    <mergeCell ref="A23:D23"/>
    <mergeCell ref="A24:D24"/>
    <mergeCell ref="A25:D25"/>
    <mergeCell ref="A26:D26"/>
    <mergeCell ref="A17:D17"/>
    <mergeCell ref="A18:D18"/>
    <mergeCell ref="A19:D19"/>
    <mergeCell ref="A20:D20"/>
    <mergeCell ref="A21:D21"/>
    <mergeCell ref="A6:B6"/>
    <mergeCell ref="A7:A8"/>
    <mergeCell ref="C3:D4"/>
    <mergeCell ref="E14:F14"/>
    <mergeCell ref="G14:H14"/>
  </mergeCells>
  <phoneticPr fontId="0" type="noConversion"/>
  <pageMargins left="0.63" right="0.4" top="0.79" bottom="0.23622047244094491" header="0.39370078740157483" footer="0.51181102362204722"/>
  <pageSetup paperSize="9" scale="77" orientation="portrait" r:id="rId1"/>
  <headerFooter alignWithMargins="0">
    <oddHeader>&amp;C23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2"/>
  <sheetViews>
    <sheetView topLeftCell="A34" zoomScaleNormal="100" workbookViewId="0">
      <selection activeCell="J7" sqref="J7"/>
    </sheetView>
  </sheetViews>
  <sheetFormatPr defaultColWidth="9.81640625" defaultRowHeight="15.05"/>
  <cols>
    <col min="1" max="1" width="9.81640625" style="10"/>
    <col min="2" max="2" width="12.1796875" style="10" customWidth="1"/>
    <col min="3" max="3" width="10.81640625" style="10" customWidth="1"/>
    <col min="4" max="4" width="11.6328125" style="10" customWidth="1"/>
    <col min="5" max="5" width="11.08984375" style="10" customWidth="1"/>
    <col min="6" max="6" width="10.6328125" style="10" customWidth="1"/>
    <col min="7" max="16384" width="9.81640625" style="10"/>
  </cols>
  <sheetData>
    <row r="1" spans="1:7" ht="12.7" customHeight="1">
      <c r="A1" s="1929" t="s">
        <v>572</v>
      </c>
      <c r="B1" s="10" t="s">
        <v>291</v>
      </c>
    </row>
    <row r="2" spans="1:7" ht="12.05" customHeight="1"/>
    <row r="3" spans="1:7" ht="15.05" customHeight="1">
      <c r="A3" s="1314" t="s">
        <v>622</v>
      </c>
      <c r="B3" s="1315"/>
      <c r="C3" s="2265" t="s">
        <v>780</v>
      </c>
      <c r="D3" s="2266"/>
      <c r="E3" s="2267" t="s">
        <v>782</v>
      </c>
      <c r="F3" s="2268"/>
    </row>
    <row r="4" spans="1:7" ht="15.05" customHeight="1">
      <c r="A4" s="1316"/>
      <c r="B4" s="1317"/>
      <c r="C4" s="2269" t="s">
        <v>781</v>
      </c>
      <c r="D4" s="2270"/>
      <c r="E4" s="2271" t="s">
        <v>781</v>
      </c>
      <c r="F4" s="2272"/>
    </row>
    <row r="5" spans="1:7" ht="15.05" customHeight="1">
      <c r="A5" s="1318"/>
      <c r="B5" s="1319"/>
      <c r="C5" s="1320" t="s">
        <v>1162</v>
      </c>
      <c r="D5" s="1320" t="s">
        <v>1304</v>
      </c>
      <c r="E5" s="1321" t="s">
        <v>1162</v>
      </c>
      <c r="F5" s="1320" t="s">
        <v>1304</v>
      </c>
    </row>
    <row r="6" spans="1:7" ht="15.05" customHeight="1">
      <c r="A6" s="1322" t="s">
        <v>598</v>
      </c>
      <c r="B6" s="1323"/>
      <c r="C6" s="1324">
        <v>23</v>
      </c>
      <c r="D6" s="1324">
        <v>22</v>
      </c>
      <c r="E6" s="1325">
        <v>220</v>
      </c>
      <c r="F6" s="1325">
        <v>196</v>
      </c>
    </row>
    <row r="7" spans="1:7" ht="15.05" customHeight="1">
      <c r="A7" s="1326" t="s">
        <v>333</v>
      </c>
      <c r="B7" s="1327"/>
      <c r="C7" s="1307">
        <v>8</v>
      </c>
      <c r="D7" s="1925">
        <v>6</v>
      </c>
      <c r="E7" s="1308">
        <v>7</v>
      </c>
      <c r="F7" s="1932">
        <v>6</v>
      </c>
    </row>
    <row r="8" spans="1:7" ht="15.05" customHeight="1">
      <c r="A8" s="1326" t="s">
        <v>334</v>
      </c>
      <c r="B8" s="1327"/>
      <c r="C8" s="1309" t="s">
        <v>1014</v>
      </c>
      <c r="D8" s="1926" t="s">
        <v>1014</v>
      </c>
      <c r="E8" s="1362" t="s">
        <v>1014</v>
      </c>
      <c r="F8" s="1933" t="s">
        <v>1014</v>
      </c>
    </row>
    <row r="9" spans="1:7" ht="15.05" customHeight="1">
      <c r="A9" s="1328" t="s">
        <v>1022</v>
      </c>
      <c r="B9" s="1327"/>
      <c r="C9" s="1309" t="s">
        <v>1014</v>
      </c>
      <c r="D9" s="1926" t="s">
        <v>1014</v>
      </c>
      <c r="E9" s="1310" t="s">
        <v>1014</v>
      </c>
      <c r="F9" s="1933" t="s">
        <v>1014</v>
      </c>
    </row>
    <row r="10" spans="1:7" ht="15.05" customHeight="1">
      <c r="A10" s="1328" t="s">
        <v>335</v>
      </c>
      <c r="B10" s="1327"/>
      <c r="C10" s="1309" t="s">
        <v>1014</v>
      </c>
      <c r="D10" s="1926" t="s">
        <v>1014</v>
      </c>
      <c r="E10" s="1310" t="s">
        <v>1014</v>
      </c>
      <c r="F10" s="1933" t="s">
        <v>1014</v>
      </c>
    </row>
    <row r="11" spans="1:7" ht="15.05" customHeight="1">
      <c r="A11" s="1328" t="s">
        <v>593</v>
      </c>
      <c r="B11" s="1327"/>
      <c r="C11" s="1307">
        <v>0</v>
      </c>
      <c r="D11" s="1926">
        <v>0</v>
      </c>
      <c r="E11" s="1308">
        <v>0</v>
      </c>
      <c r="F11" s="1933">
        <v>0</v>
      </c>
    </row>
    <row r="12" spans="1:7" ht="15.05" customHeight="1">
      <c r="A12" s="1329" t="s">
        <v>336</v>
      </c>
      <c r="B12" s="1330"/>
      <c r="C12" s="1311">
        <v>15</v>
      </c>
      <c r="D12" s="1927">
        <v>16</v>
      </c>
      <c r="E12" s="1308">
        <v>40</v>
      </c>
      <c r="F12" s="1932">
        <v>35</v>
      </c>
    </row>
    <row r="13" spans="1:7" ht="12.7" customHeight="1">
      <c r="A13" s="1331" t="s">
        <v>999</v>
      </c>
      <c r="B13" s="1332"/>
      <c r="C13" s="1312" t="s">
        <v>1014</v>
      </c>
      <c r="D13" s="1928" t="s">
        <v>1014</v>
      </c>
      <c r="E13" s="1313">
        <v>173</v>
      </c>
      <c r="F13" s="1931">
        <v>155</v>
      </c>
    </row>
    <row r="14" spans="1:7" ht="12.7" customHeight="1">
      <c r="A14" s="289"/>
      <c r="B14" s="66"/>
      <c r="C14" s="290"/>
      <c r="D14" s="290"/>
      <c r="E14" s="291"/>
      <c r="F14" s="144"/>
    </row>
    <row r="15" spans="1:7" ht="12.7" customHeight="1">
      <c r="A15" s="1930" t="s">
        <v>573</v>
      </c>
      <c r="B15" s="50" t="s">
        <v>337</v>
      </c>
      <c r="C15" s="50"/>
      <c r="D15" s="50"/>
      <c r="E15" s="144"/>
    </row>
    <row r="16" spans="1:7" ht="12.7" customHeight="1">
      <c r="A16" s="287"/>
      <c r="B16" s="50" t="s">
        <v>338</v>
      </c>
      <c r="C16" s="50"/>
      <c r="D16" s="50"/>
      <c r="E16" s="144"/>
      <c r="G16" s="12"/>
    </row>
    <row r="17" spans="1:7" ht="12.7" customHeight="1">
      <c r="A17" s="287"/>
      <c r="B17" s="50"/>
      <c r="C17" s="50"/>
      <c r="D17" s="50"/>
      <c r="E17" s="144"/>
      <c r="G17" s="12"/>
    </row>
    <row r="18" spans="1:7" ht="18" customHeight="1">
      <c r="A18" s="1336" t="s">
        <v>622</v>
      </c>
      <c r="B18" s="1339"/>
      <c r="C18" s="1339"/>
      <c r="D18" s="1339"/>
      <c r="E18" s="2273" t="s">
        <v>783</v>
      </c>
      <c r="F18" s="2274"/>
      <c r="G18" s="12"/>
    </row>
    <row r="19" spans="1:7" ht="15.05" customHeight="1">
      <c r="A19" s="1340"/>
      <c r="B19" s="1341"/>
      <c r="C19" s="1341"/>
      <c r="D19" s="1342"/>
      <c r="E19" s="1343" t="s">
        <v>1162</v>
      </c>
      <c r="F19" s="1337" t="s">
        <v>1304</v>
      </c>
      <c r="G19" s="12"/>
    </row>
    <row r="20" spans="1:7" ht="15.05" customHeight="1">
      <c r="A20" s="1338" t="s">
        <v>598</v>
      </c>
      <c r="B20" s="1344"/>
      <c r="C20" s="1344"/>
      <c r="D20" s="1345"/>
      <c r="E20" s="1346">
        <v>5053</v>
      </c>
      <c r="F20" s="1347">
        <v>4646</v>
      </c>
      <c r="G20" s="12"/>
    </row>
    <row r="21" spans="1:7" ht="15.05" customHeight="1">
      <c r="A21" s="1348" t="s">
        <v>333</v>
      </c>
      <c r="B21" s="1349"/>
      <c r="C21" s="1349"/>
      <c r="D21" s="1350"/>
      <c r="E21" s="1333">
        <v>167</v>
      </c>
      <c r="F21" s="1935">
        <v>145</v>
      </c>
      <c r="G21" s="12"/>
    </row>
    <row r="22" spans="1:7" ht="15.05" customHeight="1">
      <c r="A22" s="1348" t="s">
        <v>334</v>
      </c>
      <c r="B22" s="1349"/>
      <c r="C22" s="1349"/>
      <c r="D22" s="1350"/>
      <c r="E22" s="1334" t="s">
        <v>1014</v>
      </c>
      <c r="F22" s="1936" t="s">
        <v>1014</v>
      </c>
      <c r="G22" s="12"/>
    </row>
    <row r="23" spans="1:7" ht="15.05" customHeight="1">
      <c r="A23" s="1351" t="s">
        <v>1022</v>
      </c>
      <c r="B23" s="1349"/>
      <c r="C23" s="1349"/>
      <c r="D23" s="1350"/>
      <c r="E23" s="1334" t="s">
        <v>1014</v>
      </c>
      <c r="F23" s="1936" t="s">
        <v>1014</v>
      </c>
      <c r="G23" s="12"/>
    </row>
    <row r="24" spans="1:7" ht="15.05" customHeight="1">
      <c r="A24" s="1351" t="s">
        <v>335</v>
      </c>
      <c r="B24" s="1349"/>
      <c r="C24" s="1349"/>
      <c r="D24" s="1350"/>
      <c r="E24" s="1334" t="s">
        <v>1014</v>
      </c>
      <c r="F24" s="1936" t="s">
        <v>1014</v>
      </c>
      <c r="G24" s="12"/>
    </row>
    <row r="25" spans="1:7" ht="15.05" customHeight="1">
      <c r="A25" s="1351" t="s">
        <v>593</v>
      </c>
      <c r="B25" s="1349"/>
      <c r="C25" s="1349"/>
      <c r="D25" s="1350"/>
      <c r="E25" s="1333">
        <v>0</v>
      </c>
      <c r="F25" s="1936">
        <v>0</v>
      </c>
      <c r="G25" s="12"/>
    </row>
    <row r="26" spans="1:7" ht="15.05" customHeight="1">
      <c r="A26" s="1352" t="s">
        <v>336</v>
      </c>
      <c r="B26" s="1353"/>
      <c r="C26" s="1353"/>
      <c r="D26" s="1354"/>
      <c r="E26" s="1333">
        <v>802</v>
      </c>
      <c r="F26" s="1936">
        <v>732</v>
      </c>
      <c r="G26" s="12"/>
    </row>
    <row r="27" spans="1:7" ht="15.05" customHeight="1">
      <c r="A27" s="1355" t="s">
        <v>339</v>
      </c>
      <c r="B27" s="1349"/>
      <c r="C27" s="1349"/>
      <c r="D27" s="1349"/>
      <c r="E27" s="1333">
        <v>16</v>
      </c>
      <c r="F27" s="1936">
        <v>26</v>
      </c>
      <c r="G27" s="12"/>
    </row>
    <row r="28" spans="1:7" ht="12.7" customHeight="1">
      <c r="A28" s="1356" t="s">
        <v>999</v>
      </c>
      <c r="B28" s="1357"/>
      <c r="C28" s="1357"/>
      <c r="D28" s="1358"/>
      <c r="E28" s="1335">
        <v>4068</v>
      </c>
      <c r="F28" s="1937">
        <v>3743</v>
      </c>
    </row>
    <row r="29" spans="1:7" ht="12.7" customHeight="1"/>
    <row r="30" spans="1:7" ht="12.7" customHeight="1">
      <c r="A30" s="1934" t="s">
        <v>574</v>
      </c>
      <c r="B30" s="10" t="s">
        <v>340</v>
      </c>
    </row>
    <row r="31" spans="1:7" ht="12.7" customHeight="1"/>
    <row r="32" spans="1:7" ht="15.05" customHeight="1">
      <c r="A32" s="796" t="s">
        <v>622</v>
      </c>
      <c r="B32" s="797"/>
      <c r="C32" s="2277" t="s">
        <v>1163</v>
      </c>
      <c r="D32" s="2278"/>
      <c r="E32" s="2277" t="s">
        <v>1305</v>
      </c>
      <c r="F32" s="2278"/>
    </row>
    <row r="33" spans="1:7" ht="15.05" customHeight="1">
      <c r="A33" s="798"/>
      <c r="B33" s="799"/>
      <c r="C33" s="2275" t="s">
        <v>341</v>
      </c>
      <c r="D33" s="1365" t="s">
        <v>657</v>
      </c>
      <c r="E33" s="2275" t="s">
        <v>341</v>
      </c>
      <c r="F33" s="1365" t="s">
        <v>657</v>
      </c>
    </row>
    <row r="34" spans="1:7" ht="15.05" customHeight="1">
      <c r="A34" s="798"/>
      <c r="B34" s="799"/>
      <c r="C34" s="2276"/>
      <c r="D34" s="1364" t="s">
        <v>342</v>
      </c>
      <c r="E34" s="2276"/>
      <c r="F34" s="1364" t="s">
        <v>342</v>
      </c>
    </row>
    <row r="35" spans="1:7" ht="15.05" customHeight="1">
      <c r="A35" s="1117" t="s">
        <v>598</v>
      </c>
      <c r="B35" s="1118"/>
      <c r="C35" s="1366">
        <v>246</v>
      </c>
      <c r="D35" s="1367">
        <v>70</v>
      </c>
      <c r="E35" s="1366">
        <v>156</v>
      </c>
      <c r="F35" s="1367">
        <v>38</v>
      </c>
    </row>
    <row r="36" spans="1:7" ht="15.05" customHeight="1">
      <c r="A36" s="1121" t="s">
        <v>333</v>
      </c>
      <c r="B36" s="1119"/>
      <c r="C36" s="1361">
        <v>57</v>
      </c>
      <c r="D36" s="1363"/>
      <c r="E36" s="1361">
        <v>31</v>
      </c>
      <c r="F36" s="1363"/>
    </row>
    <row r="37" spans="1:7" ht="15.05" customHeight="1">
      <c r="A37" s="1121" t="s">
        <v>334</v>
      </c>
      <c r="B37" s="1119"/>
      <c r="C37" s="1361">
        <v>0</v>
      </c>
      <c r="D37" s="1363"/>
      <c r="E37" s="1361">
        <v>0</v>
      </c>
      <c r="F37" s="1363"/>
    </row>
    <row r="38" spans="1:7" ht="15.05" customHeight="1">
      <c r="A38" s="1123" t="s">
        <v>1022</v>
      </c>
      <c r="B38" s="1119"/>
      <c r="C38" s="1362">
        <v>0</v>
      </c>
      <c r="D38" s="1363"/>
      <c r="E38" s="1362">
        <v>0</v>
      </c>
      <c r="F38" s="1363"/>
    </row>
    <row r="39" spans="1:7" ht="15.05" customHeight="1">
      <c r="A39" s="1123" t="s">
        <v>335</v>
      </c>
      <c r="B39" s="1119"/>
      <c r="C39" s="1362">
        <v>0</v>
      </c>
      <c r="D39" s="1362"/>
      <c r="E39" s="1362">
        <v>0</v>
      </c>
      <c r="F39" s="1362"/>
    </row>
    <row r="40" spans="1:7" ht="15.05" customHeight="1">
      <c r="A40" s="1123" t="s">
        <v>593</v>
      </c>
      <c r="B40" s="1119"/>
      <c r="C40" s="1361">
        <v>0</v>
      </c>
      <c r="D40" s="1363"/>
      <c r="E40" s="1361">
        <v>0</v>
      </c>
      <c r="F40" s="1363"/>
    </row>
    <row r="41" spans="1:7" ht="15.05" customHeight="1">
      <c r="A41" s="1124" t="s">
        <v>336</v>
      </c>
      <c r="B41" s="1120"/>
      <c r="C41" s="1361">
        <v>189</v>
      </c>
      <c r="D41" s="1361">
        <v>70</v>
      </c>
      <c r="E41" s="1361">
        <v>125</v>
      </c>
      <c r="F41" s="1361">
        <v>38</v>
      </c>
      <c r="G41" s="292"/>
    </row>
    <row r="42" spans="1:7" ht="15.05" customHeight="1">
      <c r="A42" s="1359" t="s">
        <v>999</v>
      </c>
      <c r="B42" s="1360"/>
      <c r="C42" s="1369">
        <v>1272</v>
      </c>
      <c r="D42" s="1368"/>
      <c r="E42" s="1369">
        <v>1070</v>
      </c>
      <c r="F42" s="1368"/>
      <c r="G42" s="292"/>
    </row>
    <row r="43" spans="1:7" ht="12.7" customHeight="1">
      <c r="A43" s="144"/>
      <c r="B43" s="144"/>
      <c r="C43" s="144"/>
      <c r="D43" s="144"/>
      <c r="E43" s="144"/>
    </row>
    <row r="44" spans="1:7">
      <c r="A44" s="1943" t="s">
        <v>575</v>
      </c>
      <c r="B44" s="288" t="s">
        <v>1038</v>
      </c>
      <c r="C44" s="288"/>
      <c r="D44" s="288"/>
      <c r="E44" s="288"/>
      <c r="F44" s="288"/>
      <c r="G44" s="288"/>
    </row>
    <row r="45" spans="1:7" ht="11.3" customHeight="1">
      <c r="A45" s="288"/>
      <c r="B45" s="288"/>
      <c r="C45" s="288"/>
      <c r="D45" s="288"/>
      <c r="E45" s="288"/>
      <c r="F45" s="288"/>
      <c r="G45" s="288"/>
    </row>
    <row r="46" spans="1:7" ht="21.8" customHeight="1">
      <c r="A46" s="1373" t="s">
        <v>622</v>
      </c>
      <c r="B46" s="1374"/>
      <c r="C46" s="1375"/>
      <c r="D46" s="2279" t="s">
        <v>16</v>
      </c>
      <c r="E46" s="2280"/>
      <c r="F46" s="288"/>
      <c r="G46" s="288"/>
    </row>
    <row r="47" spans="1:7" ht="21.8" customHeight="1">
      <c r="A47" s="1376"/>
      <c r="B47" s="1377"/>
      <c r="C47" s="1378"/>
      <c r="D47" s="1379">
        <v>2022</v>
      </c>
      <c r="E47" s="1380">
        <v>2023</v>
      </c>
      <c r="F47" s="288"/>
      <c r="G47" s="288"/>
    </row>
    <row r="48" spans="1:7" ht="15.05" customHeight="1">
      <c r="A48" s="1389" t="s">
        <v>1039</v>
      </c>
      <c r="B48" s="1381"/>
      <c r="C48" s="1382"/>
      <c r="D48" s="1370">
        <v>258</v>
      </c>
      <c r="E48" s="1944">
        <v>281</v>
      </c>
      <c r="F48" s="288"/>
      <c r="G48" s="288"/>
    </row>
    <row r="49" spans="1:7" ht="55.75" customHeight="1">
      <c r="A49" s="1383" t="s">
        <v>1040</v>
      </c>
      <c r="B49" s="1384"/>
      <c r="C49" s="1385"/>
      <c r="D49" s="1371">
        <v>2331</v>
      </c>
      <c r="E49" s="1945">
        <v>2682</v>
      </c>
      <c r="F49" s="288"/>
      <c r="G49" s="288"/>
    </row>
    <row r="50" spans="1:7">
      <c r="A50" s="1386" t="s">
        <v>1041</v>
      </c>
      <c r="B50" s="1387"/>
      <c r="C50" s="1388"/>
      <c r="D50" s="1372">
        <v>2298</v>
      </c>
      <c r="E50" s="1946">
        <v>2655</v>
      </c>
      <c r="F50" s="288"/>
      <c r="G50" s="288"/>
    </row>
    <row r="51" spans="1:7" ht="41.95" customHeight="1">
      <c r="A51" s="2264" t="s">
        <v>1029</v>
      </c>
      <c r="B51" s="2264"/>
      <c r="C51" s="2264"/>
      <c r="D51" s="2264"/>
      <c r="E51" s="2264"/>
      <c r="F51" s="2264"/>
      <c r="G51" s="293"/>
    </row>
    <row r="52" spans="1:7">
      <c r="A52" s="24" t="s">
        <v>902</v>
      </c>
    </row>
  </sheetData>
  <mergeCells count="11">
    <mergeCell ref="A51:F51"/>
    <mergeCell ref="C3:D3"/>
    <mergeCell ref="E3:F3"/>
    <mergeCell ref="C4:D4"/>
    <mergeCell ref="E4:F4"/>
    <mergeCell ref="E18:F18"/>
    <mergeCell ref="C33:C34"/>
    <mergeCell ref="E33:E34"/>
    <mergeCell ref="C32:D32"/>
    <mergeCell ref="E32:F32"/>
    <mergeCell ref="D46:E46"/>
  </mergeCells>
  <pageMargins left="0.70866141732283472" right="0.51181102362204722" top="0.35433070866141736" bottom="0.15748031496062992" header="0.15748031496062992" footer="0.6692913385826772"/>
  <pageSetup paperSize="9" scale="98" orientation="portrait" r:id="rId1"/>
  <headerFooter>
    <oddHeader>&amp;C24</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dimension ref="A1:Y261"/>
  <sheetViews>
    <sheetView workbookViewId="0">
      <selection activeCell="F19" sqref="F19"/>
    </sheetView>
  </sheetViews>
  <sheetFormatPr defaultColWidth="9.81640625" defaultRowHeight="15.65"/>
  <cols>
    <col min="1" max="7" width="9.81640625" style="13"/>
    <col min="8" max="8" width="10.6328125" style="13" customWidth="1"/>
    <col min="9" max="9" width="10" style="13" bestFit="1" customWidth="1"/>
    <col min="10" max="16384" width="9.81640625" style="13"/>
  </cols>
  <sheetData>
    <row r="1" spans="1:25" ht="18" customHeight="1">
      <c r="A1" s="17" t="s">
        <v>869</v>
      </c>
      <c r="B1" s="210"/>
      <c r="C1" s="210"/>
      <c r="D1" s="17"/>
      <c r="E1" s="17"/>
      <c r="F1" s="17"/>
      <c r="G1" s="17"/>
      <c r="H1" s="17"/>
      <c r="I1" s="17"/>
      <c r="J1" s="17"/>
      <c r="K1" s="17"/>
      <c r="L1" s="17"/>
      <c r="M1" s="17"/>
      <c r="N1" s="17"/>
      <c r="O1" s="17"/>
      <c r="P1" s="17"/>
      <c r="Q1" s="17"/>
      <c r="R1" s="17"/>
      <c r="S1" s="17"/>
      <c r="T1" s="17"/>
      <c r="U1" s="17"/>
      <c r="V1" s="17"/>
      <c r="W1" s="17"/>
      <c r="X1" s="17"/>
      <c r="Y1" s="17"/>
    </row>
    <row r="2" spans="1:25" ht="18" customHeight="1">
      <c r="A2" s="17"/>
      <c r="B2" s="17"/>
      <c r="C2" s="17"/>
      <c r="D2" s="17"/>
      <c r="E2" s="17"/>
      <c r="F2" s="17"/>
      <c r="G2" s="17"/>
      <c r="H2" s="17"/>
      <c r="I2" s="17"/>
      <c r="J2" s="17"/>
      <c r="K2" s="17"/>
      <c r="L2" s="17"/>
      <c r="M2" s="17"/>
      <c r="N2" s="17"/>
      <c r="O2" s="17"/>
      <c r="P2" s="17"/>
      <c r="Q2" s="17"/>
      <c r="R2" s="17"/>
      <c r="S2" s="17"/>
      <c r="T2" s="17"/>
      <c r="U2" s="17"/>
      <c r="V2" s="17"/>
      <c r="W2" s="17"/>
      <c r="X2" s="17"/>
      <c r="Y2" s="17"/>
    </row>
    <row r="3" spans="1:25" ht="18" customHeight="1">
      <c r="A3" s="553" t="s">
        <v>591</v>
      </c>
      <c r="B3" s="806" t="s">
        <v>17</v>
      </c>
      <c r="C3" s="807"/>
      <c r="D3" s="807"/>
      <c r="E3" s="2281" t="s">
        <v>18</v>
      </c>
      <c r="F3" s="2133"/>
      <c r="G3" s="2133"/>
      <c r="H3" s="2134"/>
      <c r="I3" s="587" t="s">
        <v>19</v>
      </c>
      <c r="J3" s="17"/>
      <c r="K3" s="17"/>
      <c r="L3" s="17"/>
      <c r="M3" s="17"/>
      <c r="N3" s="17"/>
      <c r="O3" s="17"/>
      <c r="P3" s="17"/>
      <c r="Q3" s="17"/>
      <c r="R3" s="17"/>
      <c r="S3" s="17"/>
      <c r="T3" s="17"/>
      <c r="U3" s="17"/>
      <c r="V3" s="17"/>
      <c r="W3" s="17"/>
      <c r="X3" s="17"/>
      <c r="Y3" s="17"/>
    </row>
    <row r="4" spans="1:25" ht="18" customHeight="1">
      <c r="A4" s="555"/>
      <c r="B4" s="742" t="s">
        <v>598</v>
      </c>
      <c r="C4" s="742" t="s">
        <v>21</v>
      </c>
      <c r="D4" s="587" t="s">
        <v>663</v>
      </c>
      <c r="E4" s="2282" t="s">
        <v>118</v>
      </c>
      <c r="F4" s="2228"/>
      <c r="G4" s="2283"/>
      <c r="H4" s="808" t="s">
        <v>119</v>
      </c>
      <c r="I4" s="809" t="s">
        <v>20</v>
      </c>
      <c r="J4" s="17"/>
      <c r="K4" s="17"/>
      <c r="L4" s="17"/>
      <c r="M4" s="17"/>
      <c r="N4" s="17"/>
      <c r="O4" s="17"/>
      <c r="P4" s="17"/>
      <c r="Q4" s="17"/>
      <c r="R4" s="17"/>
      <c r="S4" s="17"/>
      <c r="T4" s="17"/>
      <c r="U4" s="17"/>
      <c r="V4" s="17"/>
      <c r="W4" s="17"/>
      <c r="X4" s="17"/>
      <c r="Y4" s="17"/>
    </row>
    <row r="5" spans="1:25" ht="18" customHeight="1">
      <c r="A5" s="555"/>
      <c r="B5" s="555"/>
      <c r="C5" s="586" t="s">
        <v>615</v>
      </c>
      <c r="D5" s="586" t="s">
        <v>23</v>
      </c>
      <c r="E5" s="586" t="s">
        <v>592</v>
      </c>
      <c r="F5" s="742" t="s">
        <v>21</v>
      </c>
      <c r="G5" s="742" t="s">
        <v>663</v>
      </c>
      <c r="H5" s="586" t="s">
        <v>663</v>
      </c>
      <c r="I5" s="809" t="s">
        <v>22</v>
      </c>
      <c r="J5" s="17"/>
      <c r="K5" s="17"/>
      <c r="L5" s="17"/>
      <c r="M5" s="17"/>
      <c r="N5" s="17"/>
      <c r="O5" s="17"/>
      <c r="P5" s="17"/>
      <c r="Q5" s="17"/>
      <c r="R5" s="17"/>
      <c r="S5" s="17"/>
      <c r="T5" s="17"/>
      <c r="U5" s="17"/>
      <c r="V5" s="17"/>
      <c r="W5" s="17"/>
      <c r="X5" s="17"/>
      <c r="Y5" s="17"/>
    </row>
    <row r="6" spans="1:25">
      <c r="A6" s="555"/>
      <c r="B6" s="555"/>
      <c r="C6" s="586"/>
      <c r="D6" s="586"/>
      <c r="E6" s="555"/>
      <c r="F6" s="586" t="s">
        <v>615</v>
      </c>
      <c r="G6" s="586" t="s">
        <v>23</v>
      </c>
      <c r="H6" s="586" t="s">
        <v>23</v>
      </c>
      <c r="I6" s="809" t="s">
        <v>24</v>
      </c>
      <c r="J6" s="17"/>
      <c r="K6" s="17"/>
      <c r="L6" s="17"/>
      <c r="M6" s="17"/>
      <c r="N6" s="17"/>
      <c r="O6" s="17"/>
      <c r="P6" s="17"/>
      <c r="Q6" s="17"/>
      <c r="R6" s="17"/>
      <c r="S6" s="17"/>
      <c r="T6" s="17"/>
      <c r="U6" s="17"/>
      <c r="V6" s="17"/>
      <c r="W6" s="17"/>
      <c r="X6" s="17"/>
      <c r="Y6" s="17"/>
    </row>
    <row r="7" spans="1:25" ht="18" customHeight="1">
      <c r="A7" s="555"/>
      <c r="B7" s="555"/>
      <c r="C7" s="555"/>
      <c r="D7" s="555"/>
      <c r="E7" s="555"/>
      <c r="F7" s="555"/>
      <c r="G7" s="555"/>
      <c r="H7" s="555"/>
      <c r="I7" s="809" t="s">
        <v>25</v>
      </c>
      <c r="J7" s="17"/>
      <c r="K7" s="17"/>
      <c r="L7" s="17"/>
      <c r="M7" s="17"/>
      <c r="N7" s="17"/>
      <c r="O7" s="17"/>
      <c r="P7" s="17"/>
      <c r="Q7" s="17"/>
      <c r="R7" s="17"/>
      <c r="S7" s="17"/>
      <c r="T7" s="17"/>
      <c r="U7" s="17"/>
      <c r="V7" s="17"/>
      <c r="W7" s="17"/>
      <c r="X7" s="17"/>
      <c r="Y7" s="17"/>
    </row>
    <row r="8" spans="1:25" ht="18" customHeight="1">
      <c r="A8" s="1449">
        <v>44957</v>
      </c>
      <c r="B8" s="70">
        <f>C8+D8</f>
        <v>73174</v>
      </c>
      <c r="C8" s="69">
        <v>8222</v>
      </c>
      <c r="D8" s="69">
        <v>64952</v>
      </c>
      <c r="E8" s="294">
        <f>F8+G8</f>
        <v>18567</v>
      </c>
      <c r="F8" s="69">
        <v>8</v>
      </c>
      <c r="G8" s="69">
        <v>18559</v>
      </c>
      <c r="H8" s="69">
        <v>21468</v>
      </c>
      <c r="I8" s="295">
        <f>(G8+H8)/D8</f>
        <v>0.61625508067495993</v>
      </c>
      <c r="J8" s="17"/>
      <c r="K8" s="17"/>
      <c r="L8" s="17"/>
      <c r="M8" s="17"/>
      <c r="N8" s="17"/>
      <c r="O8" s="17"/>
      <c r="P8" s="17"/>
      <c r="Q8" s="17"/>
      <c r="R8" s="17"/>
      <c r="S8" s="17"/>
      <c r="T8" s="17"/>
      <c r="U8" s="17"/>
      <c r="V8" s="17"/>
      <c r="W8" s="17"/>
      <c r="X8" s="17"/>
      <c r="Y8" s="17"/>
    </row>
    <row r="9" spans="1:25" ht="18" customHeight="1">
      <c r="A9" s="1450">
        <v>44985</v>
      </c>
      <c r="B9" s="74">
        <f t="shared" ref="B9:B19" si="0">C9+D9</f>
        <v>75912</v>
      </c>
      <c r="C9" s="73">
        <v>8298</v>
      </c>
      <c r="D9" s="73">
        <v>67614</v>
      </c>
      <c r="E9" s="217">
        <f t="shared" ref="E9:E19" si="1">F9+G9</f>
        <v>18847</v>
      </c>
      <c r="F9" s="73">
        <v>9</v>
      </c>
      <c r="G9" s="73">
        <v>18838</v>
      </c>
      <c r="H9" s="73">
        <v>22019</v>
      </c>
      <c r="I9" s="296">
        <f t="shared" ref="I9:I20" si="2">(G9+H9)/D9</f>
        <v>0.60426834679208452</v>
      </c>
      <c r="J9" s="17"/>
      <c r="K9" s="17"/>
      <c r="L9" s="17"/>
      <c r="M9" s="17"/>
      <c r="N9" s="17"/>
      <c r="O9" s="17"/>
      <c r="P9" s="17"/>
      <c r="Q9" s="17"/>
      <c r="R9" s="17"/>
      <c r="S9" s="17"/>
      <c r="T9" s="17"/>
      <c r="U9" s="17"/>
      <c r="V9" s="17"/>
      <c r="W9" s="17"/>
      <c r="X9" s="17"/>
      <c r="Y9" s="17"/>
    </row>
    <row r="10" spans="1:25" ht="18" customHeight="1">
      <c r="A10" s="1451">
        <v>45016</v>
      </c>
      <c r="B10" s="74">
        <f t="shared" si="0"/>
        <v>78113</v>
      </c>
      <c r="C10" s="73">
        <v>8371</v>
      </c>
      <c r="D10" s="73">
        <v>69742</v>
      </c>
      <c r="E10" s="217">
        <f t="shared" si="1"/>
        <v>20153</v>
      </c>
      <c r="F10" s="73">
        <v>7</v>
      </c>
      <c r="G10" s="73">
        <v>20146</v>
      </c>
      <c r="H10" s="73">
        <v>21851</v>
      </c>
      <c r="I10" s="296">
        <f t="shared" si="2"/>
        <v>0.6021765937311806</v>
      </c>
      <c r="J10" s="17"/>
      <c r="K10" s="17"/>
      <c r="L10" s="17"/>
      <c r="M10" s="17"/>
      <c r="N10" s="17"/>
      <c r="O10" s="17"/>
      <c r="P10" s="17"/>
      <c r="Q10" s="17"/>
      <c r="R10" s="17"/>
      <c r="S10" s="17"/>
      <c r="T10" s="17"/>
      <c r="U10" s="17"/>
      <c r="V10" s="17"/>
      <c r="W10" s="17"/>
      <c r="X10" s="17"/>
      <c r="Y10" s="17"/>
    </row>
    <row r="11" spans="1:25" ht="18" customHeight="1">
      <c r="A11" s="1451">
        <v>45046</v>
      </c>
      <c r="B11" s="74">
        <f t="shared" si="0"/>
        <v>78013</v>
      </c>
      <c r="C11" s="73">
        <v>8372</v>
      </c>
      <c r="D11" s="73">
        <v>69641</v>
      </c>
      <c r="E11" s="217">
        <f t="shared" si="1"/>
        <v>20684</v>
      </c>
      <c r="F11" s="73">
        <v>7</v>
      </c>
      <c r="G11" s="73">
        <v>20677</v>
      </c>
      <c r="H11" s="73">
        <v>21716</v>
      </c>
      <c r="I11" s="296">
        <f t="shared" si="2"/>
        <v>0.60873623296621249</v>
      </c>
      <c r="J11" s="17"/>
      <c r="K11" s="17"/>
      <c r="L11" s="17"/>
      <c r="M11" s="17"/>
      <c r="N11" s="17"/>
      <c r="O11" s="17"/>
      <c r="P11" s="17"/>
      <c r="Q11" s="17"/>
      <c r="R11" s="17"/>
      <c r="S11" s="17"/>
      <c r="T11" s="17"/>
      <c r="U11" s="17"/>
      <c r="V11" s="17"/>
      <c r="W11" s="17"/>
      <c r="X11" s="17"/>
      <c r="Y11" s="17"/>
    </row>
    <row r="12" spans="1:25" ht="18" customHeight="1">
      <c r="A12" s="1450">
        <v>45077</v>
      </c>
      <c r="B12" s="74">
        <f t="shared" si="0"/>
        <v>78102</v>
      </c>
      <c r="C12" s="73">
        <v>8495</v>
      </c>
      <c r="D12" s="73">
        <v>69607</v>
      </c>
      <c r="E12" s="217">
        <f t="shared" si="1"/>
        <v>21068</v>
      </c>
      <c r="F12" s="73">
        <v>7</v>
      </c>
      <c r="G12" s="73">
        <v>21061</v>
      </c>
      <c r="H12" s="73">
        <v>21344</v>
      </c>
      <c r="I12" s="296">
        <f t="shared" si="2"/>
        <v>0.60920597066387006</v>
      </c>
      <c r="J12" s="17"/>
      <c r="K12" s="17"/>
      <c r="L12" s="17"/>
      <c r="M12" s="17"/>
      <c r="N12" s="17"/>
      <c r="O12" s="17"/>
      <c r="P12" s="17"/>
      <c r="Q12" s="17"/>
      <c r="R12" s="17"/>
      <c r="S12" s="17"/>
      <c r="T12" s="17"/>
      <c r="U12" s="17"/>
      <c r="V12" s="17"/>
      <c r="W12" s="17"/>
      <c r="X12" s="17"/>
      <c r="Y12" s="17"/>
    </row>
    <row r="13" spans="1:25" ht="18" customHeight="1">
      <c r="A13" s="1456">
        <v>45107</v>
      </c>
      <c r="B13" s="74">
        <f t="shared" si="0"/>
        <v>77934</v>
      </c>
      <c r="C13" s="73">
        <v>8405</v>
      </c>
      <c r="D13" s="73">
        <v>69529</v>
      </c>
      <c r="E13" s="217">
        <f t="shared" si="1"/>
        <v>21716</v>
      </c>
      <c r="F13" s="73">
        <v>5</v>
      </c>
      <c r="G13" s="73">
        <v>21711</v>
      </c>
      <c r="H13" s="73">
        <v>21009</v>
      </c>
      <c r="I13" s="296">
        <f t="shared" si="2"/>
        <v>0.61441988235124911</v>
      </c>
      <c r="J13" s="17"/>
      <c r="K13" s="17"/>
      <c r="L13" s="17"/>
      <c r="M13" s="17"/>
      <c r="N13" s="17"/>
      <c r="O13" s="17"/>
      <c r="P13" s="17"/>
      <c r="Q13" s="17"/>
      <c r="R13" s="17"/>
      <c r="S13" s="17"/>
      <c r="T13" s="17"/>
      <c r="U13" s="17"/>
      <c r="V13" s="17"/>
      <c r="W13" s="17"/>
      <c r="X13" s="17"/>
      <c r="Y13" s="17"/>
    </row>
    <row r="14" spans="1:25" ht="18" customHeight="1">
      <c r="A14" s="1450">
        <v>45138</v>
      </c>
      <c r="B14" s="74">
        <f t="shared" si="0"/>
        <v>77241</v>
      </c>
      <c r="C14" s="73">
        <v>8351</v>
      </c>
      <c r="D14" s="73">
        <v>68890</v>
      </c>
      <c r="E14" s="217">
        <f t="shared" si="1"/>
        <v>21582</v>
      </c>
      <c r="F14" s="73">
        <v>6</v>
      </c>
      <c r="G14" s="73">
        <v>21576</v>
      </c>
      <c r="H14" s="73">
        <v>21172</v>
      </c>
      <c r="I14" s="296">
        <f t="shared" si="2"/>
        <v>0.62052547539555813</v>
      </c>
      <c r="J14" s="17"/>
      <c r="K14" s="17"/>
      <c r="L14" s="17"/>
      <c r="M14" s="17"/>
      <c r="N14" s="17"/>
      <c r="O14" s="17"/>
      <c r="P14" s="17"/>
      <c r="Q14" s="17"/>
      <c r="R14" s="17"/>
      <c r="S14" s="17"/>
      <c r="T14" s="17"/>
      <c r="U14" s="17"/>
      <c r="V14" s="17"/>
      <c r="W14" s="17"/>
      <c r="X14" s="17"/>
      <c r="Y14" s="17"/>
    </row>
    <row r="15" spans="1:25" ht="18" customHeight="1">
      <c r="A15" s="1450">
        <v>45169</v>
      </c>
      <c r="B15" s="74">
        <f t="shared" si="0"/>
        <v>76798</v>
      </c>
      <c r="C15" s="73">
        <v>8557</v>
      </c>
      <c r="D15" s="73">
        <v>68241</v>
      </c>
      <c r="E15" s="217">
        <f t="shared" si="1"/>
        <v>21535</v>
      </c>
      <c r="F15" s="73">
        <v>7</v>
      </c>
      <c r="G15" s="73">
        <v>21528</v>
      </c>
      <c r="H15" s="73">
        <v>21012</v>
      </c>
      <c r="I15" s="296">
        <f t="shared" si="2"/>
        <v>0.62337890710862975</v>
      </c>
      <c r="J15" s="17"/>
      <c r="K15" s="17"/>
      <c r="L15" s="17"/>
      <c r="M15" s="17"/>
      <c r="N15" s="17"/>
      <c r="O15" s="17"/>
      <c r="P15" s="17"/>
      <c r="Q15" s="17"/>
      <c r="R15" s="17"/>
      <c r="S15" s="17"/>
      <c r="T15" s="17"/>
      <c r="U15" s="17"/>
      <c r="V15" s="17"/>
      <c r="W15" s="17"/>
      <c r="X15" s="17"/>
      <c r="Y15" s="17"/>
    </row>
    <row r="16" spans="1:25" ht="18" customHeight="1">
      <c r="A16" s="1450">
        <v>45199</v>
      </c>
      <c r="B16" s="74">
        <f t="shared" si="0"/>
        <v>76204</v>
      </c>
      <c r="C16" s="73">
        <v>8671</v>
      </c>
      <c r="D16" s="73">
        <v>67533</v>
      </c>
      <c r="E16" s="217">
        <f t="shared" si="1"/>
        <v>21565</v>
      </c>
      <c r="F16" s="73">
        <v>9</v>
      </c>
      <c r="G16" s="73">
        <v>21556</v>
      </c>
      <c r="H16" s="73">
        <v>20607</v>
      </c>
      <c r="I16" s="296">
        <f t="shared" si="2"/>
        <v>0.62433180815305112</v>
      </c>
      <c r="J16" s="17"/>
      <c r="K16" s="17"/>
      <c r="L16" s="17"/>
      <c r="M16" s="17"/>
      <c r="N16" s="17"/>
      <c r="O16" s="17"/>
      <c r="P16" s="17"/>
      <c r="Q16" s="17"/>
      <c r="R16" s="17"/>
      <c r="S16" s="17"/>
      <c r="T16" s="17"/>
      <c r="U16" s="17"/>
      <c r="V16" s="17"/>
      <c r="W16" s="17"/>
      <c r="X16" s="17"/>
      <c r="Y16" s="17"/>
    </row>
    <row r="17" spans="1:25" ht="18" customHeight="1">
      <c r="A17" s="1450">
        <v>45230</v>
      </c>
      <c r="B17" s="74">
        <f t="shared" si="0"/>
        <v>75126</v>
      </c>
      <c r="C17" s="73">
        <v>8865</v>
      </c>
      <c r="D17" s="73">
        <v>66261</v>
      </c>
      <c r="E17" s="217">
        <f t="shared" si="1"/>
        <v>21504</v>
      </c>
      <c r="F17" s="73">
        <v>7</v>
      </c>
      <c r="G17" s="73">
        <v>21497</v>
      </c>
      <c r="H17" s="73">
        <v>19935</v>
      </c>
      <c r="I17" s="296">
        <f t="shared" si="2"/>
        <v>0.62528485836313974</v>
      </c>
      <c r="J17" s="17"/>
      <c r="K17" s="17"/>
      <c r="L17" s="17"/>
      <c r="M17" s="17"/>
      <c r="N17" s="17"/>
      <c r="O17" s="17"/>
      <c r="P17" s="17"/>
      <c r="Q17" s="17"/>
      <c r="R17" s="17"/>
      <c r="S17" s="17"/>
      <c r="T17" s="17"/>
      <c r="U17" s="17"/>
      <c r="V17" s="17"/>
      <c r="W17" s="17"/>
      <c r="X17" s="17"/>
      <c r="Y17" s="17"/>
    </row>
    <row r="18" spans="1:25" ht="18" customHeight="1">
      <c r="A18" s="1450">
        <v>45260</v>
      </c>
      <c r="B18" s="74">
        <f t="shared" si="0"/>
        <v>74967</v>
      </c>
      <c r="C18" s="73">
        <v>8773</v>
      </c>
      <c r="D18" s="73">
        <v>66194</v>
      </c>
      <c r="E18" s="217">
        <f t="shared" si="1"/>
        <v>21787</v>
      </c>
      <c r="F18" s="73">
        <v>5</v>
      </c>
      <c r="G18" s="73">
        <v>21782</v>
      </c>
      <c r="H18" s="73">
        <v>19551</v>
      </c>
      <c r="I18" s="296">
        <f t="shared" si="2"/>
        <v>0.62442215306523252</v>
      </c>
      <c r="J18" s="17"/>
      <c r="K18" s="17"/>
      <c r="L18" s="17"/>
      <c r="M18" s="17"/>
      <c r="N18" s="17"/>
      <c r="O18" s="17"/>
      <c r="P18" s="17"/>
      <c r="Q18" s="17"/>
      <c r="R18" s="17"/>
      <c r="S18" s="17"/>
      <c r="T18" s="17"/>
      <c r="U18" s="17"/>
      <c r="V18" s="17"/>
      <c r="W18" s="17"/>
      <c r="X18" s="17"/>
      <c r="Y18" s="17"/>
    </row>
    <row r="19" spans="1:25" ht="18" customHeight="1">
      <c r="A19" s="1450">
        <v>45291</v>
      </c>
      <c r="B19" s="126">
        <f t="shared" si="0"/>
        <v>73822</v>
      </c>
      <c r="C19" s="73">
        <v>8430</v>
      </c>
      <c r="D19" s="73">
        <v>65392</v>
      </c>
      <c r="E19" s="217">
        <f t="shared" si="1"/>
        <v>21484</v>
      </c>
      <c r="F19" s="73">
        <v>5</v>
      </c>
      <c r="G19" s="73">
        <v>21479</v>
      </c>
      <c r="H19" s="73">
        <v>19206</v>
      </c>
      <c r="I19" s="297">
        <f t="shared" si="2"/>
        <v>0.62217090775630046</v>
      </c>
      <c r="J19" s="17"/>
      <c r="K19" s="17"/>
      <c r="L19" s="17"/>
      <c r="M19" s="17"/>
      <c r="N19" s="17"/>
      <c r="O19" s="17"/>
      <c r="P19" s="17"/>
      <c r="Q19" s="17"/>
      <c r="R19" s="17"/>
      <c r="S19" s="17"/>
      <c r="T19" s="17"/>
      <c r="U19" s="17"/>
      <c r="V19" s="17"/>
      <c r="W19" s="17"/>
      <c r="X19" s="17"/>
      <c r="Y19" s="17"/>
    </row>
    <row r="20" spans="1:25" ht="31.65" customHeight="1">
      <c r="A20" s="810" t="s">
        <v>1306</v>
      </c>
      <c r="B20" s="591">
        <f>SUM(B8:B19)/12</f>
        <v>76283.833333333328</v>
      </c>
      <c r="C20" s="591">
        <f t="shared" ref="C20:H20" si="3">SUM(C8:C19)/12</f>
        <v>8484.1666666666661</v>
      </c>
      <c r="D20" s="591">
        <f t="shared" si="3"/>
        <v>67799.666666666672</v>
      </c>
      <c r="E20" s="591">
        <f t="shared" si="3"/>
        <v>20874.333333333332</v>
      </c>
      <c r="F20" s="591">
        <f t="shared" si="3"/>
        <v>6.833333333333333</v>
      </c>
      <c r="G20" s="591">
        <f t="shared" si="3"/>
        <v>20867.5</v>
      </c>
      <c r="H20" s="591">
        <f t="shared" si="3"/>
        <v>20907.5</v>
      </c>
      <c r="I20" s="811">
        <f t="shared" si="2"/>
        <v>0.61615347174764867</v>
      </c>
      <c r="J20" s="17"/>
      <c r="K20" s="17"/>
      <c r="L20" s="17"/>
      <c r="M20" s="17"/>
      <c r="N20" s="17"/>
      <c r="O20" s="17"/>
      <c r="P20" s="17"/>
      <c r="Q20" s="17"/>
      <c r="R20" s="17"/>
      <c r="S20" s="17"/>
      <c r="T20" s="17"/>
      <c r="U20" s="17"/>
      <c r="V20" s="17"/>
      <c r="W20" s="17"/>
      <c r="X20" s="17"/>
      <c r="Y20" s="17"/>
    </row>
    <row r="21" spans="1:25" ht="35.4" customHeight="1">
      <c r="A21" s="1128" t="s">
        <v>1164</v>
      </c>
      <c r="B21" s="298">
        <v>72513.166666666672</v>
      </c>
      <c r="C21" s="298">
        <v>8453.25</v>
      </c>
      <c r="D21" s="298">
        <v>64059.916666666664</v>
      </c>
      <c r="E21" s="298">
        <v>17659.75</v>
      </c>
      <c r="F21" s="298">
        <v>10</v>
      </c>
      <c r="G21" s="298">
        <v>17649.75</v>
      </c>
      <c r="H21" s="298">
        <v>19819.416666666668</v>
      </c>
      <c r="I21" s="299">
        <v>0.58490813938513297</v>
      </c>
      <c r="J21" s="17"/>
      <c r="K21" s="17"/>
      <c r="L21" s="17"/>
      <c r="M21" s="17"/>
      <c r="N21" s="17"/>
      <c r="O21" s="17"/>
      <c r="P21" s="17"/>
      <c r="Q21" s="17"/>
      <c r="R21" s="17"/>
      <c r="S21" s="17"/>
      <c r="T21" s="17"/>
      <c r="U21" s="17"/>
      <c r="V21" s="17"/>
      <c r="W21" s="17"/>
      <c r="X21" s="17"/>
      <c r="Y21" s="17"/>
    </row>
    <row r="22" spans="1:25">
      <c r="A22" s="17"/>
      <c r="B22" s="17"/>
      <c r="C22" s="17"/>
      <c r="D22" s="17"/>
      <c r="E22" s="17"/>
      <c r="F22" s="17"/>
      <c r="G22" s="17"/>
      <c r="H22" s="17"/>
      <c r="I22" s="17"/>
      <c r="J22" s="17"/>
      <c r="K22" s="17"/>
      <c r="L22" s="17"/>
      <c r="M22" s="17"/>
      <c r="N22" s="17"/>
      <c r="O22" s="17"/>
      <c r="P22" s="17"/>
      <c r="Q22" s="17"/>
      <c r="R22" s="17"/>
      <c r="S22" s="17"/>
      <c r="T22" s="17"/>
      <c r="U22" s="17"/>
      <c r="V22" s="17"/>
      <c r="W22" s="17"/>
      <c r="X22" s="17"/>
      <c r="Y22" s="17"/>
    </row>
    <row r="23" spans="1:25">
      <c r="A23" s="17"/>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7"/>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c r="A25" s="17"/>
      <c r="B25" s="17"/>
      <c r="C25" s="17"/>
      <c r="D25" s="17"/>
      <c r="E25" s="17"/>
      <c r="F25" s="17"/>
      <c r="G25" s="17"/>
      <c r="H25" s="17"/>
      <c r="I25" s="17"/>
      <c r="J25" s="17"/>
      <c r="K25" s="17"/>
      <c r="L25" s="17"/>
      <c r="M25" s="17"/>
      <c r="N25" s="17"/>
      <c r="O25" s="17"/>
      <c r="P25" s="17"/>
      <c r="Q25" s="17"/>
      <c r="R25" s="17"/>
      <c r="S25" s="17"/>
      <c r="T25" s="17"/>
      <c r="U25" s="17"/>
      <c r="V25" s="17"/>
      <c r="W25" s="17"/>
      <c r="X25" s="17"/>
      <c r="Y25" s="17"/>
    </row>
    <row r="26" spans="1:25">
      <c r="A26" s="17"/>
      <c r="B26" s="17"/>
      <c r="C26" s="17"/>
      <c r="D26" s="17"/>
      <c r="E26" s="17"/>
      <c r="F26" s="17"/>
      <c r="G26" s="17"/>
      <c r="H26" s="17"/>
      <c r="I26" s="17"/>
      <c r="J26" s="17"/>
      <c r="K26" s="17"/>
      <c r="L26" s="17"/>
      <c r="M26" s="17"/>
      <c r="N26" s="17"/>
      <c r="O26" s="17"/>
      <c r="P26" s="17"/>
      <c r="Q26" s="17"/>
      <c r="R26" s="17"/>
      <c r="S26" s="58"/>
      <c r="T26" s="58"/>
      <c r="U26" s="17"/>
      <c r="V26" s="17"/>
      <c r="W26" s="17"/>
      <c r="X26" s="17"/>
      <c r="Y26" s="17"/>
    </row>
    <row r="27" spans="1:25">
      <c r="A27" s="17"/>
      <c r="B27" s="17"/>
      <c r="C27" s="17"/>
      <c r="D27" s="17"/>
      <c r="E27" s="17"/>
      <c r="F27" s="17"/>
      <c r="G27" s="17"/>
      <c r="H27" s="17"/>
      <c r="I27" s="17"/>
      <c r="J27" s="17"/>
      <c r="K27" s="17"/>
      <c r="L27" s="17"/>
      <c r="M27" s="17"/>
      <c r="N27" s="17"/>
      <c r="O27" s="17"/>
      <c r="P27" s="17"/>
      <c r="Q27" s="17"/>
      <c r="R27" s="17"/>
      <c r="S27" s="58"/>
      <c r="T27" s="58"/>
      <c r="U27" s="17"/>
      <c r="V27" s="17"/>
      <c r="W27" s="17"/>
      <c r="X27" s="17"/>
      <c r="Y27" s="17"/>
    </row>
    <row r="28" spans="1:25">
      <c r="A28" s="174" t="s">
        <v>1112</v>
      </c>
      <c r="B28" s="17"/>
      <c r="C28" s="17"/>
      <c r="D28" s="17"/>
      <c r="E28" s="17"/>
      <c r="F28" s="17"/>
      <c r="G28" s="17"/>
      <c r="H28" s="17"/>
      <c r="I28" s="17"/>
      <c r="J28" s="17"/>
      <c r="K28" s="17"/>
      <c r="L28" s="17"/>
      <c r="M28" s="17"/>
      <c r="N28" s="17"/>
      <c r="O28" s="17"/>
      <c r="P28" s="17"/>
      <c r="Q28" s="17"/>
      <c r="R28" s="17"/>
      <c r="S28" s="58"/>
      <c r="T28" s="58"/>
      <c r="U28" s="17"/>
      <c r="V28" s="17"/>
      <c r="W28" s="17"/>
      <c r="X28" s="17"/>
      <c r="Y28" s="17"/>
    </row>
    <row r="29" spans="1:25">
      <c r="A29" s="17"/>
      <c r="B29" s="17"/>
      <c r="C29" s="17"/>
      <c r="D29" s="17"/>
      <c r="E29" s="17"/>
      <c r="F29" s="17"/>
      <c r="G29" s="17"/>
      <c r="H29" s="17"/>
      <c r="I29" s="17"/>
      <c r="J29" s="17"/>
      <c r="K29" s="17"/>
      <c r="L29" s="17"/>
      <c r="M29" s="17"/>
      <c r="N29" s="17"/>
      <c r="O29" s="17"/>
      <c r="P29" s="17"/>
      <c r="Q29" s="17"/>
      <c r="R29" s="17"/>
      <c r="S29" s="58"/>
      <c r="T29" s="58"/>
      <c r="U29" s="17"/>
      <c r="V29" s="17"/>
      <c r="W29" s="17"/>
      <c r="X29" s="17"/>
      <c r="Y29" s="17"/>
    </row>
    <row r="30" spans="1:25">
      <c r="A30" s="17"/>
      <c r="B30" s="17"/>
      <c r="C30" s="17"/>
      <c r="D30" s="17"/>
      <c r="E30" s="17"/>
      <c r="F30" s="17"/>
      <c r="G30" s="17"/>
      <c r="H30" s="17"/>
      <c r="I30" s="17"/>
      <c r="J30" s="17"/>
      <c r="K30" s="17"/>
      <c r="L30" s="17"/>
      <c r="M30" s="17"/>
      <c r="N30" s="17"/>
      <c r="O30" s="17"/>
      <c r="P30" s="17"/>
      <c r="Q30" s="17"/>
      <c r="R30" s="17"/>
      <c r="S30" s="58"/>
      <c r="T30" s="58"/>
      <c r="U30" s="17"/>
      <c r="V30" s="17"/>
      <c r="W30" s="17"/>
      <c r="X30" s="17"/>
      <c r="Y30" s="17"/>
    </row>
    <row r="31" spans="1:25">
      <c r="A31" s="17"/>
      <c r="B31" s="17"/>
      <c r="C31" s="17"/>
      <c r="D31" s="17"/>
      <c r="E31" s="17"/>
      <c r="F31" s="17"/>
      <c r="G31" s="17"/>
      <c r="H31" s="17"/>
      <c r="I31" s="17"/>
      <c r="J31" s="17"/>
      <c r="K31" s="17"/>
      <c r="L31" s="17"/>
      <c r="M31" s="17"/>
      <c r="N31" s="17"/>
      <c r="O31" s="17"/>
      <c r="P31" s="17"/>
      <c r="Q31" s="17"/>
      <c r="R31" s="17"/>
      <c r="S31" s="58"/>
      <c r="T31" s="58"/>
      <c r="U31" s="17"/>
      <c r="V31" s="17"/>
      <c r="W31" s="17"/>
      <c r="X31" s="17"/>
      <c r="Y31" s="17"/>
    </row>
    <row r="32" spans="1:25">
      <c r="A32" s="17"/>
      <c r="B32" s="17"/>
      <c r="C32" s="17"/>
      <c r="D32" s="17"/>
      <c r="E32" s="17"/>
      <c r="F32" s="17"/>
      <c r="G32" s="17"/>
      <c r="H32" s="17"/>
      <c r="I32" s="17"/>
      <c r="J32" s="17"/>
      <c r="K32" s="17"/>
      <c r="L32" s="17"/>
      <c r="M32" s="17"/>
      <c r="N32" s="17"/>
      <c r="O32" s="17"/>
      <c r="P32" s="17"/>
      <c r="Q32" s="17"/>
      <c r="R32" s="17"/>
      <c r="S32" s="58"/>
      <c r="T32" s="58"/>
      <c r="U32" s="17"/>
      <c r="V32" s="17"/>
      <c r="W32" s="17"/>
      <c r="X32" s="17"/>
      <c r="Y32" s="17"/>
    </row>
    <row r="33" spans="1:25">
      <c r="A33" s="17"/>
      <c r="B33" s="17"/>
      <c r="C33" s="17"/>
      <c r="D33" s="17"/>
      <c r="E33" s="17"/>
      <c r="F33" s="17"/>
      <c r="G33" s="17"/>
      <c r="H33" s="17"/>
      <c r="I33" s="17"/>
      <c r="J33" s="17"/>
      <c r="K33" s="17"/>
      <c r="L33" s="17"/>
      <c r="M33" s="17"/>
      <c r="N33" s="17"/>
      <c r="O33" s="17"/>
      <c r="P33" s="17"/>
      <c r="Q33" s="17"/>
      <c r="R33" s="17"/>
      <c r="S33" s="58"/>
      <c r="T33" s="58"/>
      <c r="U33" s="17"/>
      <c r="V33" s="17"/>
      <c r="W33" s="17"/>
      <c r="X33" s="17"/>
      <c r="Y33" s="17"/>
    </row>
    <row r="34" spans="1:25">
      <c r="A34" s="17"/>
      <c r="B34" s="17"/>
      <c r="C34" s="17"/>
      <c r="D34" s="17"/>
      <c r="E34" s="17"/>
      <c r="F34" s="17"/>
      <c r="G34" s="17"/>
      <c r="H34" s="17"/>
      <c r="I34" s="17"/>
      <c r="J34" s="17"/>
      <c r="K34" s="17"/>
      <c r="L34" s="17"/>
      <c r="M34" s="17"/>
      <c r="N34" s="17"/>
      <c r="O34" s="17"/>
      <c r="P34" s="17"/>
      <c r="Q34" s="17"/>
      <c r="R34" s="17"/>
      <c r="S34" s="58"/>
      <c r="T34" s="58"/>
      <c r="U34" s="17"/>
      <c r="V34" s="17"/>
      <c r="W34" s="17"/>
      <c r="X34" s="17"/>
      <c r="Y34" s="17"/>
    </row>
    <row r="35" spans="1:25">
      <c r="A35" s="17"/>
      <c r="B35" s="17"/>
      <c r="C35" s="17"/>
      <c r="D35" s="17"/>
      <c r="E35" s="17"/>
      <c r="F35" s="17"/>
      <c r="G35" s="17"/>
      <c r="H35" s="17"/>
      <c r="I35" s="17"/>
      <c r="J35" s="17"/>
      <c r="K35" s="17"/>
      <c r="L35" s="17"/>
      <c r="M35" s="17"/>
      <c r="N35" s="17"/>
      <c r="O35" s="17"/>
      <c r="P35" s="17"/>
      <c r="Q35" s="17"/>
      <c r="R35" s="17"/>
      <c r="S35" s="58"/>
      <c r="T35" s="58"/>
      <c r="U35" s="17"/>
      <c r="V35" s="17"/>
      <c r="W35" s="17"/>
      <c r="X35" s="17"/>
      <c r="Y35" s="17"/>
    </row>
    <row r="36" spans="1:25">
      <c r="A36" s="17"/>
      <c r="B36" s="17"/>
      <c r="C36" s="17"/>
      <c r="D36" s="17"/>
      <c r="E36" s="17"/>
      <c r="F36" s="17"/>
      <c r="G36" s="17"/>
      <c r="H36" s="17"/>
      <c r="I36" s="17"/>
      <c r="J36" s="17"/>
      <c r="K36" s="17"/>
      <c r="L36" s="17"/>
      <c r="M36" s="17"/>
      <c r="N36" s="17"/>
      <c r="O36" s="17"/>
      <c r="P36" s="17"/>
      <c r="Q36" s="17"/>
      <c r="R36" s="17"/>
      <c r="S36" s="58"/>
      <c r="T36" s="58"/>
      <c r="U36" s="17"/>
      <c r="V36" s="17"/>
      <c r="W36" s="17"/>
      <c r="X36" s="17"/>
      <c r="Y36" s="17"/>
    </row>
    <row r="37" spans="1:25">
      <c r="A37" s="17"/>
      <c r="B37" s="17"/>
      <c r="C37" s="17"/>
      <c r="D37" s="17"/>
      <c r="E37" s="17"/>
      <c r="F37" s="17"/>
      <c r="G37" s="17"/>
      <c r="H37" s="17"/>
      <c r="I37" s="17"/>
      <c r="J37" s="17"/>
      <c r="K37" s="17"/>
      <c r="L37" s="17"/>
      <c r="M37" s="17"/>
      <c r="N37" s="17"/>
      <c r="O37" s="17"/>
      <c r="P37" s="17"/>
      <c r="Q37" s="17"/>
      <c r="R37" s="17"/>
      <c r="S37" s="58"/>
      <c r="T37" s="58"/>
      <c r="U37" s="17"/>
      <c r="V37" s="17"/>
      <c r="W37" s="17"/>
      <c r="X37" s="17"/>
      <c r="Y37" s="17"/>
    </row>
    <row r="38" spans="1:25">
      <c r="A38" s="17"/>
      <c r="B38" s="17"/>
      <c r="C38" s="17"/>
      <c r="D38" s="17"/>
      <c r="E38" s="17"/>
      <c r="F38" s="17"/>
      <c r="G38" s="17"/>
      <c r="H38" s="17"/>
      <c r="I38" s="17"/>
      <c r="J38" s="17"/>
      <c r="K38" s="17"/>
      <c r="L38" s="17"/>
      <c r="M38" s="17"/>
      <c r="N38" s="17"/>
      <c r="O38" s="17"/>
      <c r="P38" s="17"/>
      <c r="Q38" s="17"/>
      <c r="R38" s="17"/>
      <c r="S38" s="58"/>
      <c r="T38" s="58"/>
      <c r="U38" s="17"/>
      <c r="V38" s="17"/>
      <c r="W38" s="17"/>
      <c r="X38" s="17"/>
      <c r="Y38" s="17"/>
    </row>
    <row r="39" spans="1:25">
      <c r="A39" s="17"/>
      <c r="B39" s="17"/>
      <c r="C39" s="17"/>
      <c r="D39" s="17"/>
      <c r="E39" s="17"/>
      <c r="F39" s="17"/>
      <c r="G39" s="17"/>
      <c r="H39" s="17"/>
      <c r="I39" s="17"/>
      <c r="J39" s="17"/>
      <c r="K39" s="17"/>
      <c r="L39" s="17"/>
      <c r="M39" s="17"/>
      <c r="N39" s="17"/>
      <c r="O39" s="17"/>
      <c r="P39" s="17"/>
      <c r="Q39" s="17"/>
      <c r="R39" s="17"/>
      <c r="S39" s="17"/>
      <c r="T39" s="17"/>
      <c r="U39" s="17"/>
      <c r="V39" s="17"/>
      <c r="W39" s="17"/>
      <c r="X39" s="17"/>
      <c r="Y39" s="17"/>
    </row>
    <row r="40" spans="1:25">
      <c r="A40" s="17"/>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5">
      <c r="A41" s="17"/>
      <c r="B41" s="17"/>
      <c r="C41" s="17"/>
      <c r="D41" s="17"/>
      <c r="E41" s="17"/>
      <c r="F41" s="17"/>
      <c r="G41" s="17"/>
      <c r="H41" s="17"/>
      <c r="I41" s="17"/>
      <c r="J41" s="17"/>
      <c r="K41" s="17"/>
      <c r="L41" s="17"/>
      <c r="M41" s="17"/>
      <c r="N41" s="17"/>
      <c r="O41" s="17"/>
      <c r="P41" s="17"/>
      <c r="Q41" s="17"/>
      <c r="R41" s="17"/>
      <c r="S41" s="17"/>
      <c r="T41" s="17"/>
      <c r="U41" s="17"/>
      <c r="V41" s="17"/>
      <c r="W41" s="17"/>
      <c r="X41" s="17"/>
      <c r="Y41" s="17"/>
    </row>
    <row r="42" spans="1:25">
      <c r="A42" s="17"/>
      <c r="B42" s="17"/>
      <c r="C42" s="17"/>
      <c r="D42" s="17"/>
      <c r="E42" s="17"/>
      <c r="F42" s="17"/>
      <c r="G42" s="17"/>
      <c r="H42" s="17"/>
      <c r="I42" s="17"/>
      <c r="J42" s="17"/>
      <c r="K42" s="17"/>
      <c r="L42" s="17"/>
      <c r="M42" s="17"/>
      <c r="N42" s="17"/>
      <c r="O42" s="17"/>
      <c r="P42" s="17"/>
      <c r="Q42" s="17"/>
      <c r="R42" s="17"/>
      <c r="S42" s="17"/>
      <c r="T42" s="17"/>
      <c r="U42" s="17"/>
      <c r="V42" s="17"/>
      <c r="W42" s="17"/>
      <c r="X42" s="17"/>
      <c r="Y42" s="17"/>
    </row>
    <row r="43" spans="1:25">
      <c r="A43" s="17"/>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c r="A44" s="17"/>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c r="A45" s="17"/>
      <c r="B45" s="17"/>
      <c r="C45" s="17"/>
      <c r="D45" s="17"/>
      <c r="E45" s="17"/>
      <c r="F45" s="17"/>
      <c r="G45" s="17"/>
      <c r="H45" s="17"/>
      <c r="I45" s="17"/>
      <c r="J45" s="17"/>
      <c r="K45" s="17"/>
      <c r="L45" s="17"/>
      <c r="M45" s="17"/>
      <c r="N45" s="17"/>
      <c r="O45" s="17"/>
      <c r="P45" s="17"/>
      <c r="Q45" s="17"/>
      <c r="R45" s="17"/>
      <c r="S45" s="17"/>
      <c r="T45" s="17"/>
      <c r="U45" s="17"/>
      <c r="V45" s="17"/>
      <c r="W45" s="17"/>
      <c r="X45" s="17"/>
      <c r="Y45" s="17"/>
    </row>
    <row r="46" spans="1:25">
      <c r="A46" s="17"/>
      <c r="B46" s="17"/>
      <c r="C46" s="17"/>
      <c r="D46" s="17"/>
      <c r="E46" s="17"/>
      <c r="F46" s="17"/>
      <c r="G46" s="17"/>
      <c r="H46" s="17"/>
      <c r="I46" s="17"/>
      <c r="J46" s="17"/>
      <c r="K46" s="17"/>
      <c r="L46" s="17"/>
      <c r="M46" s="17"/>
      <c r="N46" s="17"/>
      <c r="O46" s="17"/>
      <c r="P46" s="17"/>
      <c r="Q46" s="17"/>
      <c r="R46" s="17"/>
      <c r="S46" s="17"/>
      <c r="T46" s="17"/>
      <c r="U46" s="17"/>
      <c r="V46" s="17"/>
      <c r="W46" s="17"/>
      <c r="X46" s="17"/>
      <c r="Y46" s="17"/>
    </row>
    <row r="47" spans="1:25">
      <c r="A47" s="17"/>
      <c r="B47" s="17"/>
      <c r="C47" s="17"/>
      <c r="D47" s="17"/>
      <c r="E47" s="17"/>
      <c r="F47" s="17"/>
      <c r="G47" s="17"/>
      <c r="H47" s="17"/>
      <c r="I47" s="17"/>
      <c r="J47" s="17"/>
      <c r="K47" s="17"/>
      <c r="L47" s="17"/>
      <c r="M47" s="17"/>
      <c r="N47" s="17"/>
      <c r="O47" s="17"/>
      <c r="P47" s="17"/>
      <c r="Q47" s="17"/>
      <c r="R47" s="17"/>
      <c r="S47" s="17"/>
      <c r="T47" s="17"/>
      <c r="U47" s="17"/>
      <c r="V47" s="17"/>
      <c r="W47" s="17"/>
      <c r="X47" s="17"/>
      <c r="Y47" s="17"/>
    </row>
    <row r="48" spans="1:25">
      <c r="A48" s="17"/>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7"/>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c r="A50" s="17"/>
      <c r="B50" s="17"/>
      <c r="C50" s="17"/>
      <c r="D50" s="17"/>
      <c r="E50" s="17"/>
      <c r="F50" s="17"/>
      <c r="G50" s="17"/>
      <c r="H50" s="17"/>
      <c r="I50" s="17"/>
      <c r="J50" s="17"/>
      <c r="K50" s="17"/>
      <c r="L50" s="17"/>
      <c r="M50" s="17"/>
      <c r="N50" s="17"/>
      <c r="O50" s="17"/>
      <c r="P50" s="17"/>
      <c r="Q50" s="17"/>
      <c r="R50" s="17"/>
      <c r="S50" s="17"/>
      <c r="T50" s="17"/>
      <c r="U50" s="17"/>
      <c r="V50" s="17"/>
      <c r="W50" s="17"/>
      <c r="X50" s="17"/>
      <c r="Y50" s="17"/>
    </row>
    <row r="51" spans="1:25">
      <c r="A51" s="17"/>
      <c r="B51" s="17"/>
      <c r="C51" s="17"/>
      <c r="D51" s="17"/>
      <c r="E51" s="17"/>
      <c r="F51" s="17"/>
      <c r="G51" s="17"/>
      <c r="H51" s="17"/>
      <c r="I51" s="17"/>
      <c r="J51" s="17"/>
      <c r="K51" s="17"/>
      <c r="L51" s="17"/>
      <c r="M51" s="17"/>
      <c r="N51" s="17"/>
      <c r="O51" s="17"/>
      <c r="P51" s="17"/>
      <c r="Q51" s="17"/>
      <c r="R51" s="17"/>
      <c r="S51" s="17"/>
      <c r="T51" s="17"/>
      <c r="U51" s="17"/>
      <c r="V51" s="17"/>
      <c r="W51" s="17"/>
      <c r="X51" s="17"/>
      <c r="Y51" s="17"/>
    </row>
    <row r="52" spans="1:25">
      <c r="A52" s="17"/>
      <c r="B52" s="17"/>
      <c r="C52" s="17"/>
      <c r="D52" s="17"/>
      <c r="E52" s="17"/>
      <c r="F52" s="17"/>
      <c r="G52" s="17"/>
      <c r="H52" s="17"/>
      <c r="I52" s="17"/>
      <c r="J52" s="17"/>
      <c r="K52" s="17"/>
      <c r="L52" s="17"/>
      <c r="M52" s="17"/>
      <c r="N52" s="17"/>
      <c r="O52" s="17"/>
      <c r="P52" s="17"/>
      <c r="Q52" s="17"/>
      <c r="R52" s="17"/>
      <c r="S52" s="17"/>
      <c r="T52" s="17"/>
      <c r="U52" s="17"/>
      <c r="V52" s="17"/>
      <c r="W52" s="17"/>
      <c r="X52" s="17"/>
      <c r="Y52" s="17"/>
    </row>
    <row r="53" spans="1:25">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c r="A54" s="17"/>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c r="A55" s="17"/>
      <c r="B55" s="17"/>
      <c r="C55" s="17"/>
      <c r="D55" s="17"/>
      <c r="E55" s="17"/>
      <c r="F55" s="17"/>
      <c r="G55" s="17"/>
      <c r="H55" s="17"/>
      <c r="I55" s="17"/>
      <c r="J55" s="17"/>
      <c r="K55" s="17"/>
      <c r="L55" s="17"/>
      <c r="M55" s="17"/>
      <c r="N55" s="17"/>
      <c r="O55" s="17"/>
      <c r="P55" s="17"/>
      <c r="Q55" s="17"/>
      <c r="R55" s="17"/>
      <c r="S55" s="17"/>
      <c r="T55" s="17"/>
      <c r="U55" s="17"/>
      <c r="V55" s="17"/>
      <c r="W55" s="17"/>
      <c r="X55" s="17"/>
      <c r="Y55" s="17"/>
    </row>
    <row r="56" spans="1:25">
      <c r="A56" s="17"/>
      <c r="B56" s="17"/>
      <c r="C56" s="17"/>
      <c r="D56" s="17"/>
      <c r="E56" s="17"/>
      <c r="F56" s="17"/>
      <c r="G56" s="17"/>
      <c r="H56" s="17"/>
      <c r="I56" s="17"/>
      <c r="J56" s="17"/>
      <c r="K56" s="17"/>
      <c r="L56" s="17"/>
      <c r="M56" s="17"/>
      <c r="N56" s="17"/>
      <c r="O56" s="17"/>
      <c r="P56" s="17"/>
      <c r="Q56" s="17"/>
      <c r="R56" s="17"/>
      <c r="S56" s="17"/>
      <c r="T56" s="17"/>
      <c r="U56" s="17"/>
      <c r="V56" s="17"/>
      <c r="W56" s="17"/>
      <c r="X56" s="17"/>
      <c r="Y56" s="17"/>
    </row>
    <row r="57" spans="1:25">
      <c r="A57" s="17"/>
      <c r="B57" s="17"/>
      <c r="C57" s="17"/>
      <c r="D57" s="17"/>
      <c r="E57" s="17"/>
      <c r="F57" s="17"/>
      <c r="G57" s="17"/>
      <c r="H57" s="17"/>
      <c r="I57" s="17"/>
      <c r="J57" s="17"/>
      <c r="K57" s="17"/>
      <c r="L57" s="17"/>
      <c r="M57" s="17"/>
      <c r="N57" s="17"/>
      <c r="O57" s="17"/>
      <c r="P57" s="17"/>
      <c r="Q57" s="17"/>
      <c r="R57" s="17"/>
      <c r="S57" s="17"/>
      <c r="T57" s="17"/>
      <c r="U57" s="17"/>
      <c r="V57" s="17"/>
      <c r="W57" s="17"/>
      <c r="X57" s="17"/>
      <c r="Y57" s="17"/>
    </row>
    <row r="58" spans="1:25">
      <c r="A58" s="27" t="s">
        <v>902</v>
      </c>
      <c r="B58" s="17"/>
      <c r="C58" s="17"/>
      <c r="D58" s="17"/>
      <c r="E58" s="17"/>
      <c r="F58" s="17"/>
      <c r="G58" s="17"/>
      <c r="H58" s="17"/>
      <c r="I58" s="17"/>
      <c r="J58" s="17"/>
      <c r="K58" s="17"/>
      <c r="L58" s="17"/>
      <c r="M58" s="17"/>
      <c r="N58" s="17"/>
      <c r="O58" s="17"/>
      <c r="P58" s="17"/>
      <c r="Q58" s="17"/>
      <c r="R58" s="17"/>
      <c r="S58" s="17"/>
      <c r="T58" s="17"/>
      <c r="U58" s="17"/>
      <c r="V58" s="17"/>
      <c r="W58" s="17"/>
      <c r="X58" s="17"/>
      <c r="Y58" s="17"/>
    </row>
    <row r="59" spans="1:25">
      <c r="A59" s="17"/>
      <c r="B59" s="17"/>
      <c r="C59" s="17"/>
      <c r="D59" s="17"/>
      <c r="E59" s="17"/>
      <c r="F59" s="17"/>
      <c r="G59" s="17"/>
      <c r="H59" s="17"/>
      <c r="I59" s="17"/>
      <c r="J59" s="17"/>
      <c r="K59" s="17"/>
      <c r="L59" s="17"/>
      <c r="M59" s="17"/>
      <c r="N59" s="17"/>
      <c r="O59" s="17"/>
      <c r="P59" s="17"/>
      <c r="Q59" s="17"/>
      <c r="R59" s="17"/>
      <c r="S59" s="17"/>
      <c r="T59" s="17"/>
      <c r="U59" s="17"/>
      <c r="V59" s="17"/>
      <c r="W59" s="17"/>
      <c r="X59" s="17"/>
      <c r="Y59" s="17"/>
    </row>
    <row r="60" spans="1:25">
      <c r="A60" s="17"/>
      <c r="B60" s="17"/>
      <c r="C60" s="17"/>
      <c r="D60" s="17"/>
      <c r="E60" s="17"/>
      <c r="F60" s="17"/>
      <c r="G60" s="17"/>
      <c r="H60" s="17"/>
      <c r="I60" s="17"/>
      <c r="J60" s="17"/>
      <c r="K60" s="17"/>
      <c r="L60" s="17"/>
      <c r="M60" s="17"/>
      <c r="N60" s="17"/>
      <c r="O60" s="17"/>
      <c r="P60" s="17"/>
      <c r="Q60" s="17"/>
      <c r="R60" s="17"/>
      <c r="S60" s="17"/>
      <c r="T60" s="17"/>
      <c r="U60" s="17"/>
      <c r="V60" s="17"/>
      <c r="W60" s="17"/>
      <c r="X60" s="17"/>
      <c r="Y60" s="17"/>
    </row>
    <row r="61" spans="1:25">
      <c r="A61" s="17"/>
      <c r="B61" s="17"/>
      <c r="C61" s="17"/>
      <c r="D61" s="17"/>
      <c r="E61" s="17"/>
      <c r="F61" s="17"/>
      <c r="G61" s="17"/>
      <c r="H61" s="17"/>
      <c r="I61" s="17"/>
      <c r="J61" s="17"/>
      <c r="K61" s="17"/>
      <c r="L61" s="17"/>
      <c r="M61" s="17"/>
      <c r="N61" s="17"/>
      <c r="O61" s="17"/>
      <c r="P61" s="17"/>
      <c r="Q61" s="17"/>
      <c r="R61" s="17"/>
      <c r="S61" s="17"/>
      <c r="T61" s="17"/>
      <c r="U61" s="17"/>
      <c r="V61" s="17"/>
      <c r="W61" s="17"/>
      <c r="X61" s="17"/>
      <c r="Y61" s="17"/>
    </row>
    <row r="62" spans="1:25">
      <c r="A62" s="17"/>
      <c r="B62" s="17"/>
      <c r="C62" s="17"/>
      <c r="D62" s="17"/>
      <c r="E62" s="17"/>
      <c r="F62" s="17"/>
      <c r="G62" s="17"/>
      <c r="H62" s="17"/>
      <c r="I62" s="17"/>
      <c r="J62" s="17"/>
      <c r="K62" s="17"/>
      <c r="L62" s="17"/>
      <c r="M62" s="17"/>
      <c r="N62" s="17"/>
      <c r="O62" s="17"/>
      <c r="P62" s="17"/>
      <c r="Q62" s="17"/>
      <c r="R62" s="17"/>
      <c r="S62" s="17"/>
      <c r="T62" s="17"/>
      <c r="U62" s="17"/>
      <c r="V62" s="17"/>
      <c r="W62" s="17"/>
      <c r="X62" s="17"/>
      <c r="Y62" s="17"/>
    </row>
    <row r="63" spans="1:25">
      <c r="A63" s="17"/>
      <c r="B63" s="17"/>
      <c r="C63" s="17"/>
      <c r="D63" s="17"/>
      <c r="E63" s="17"/>
      <c r="F63" s="17"/>
      <c r="G63" s="17"/>
      <c r="H63" s="17"/>
      <c r="I63" s="17"/>
      <c r="J63" s="17"/>
      <c r="K63" s="17"/>
      <c r="L63" s="17"/>
      <c r="M63" s="17"/>
      <c r="N63" s="17"/>
      <c r="O63" s="17"/>
      <c r="P63" s="17"/>
      <c r="Q63" s="17"/>
      <c r="R63" s="17"/>
      <c r="S63" s="17"/>
      <c r="T63" s="17"/>
      <c r="U63" s="17"/>
      <c r="V63" s="17"/>
      <c r="W63" s="17"/>
      <c r="X63" s="17"/>
      <c r="Y63" s="17"/>
    </row>
    <row r="64" spans="1:25">
      <c r="A64" s="17"/>
      <c r="B64" s="17"/>
      <c r="C64" s="17"/>
      <c r="D64" s="17"/>
      <c r="E64" s="17"/>
      <c r="F64" s="17"/>
      <c r="G64" s="17"/>
      <c r="H64" s="17"/>
      <c r="I64" s="17"/>
      <c r="J64" s="17"/>
      <c r="K64" s="17"/>
      <c r="L64" s="17"/>
      <c r="M64" s="17"/>
      <c r="N64" s="17"/>
      <c r="O64" s="17"/>
      <c r="P64" s="17"/>
      <c r="Q64" s="17"/>
      <c r="R64" s="17"/>
      <c r="S64" s="17"/>
      <c r="T64" s="17"/>
      <c r="U64" s="17"/>
      <c r="V64" s="17"/>
      <c r="W64" s="17"/>
      <c r="X64" s="17"/>
      <c r="Y64" s="17"/>
    </row>
    <row r="65" spans="1:25">
      <c r="A65" s="17"/>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c r="A66" s="17"/>
      <c r="B66" s="17"/>
      <c r="C66" s="17"/>
      <c r="D66" s="17"/>
      <c r="E66" s="17"/>
      <c r="F66" s="17"/>
      <c r="G66" s="17"/>
      <c r="H66" s="17"/>
      <c r="I66" s="17"/>
      <c r="J66" s="17"/>
      <c r="K66" s="17"/>
      <c r="L66" s="17"/>
      <c r="M66" s="17"/>
      <c r="N66" s="17"/>
      <c r="O66" s="17"/>
      <c r="P66" s="17"/>
      <c r="Q66" s="17"/>
      <c r="R66" s="17"/>
      <c r="S66" s="17"/>
      <c r="T66" s="17"/>
      <c r="U66" s="17"/>
      <c r="V66" s="17"/>
      <c r="W66" s="17"/>
      <c r="X66" s="17"/>
      <c r="Y66" s="17"/>
    </row>
    <row r="67" spans="1:25">
      <c r="A67" s="17"/>
      <c r="B67" s="17"/>
      <c r="C67" s="17"/>
      <c r="D67" s="17"/>
      <c r="E67" s="17"/>
      <c r="F67" s="17"/>
      <c r="G67" s="17"/>
      <c r="H67" s="17"/>
      <c r="I67" s="17"/>
      <c r="J67" s="17"/>
      <c r="K67" s="17"/>
      <c r="L67" s="17"/>
      <c r="M67" s="17"/>
      <c r="N67" s="17"/>
      <c r="O67" s="17"/>
      <c r="P67" s="17"/>
      <c r="Q67" s="17"/>
      <c r="R67" s="17"/>
      <c r="S67" s="17"/>
      <c r="T67" s="17"/>
      <c r="U67" s="17"/>
      <c r="V67" s="17"/>
      <c r="W67" s="17"/>
      <c r="X67" s="17"/>
      <c r="Y67" s="17"/>
    </row>
    <row r="68" spans="1:25">
      <c r="A68" s="17"/>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1:25">
      <c r="A69" s="17"/>
      <c r="B69" s="17"/>
      <c r="C69" s="17"/>
      <c r="D69" s="17"/>
      <c r="E69" s="17"/>
      <c r="F69" s="17"/>
      <c r="G69" s="17"/>
      <c r="H69" s="17"/>
      <c r="I69" s="17"/>
      <c r="J69" s="17"/>
      <c r="K69" s="17"/>
      <c r="L69" s="17"/>
      <c r="M69" s="17"/>
      <c r="N69" s="17"/>
      <c r="O69" s="17"/>
      <c r="P69" s="17"/>
      <c r="Q69" s="17"/>
      <c r="R69" s="17"/>
      <c r="S69" s="17"/>
      <c r="T69" s="17"/>
      <c r="U69" s="17"/>
      <c r="V69" s="17"/>
      <c r="W69" s="17"/>
      <c r="X69" s="17"/>
      <c r="Y69" s="17"/>
    </row>
    <row r="70" spans="1:25">
      <c r="A70" s="17"/>
      <c r="B70" s="17"/>
      <c r="C70" s="17"/>
      <c r="D70" s="17"/>
      <c r="E70" s="17"/>
      <c r="F70" s="17"/>
      <c r="G70" s="17"/>
      <c r="H70" s="17"/>
      <c r="I70" s="17"/>
      <c r="J70" s="17"/>
      <c r="K70" s="17"/>
      <c r="L70" s="17"/>
      <c r="M70" s="17"/>
      <c r="N70" s="17"/>
      <c r="O70" s="17"/>
      <c r="P70" s="17"/>
      <c r="Q70" s="17"/>
      <c r="R70" s="17"/>
      <c r="S70" s="17"/>
      <c r="T70" s="17"/>
      <c r="U70" s="17"/>
      <c r="V70" s="17"/>
      <c r="W70" s="17"/>
      <c r="X70" s="17"/>
      <c r="Y70" s="17"/>
    </row>
    <row r="71" spans="1:25">
      <c r="A71" s="17"/>
      <c r="B71" s="17"/>
      <c r="C71" s="17"/>
      <c r="D71" s="17"/>
      <c r="E71" s="17"/>
      <c r="F71" s="17"/>
      <c r="G71" s="17"/>
      <c r="H71" s="17"/>
      <c r="I71" s="17"/>
      <c r="J71" s="17"/>
      <c r="K71" s="17"/>
      <c r="L71" s="17"/>
      <c r="M71" s="17"/>
      <c r="N71" s="17"/>
      <c r="O71" s="17"/>
      <c r="P71" s="17"/>
      <c r="Q71" s="17"/>
      <c r="R71" s="17"/>
      <c r="S71" s="17"/>
      <c r="T71" s="17"/>
      <c r="U71" s="17"/>
      <c r="V71" s="17"/>
      <c r="W71" s="17"/>
      <c r="X71" s="17"/>
      <c r="Y71" s="17"/>
    </row>
    <row r="72" spans="1:25">
      <c r="A72" s="17"/>
      <c r="B72" s="17"/>
      <c r="C72" s="17"/>
      <c r="D72" s="17"/>
      <c r="E72" s="17"/>
      <c r="F72" s="17"/>
      <c r="G72" s="17"/>
      <c r="H72" s="17"/>
      <c r="I72" s="17"/>
      <c r="J72" s="17"/>
      <c r="K72" s="17"/>
      <c r="L72" s="17"/>
      <c r="M72" s="17"/>
      <c r="N72" s="17"/>
      <c r="O72" s="17"/>
      <c r="P72" s="17"/>
      <c r="Q72" s="17"/>
      <c r="R72" s="17"/>
      <c r="S72" s="17"/>
      <c r="T72" s="17"/>
      <c r="U72" s="17"/>
      <c r="V72" s="17"/>
      <c r="W72" s="17"/>
      <c r="X72" s="17"/>
      <c r="Y72" s="17"/>
    </row>
    <row r="73" spans="1:25">
      <c r="A73" s="17"/>
      <c r="B73" s="17"/>
      <c r="C73" s="17"/>
      <c r="D73" s="17"/>
      <c r="E73" s="17"/>
      <c r="F73" s="17"/>
      <c r="G73" s="17"/>
      <c r="H73" s="17"/>
      <c r="I73" s="17"/>
      <c r="J73" s="17"/>
      <c r="K73" s="17"/>
      <c r="L73" s="17"/>
      <c r="M73" s="17"/>
      <c r="N73" s="17"/>
      <c r="O73" s="17"/>
      <c r="P73" s="17"/>
      <c r="Q73" s="17"/>
      <c r="R73" s="17"/>
      <c r="S73" s="17"/>
      <c r="T73" s="17"/>
      <c r="U73" s="17"/>
      <c r="V73" s="17"/>
      <c r="W73" s="17"/>
      <c r="X73" s="17"/>
      <c r="Y73" s="17"/>
    </row>
    <row r="74" spans="1:25">
      <c r="A74" s="17"/>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1:25">
      <c r="A75" s="17"/>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1:25">
      <c r="A76" s="17"/>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c r="A77" s="17"/>
      <c r="B77" s="17"/>
      <c r="C77" s="17"/>
      <c r="D77" s="17"/>
      <c r="E77" s="17"/>
      <c r="F77" s="17"/>
      <c r="G77" s="17"/>
      <c r="H77" s="17"/>
      <c r="I77" s="17"/>
      <c r="J77" s="17"/>
      <c r="K77" s="17"/>
      <c r="L77" s="17"/>
      <c r="M77" s="17"/>
      <c r="N77" s="17"/>
      <c r="O77" s="17"/>
      <c r="P77" s="17"/>
      <c r="Q77" s="17"/>
      <c r="R77" s="17"/>
      <c r="S77" s="17"/>
      <c r="T77" s="17"/>
      <c r="U77" s="17"/>
      <c r="V77" s="17"/>
      <c r="W77" s="17"/>
      <c r="X77" s="17"/>
      <c r="Y77" s="17"/>
    </row>
    <row r="78" spans="1:25">
      <c r="A78" s="17"/>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1:25">
      <c r="A79" s="17"/>
      <c r="B79" s="17"/>
      <c r="C79" s="17"/>
      <c r="D79" s="17"/>
      <c r="E79" s="17"/>
      <c r="F79" s="17"/>
      <c r="G79" s="17"/>
      <c r="H79" s="17"/>
      <c r="I79" s="17"/>
      <c r="J79" s="17"/>
      <c r="K79" s="17"/>
      <c r="L79" s="17"/>
      <c r="M79" s="17"/>
      <c r="N79" s="17"/>
      <c r="O79" s="17"/>
      <c r="P79" s="17"/>
      <c r="Q79" s="17"/>
      <c r="R79" s="17"/>
      <c r="S79" s="17"/>
      <c r="T79" s="17"/>
      <c r="U79" s="17"/>
      <c r="V79" s="17"/>
      <c r="W79" s="17"/>
      <c r="X79" s="17"/>
      <c r="Y79" s="17"/>
    </row>
    <row r="80" spans="1:25">
      <c r="A80" s="17"/>
      <c r="B80" s="17"/>
      <c r="C80" s="17"/>
      <c r="D80" s="17"/>
      <c r="E80" s="17"/>
      <c r="F80" s="17"/>
      <c r="G80" s="17"/>
      <c r="H80" s="17"/>
      <c r="I80" s="17"/>
      <c r="J80" s="17"/>
      <c r="K80" s="17"/>
      <c r="L80" s="17"/>
      <c r="M80" s="17"/>
      <c r="N80" s="17"/>
      <c r="O80" s="17"/>
      <c r="P80" s="17"/>
      <c r="Q80" s="17"/>
      <c r="R80" s="17"/>
      <c r="S80" s="17"/>
      <c r="T80" s="17"/>
      <c r="U80" s="17"/>
      <c r="V80" s="17"/>
      <c r="W80" s="17"/>
      <c r="X80" s="17"/>
      <c r="Y80" s="17"/>
    </row>
    <row r="81" spans="1:25">
      <c r="A81" s="17"/>
      <c r="B81" s="17"/>
      <c r="C81" s="17"/>
      <c r="D81" s="17"/>
      <c r="E81" s="17"/>
      <c r="F81" s="17"/>
      <c r="G81" s="17"/>
      <c r="H81" s="17"/>
      <c r="I81" s="17"/>
      <c r="J81" s="17"/>
      <c r="K81" s="17"/>
      <c r="L81" s="17"/>
      <c r="M81" s="17"/>
      <c r="N81" s="17"/>
      <c r="O81" s="17"/>
      <c r="P81" s="17"/>
      <c r="Q81" s="17"/>
      <c r="R81" s="17"/>
      <c r="S81" s="17"/>
      <c r="T81" s="17"/>
      <c r="U81" s="17"/>
      <c r="V81" s="17"/>
      <c r="W81" s="17"/>
      <c r="X81" s="17"/>
      <c r="Y81" s="17"/>
    </row>
    <row r="82" spans="1:25">
      <c r="A82" s="17"/>
      <c r="B82" s="17"/>
      <c r="C82" s="17"/>
      <c r="D82" s="17"/>
      <c r="E82" s="17"/>
      <c r="F82" s="17"/>
      <c r="G82" s="17"/>
      <c r="H82" s="17"/>
      <c r="I82" s="17"/>
      <c r="J82" s="17"/>
      <c r="K82" s="17"/>
      <c r="L82" s="17"/>
      <c r="M82" s="17"/>
      <c r="N82" s="17"/>
      <c r="O82" s="17"/>
      <c r="P82" s="17"/>
      <c r="Q82" s="17"/>
      <c r="R82" s="17"/>
      <c r="S82" s="17"/>
      <c r="T82" s="17"/>
      <c r="U82" s="17"/>
      <c r="V82" s="17"/>
      <c r="W82" s="17"/>
      <c r="X82" s="17"/>
      <c r="Y82" s="17"/>
    </row>
    <row r="83" spans="1:25">
      <c r="A83" s="17"/>
      <c r="B83" s="17"/>
      <c r="C83" s="17"/>
      <c r="D83" s="17"/>
      <c r="E83" s="17"/>
      <c r="F83" s="17"/>
      <c r="G83" s="17"/>
      <c r="H83" s="17"/>
      <c r="I83" s="17"/>
      <c r="J83" s="17"/>
      <c r="K83" s="17"/>
      <c r="L83" s="17"/>
      <c r="M83" s="17"/>
      <c r="N83" s="17"/>
      <c r="O83" s="17"/>
      <c r="P83" s="17"/>
      <c r="Q83" s="17"/>
      <c r="R83" s="17"/>
      <c r="S83" s="17"/>
      <c r="T83" s="17"/>
      <c r="U83" s="17"/>
      <c r="V83" s="17"/>
      <c r="W83" s="17"/>
      <c r="X83" s="17"/>
      <c r="Y83" s="17"/>
    </row>
    <row r="84" spans="1:25">
      <c r="A84" s="17"/>
      <c r="B84" s="17"/>
      <c r="C84" s="17"/>
      <c r="D84" s="17"/>
      <c r="E84" s="17"/>
      <c r="F84" s="17"/>
      <c r="G84" s="17"/>
      <c r="H84" s="17"/>
      <c r="I84" s="17"/>
      <c r="J84" s="17"/>
      <c r="K84" s="17"/>
      <c r="L84" s="17"/>
      <c r="M84" s="17"/>
      <c r="N84" s="17"/>
      <c r="O84" s="17"/>
      <c r="P84" s="17"/>
      <c r="Q84" s="17"/>
      <c r="R84" s="17"/>
      <c r="S84" s="17"/>
      <c r="T84" s="17"/>
      <c r="U84" s="17"/>
      <c r="V84" s="17"/>
      <c r="W84" s="17"/>
      <c r="X84" s="17"/>
      <c r="Y84" s="17"/>
    </row>
    <row r="85" spans="1:25">
      <c r="A85" s="17"/>
      <c r="B85" s="17"/>
      <c r="C85" s="17"/>
      <c r="D85" s="17"/>
      <c r="E85" s="17"/>
      <c r="F85" s="17"/>
      <c r="G85" s="17"/>
      <c r="H85" s="17"/>
      <c r="I85" s="17"/>
      <c r="J85" s="17"/>
      <c r="K85" s="17"/>
      <c r="L85" s="17"/>
      <c r="M85" s="17"/>
      <c r="N85" s="17"/>
      <c r="O85" s="17"/>
      <c r="P85" s="17"/>
      <c r="Q85" s="17"/>
      <c r="R85" s="17"/>
      <c r="S85" s="17"/>
      <c r="T85" s="17"/>
      <c r="U85" s="17"/>
      <c r="V85" s="17"/>
      <c r="W85" s="17"/>
      <c r="X85" s="17"/>
      <c r="Y85" s="17"/>
    </row>
    <row r="86" spans="1:25">
      <c r="A86" s="17"/>
      <c r="B86" s="17"/>
      <c r="C86" s="17"/>
      <c r="D86" s="17"/>
      <c r="E86" s="17"/>
      <c r="F86" s="17"/>
      <c r="G86" s="17"/>
      <c r="H86" s="17"/>
      <c r="I86" s="17"/>
      <c r="J86" s="17"/>
      <c r="K86" s="17"/>
      <c r="L86" s="17"/>
      <c r="M86" s="17"/>
      <c r="N86" s="17"/>
      <c r="O86" s="17"/>
      <c r="P86" s="17"/>
      <c r="Q86" s="17"/>
      <c r="R86" s="17"/>
      <c r="S86" s="17"/>
      <c r="T86" s="17"/>
      <c r="U86" s="17"/>
      <c r="V86" s="17"/>
      <c r="W86" s="17"/>
      <c r="X86" s="17"/>
      <c r="Y86" s="17"/>
    </row>
    <row r="87" spans="1:25">
      <c r="A87" s="17"/>
      <c r="B87" s="17"/>
      <c r="C87" s="17"/>
      <c r="D87" s="17"/>
      <c r="E87" s="17"/>
      <c r="F87" s="17"/>
      <c r="G87" s="17"/>
      <c r="H87" s="17"/>
      <c r="I87" s="17"/>
      <c r="J87" s="17"/>
      <c r="K87" s="17"/>
      <c r="L87" s="17"/>
      <c r="M87" s="17"/>
      <c r="N87" s="17"/>
      <c r="O87" s="17"/>
      <c r="P87" s="17"/>
      <c r="Q87" s="17"/>
      <c r="R87" s="17"/>
      <c r="S87" s="17"/>
      <c r="T87" s="17"/>
      <c r="U87" s="17"/>
      <c r="V87" s="17"/>
      <c r="W87" s="17"/>
      <c r="X87" s="17"/>
      <c r="Y87" s="17"/>
    </row>
    <row r="88" spans="1:25">
      <c r="A88" s="17"/>
      <c r="B88" s="17"/>
      <c r="C88" s="17"/>
      <c r="D88" s="17"/>
      <c r="E88" s="17"/>
      <c r="F88" s="17"/>
      <c r="G88" s="17"/>
      <c r="H88" s="17"/>
      <c r="I88" s="17"/>
      <c r="J88" s="17"/>
      <c r="K88" s="17"/>
      <c r="L88" s="17"/>
      <c r="M88" s="17"/>
      <c r="N88" s="17"/>
      <c r="O88" s="17"/>
      <c r="P88" s="17"/>
      <c r="Q88" s="17"/>
      <c r="R88" s="17"/>
      <c r="S88" s="17"/>
      <c r="T88" s="17"/>
      <c r="U88" s="17"/>
      <c r="V88" s="17"/>
      <c r="W88" s="17"/>
      <c r="X88" s="17"/>
      <c r="Y88" s="17"/>
    </row>
    <row r="89" spans="1:25">
      <c r="A89" s="17"/>
      <c r="B89" s="17"/>
      <c r="C89" s="17"/>
      <c r="D89" s="17"/>
      <c r="E89" s="17"/>
      <c r="F89" s="17"/>
      <c r="G89" s="17"/>
      <c r="H89" s="17"/>
      <c r="I89" s="17"/>
      <c r="J89" s="17"/>
      <c r="K89" s="17"/>
      <c r="L89" s="17"/>
      <c r="M89" s="17"/>
      <c r="N89" s="17"/>
      <c r="O89" s="17"/>
      <c r="P89" s="17"/>
      <c r="Q89" s="17"/>
      <c r="R89" s="17"/>
      <c r="S89" s="17"/>
      <c r="T89" s="17"/>
      <c r="U89" s="17"/>
      <c r="V89" s="17"/>
      <c r="W89" s="17"/>
      <c r="X89" s="17"/>
      <c r="Y89" s="17"/>
    </row>
    <row r="90" spans="1:25">
      <c r="A90" s="17"/>
      <c r="B90" s="17"/>
      <c r="C90" s="17"/>
      <c r="D90" s="17"/>
      <c r="E90" s="17"/>
      <c r="F90" s="17"/>
      <c r="G90" s="17"/>
      <c r="H90" s="17"/>
      <c r="I90" s="17"/>
      <c r="J90" s="17"/>
      <c r="K90" s="17"/>
      <c r="L90" s="17"/>
      <c r="M90" s="17"/>
      <c r="N90" s="17"/>
      <c r="O90" s="17"/>
      <c r="P90" s="17"/>
      <c r="Q90" s="17"/>
      <c r="R90" s="17"/>
      <c r="S90" s="17"/>
      <c r="T90" s="17"/>
      <c r="U90" s="17"/>
      <c r="V90" s="17"/>
      <c r="W90" s="17"/>
      <c r="X90" s="17"/>
      <c r="Y90" s="17"/>
    </row>
    <row r="91" spans="1:25">
      <c r="A91" s="17"/>
      <c r="B91" s="17"/>
      <c r="C91" s="17"/>
      <c r="D91" s="17"/>
      <c r="E91" s="17"/>
      <c r="F91" s="17"/>
      <c r="G91" s="17"/>
      <c r="H91" s="17"/>
      <c r="I91" s="17"/>
      <c r="J91" s="17"/>
      <c r="K91" s="17"/>
      <c r="L91" s="17"/>
      <c r="M91" s="17"/>
      <c r="N91" s="17"/>
      <c r="O91" s="17"/>
      <c r="P91" s="17"/>
      <c r="Q91" s="17"/>
      <c r="R91" s="17"/>
      <c r="S91" s="17"/>
      <c r="T91" s="17"/>
      <c r="U91" s="17"/>
      <c r="V91" s="17"/>
      <c r="W91" s="17"/>
      <c r="X91" s="17"/>
      <c r="Y91" s="17"/>
    </row>
    <row r="92" spans="1:25">
      <c r="A92" s="17"/>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c r="A93" s="17"/>
      <c r="B93" s="17"/>
      <c r="C93" s="17"/>
      <c r="D93" s="17"/>
      <c r="E93" s="17"/>
      <c r="F93" s="17"/>
      <c r="G93" s="17"/>
      <c r="H93" s="17"/>
      <c r="I93" s="17"/>
      <c r="J93" s="17"/>
      <c r="K93" s="17"/>
      <c r="L93" s="17"/>
      <c r="M93" s="17"/>
      <c r="N93" s="17"/>
      <c r="O93" s="17"/>
      <c r="P93" s="17"/>
      <c r="Q93" s="17"/>
      <c r="R93" s="17"/>
      <c r="S93" s="17"/>
      <c r="T93" s="17"/>
      <c r="U93" s="17"/>
      <c r="V93" s="17"/>
      <c r="W93" s="17"/>
      <c r="X93" s="17"/>
      <c r="Y93" s="17"/>
    </row>
    <row r="94" spans="1:25">
      <c r="A94" s="17"/>
      <c r="B94" s="17"/>
      <c r="C94" s="17"/>
      <c r="D94" s="17"/>
      <c r="E94" s="17"/>
      <c r="F94" s="17"/>
      <c r="G94" s="17"/>
      <c r="H94" s="17"/>
      <c r="I94" s="17"/>
      <c r="J94" s="17"/>
      <c r="K94" s="17"/>
      <c r="L94" s="17"/>
      <c r="M94" s="17"/>
      <c r="N94" s="17"/>
      <c r="O94" s="17"/>
      <c r="P94" s="17"/>
      <c r="Q94" s="17"/>
      <c r="R94" s="17"/>
      <c r="S94" s="17"/>
      <c r="T94" s="17"/>
      <c r="U94" s="17"/>
      <c r="V94" s="17"/>
      <c r="W94" s="17"/>
      <c r="X94" s="17"/>
      <c r="Y94" s="17"/>
    </row>
    <row r="95" spans="1:25">
      <c r="A95" s="17"/>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c r="A96" s="17"/>
      <c r="B96" s="17"/>
      <c r="C96" s="17"/>
      <c r="D96" s="17"/>
      <c r="E96" s="17"/>
      <c r="F96" s="17"/>
      <c r="G96" s="17"/>
      <c r="H96" s="17"/>
      <c r="I96" s="17"/>
      <c r="J96" s="17"/>
      <c r="K96" s="17"/>
      <c r="L96" s="17"/>
      <c r="M96" s="17"/>
      <c r="N96" s="17"/>
      <c r="O96" s="17"/>
      <c r="P96" s="17"/>
      <c r="Q96" s="17"/>
      <c r="R96" s="17"/>
      <c r="S96" s="17"/>
      <c r="T96" s="17"/>
      <c r="U96" s="17"/>
      <c r="V96" s="17"/>
      <c r="W96" s="17"/>
      <c r="X96" s="17"/>
      <c r="Y96" s="17"/>
    </row>
    <row r="97" spans="1:25">
      <c r="A97" s="17"/>
      <c r="B97" s="17"/>
      <c r="C97" s="17"/>
      <c r="D97" s="17"/>
      <c r="E97" s="17"/>
      <c r="F97" s="17"/>
      <c r="G97" s="17"/>
      <c r="H97" s="17"/>
      <c r="I97" s="17"/>
      <c r="J97" s="17"/>
      <c r="K97" s="17"/>
      <c r="L97" s="17"/>
      <c r="M97" s="17"/>
      <c r="N97" s="17"/>
      <c r="O97" s="17"/>
      <c r="P97" s="17"/>
      <c r="Q97" s="17"/>
      <c r="R97" s="17"/>
      <c r="S97" s="17"/>
      <c r="T97" s="17"/>
      <c r="U97" s="17"/>
      <c r="V97" s="17"/>
      <c r="W97" s="17"/>
      <c r="X97" s="17"/>
      <c r="Y97" s="17"/>
    </row>
    <row r="98" spans="1:25">
      <c r="A98" s="17"/>
      <c r="B98" s="17"/>
      <c r="C98" s="17"/>
      <c r="D98" s="17"/>
      <c r="E98" s="17"/>
      <c r="F98" s="17"/>
      <c r="G98" s="17"/>
      <c r="H98" s="17"/>
      <c r="I98" s="17"/>
      <c r="J98" s="17"/>
      <c r="K98" s="17"/>
      <c r="L98" s="17"/>
      <c r="M98" s="17"/>
      <c r="N98" s="17"/>
      <c r="O98" s="17"/>
      <c r="P98" s="17"/>
      <c r="Q98" s="17"/>
      <c r="R98" s="17"/>
      <c r="S98" s="17"/>
      <c r="T98" s="17"/>
      <c r="U98" s="17"/>
      <c r="V98" s="17"/>
      <c r="W98" s="17"/>
      <c r="X98" s="17"/>
      <c r="Y98" s="17"/>
    </row>
    <row r="99" spans="1:25">
      <c r="A99" s="17"/>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row>
    <row r="101" spans="1: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row>
    <row r="102" spans="1: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row>
    <row r="103" spans="1: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row>
    <row r="104" spans="1: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row>
    <row r="105" spans="1: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row>
    <row r="107" spans="1: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row>
    <row r="111" spans="1: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row>
    <row r="112" spans="1: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row r="114" spans="1: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row>
    <row r="115" spans="1: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row>
    <row r="116" spans="1: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row>
    <row r="117" spans="1: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row>
    <row r="118" spans="1: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row>
    <row r="119" spans="1: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row>
    <row r="120" spans="1: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row>
    <row r="121" spans="1: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row>
    <row r="122" spans="1: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row>
    <row r="123" spans="1: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row>
    <row r="124" spans="1: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row>
    <row r="125" spans="1: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row>
    <row r="126" spans="1: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row>
    <row r="127" spans="1: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row>
    <row r="129" spans="1: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row>
    <row r="130" spans="1: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row>
    <row r="133" spans="1: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row>
    <row r="134" spans="1: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row>
    <row r="135" spans="1: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row>
    <row r="136" spans="1: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row>
    <row r="137" spans="1: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row>
    <row r="138" spans="1: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row>
    <row r="139" spans="1: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row>
    <row r="141" spans="1: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row>
    <row r="142" spans="1: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row>
    <row r="143" spans="1: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row>
    <row r="144" spans="1: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row>
    <row r="146" spans="1: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row>
    <row r="147" spans="1: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row>
    <row r="148" spans="1: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row>
    <row r="149" spans="1: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row>
    <row r="150" spans="1: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row>
    <row r="151" spans="1: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row>
    <row r="152" spans="1: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row>
    <row r="153" spans="1: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row>
    <row r="154" spans="1: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row>
    <row r="155" spans="1: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row>
    <row r="156" spans="1: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row>
    <row r="157" spans="1: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row>
    <row r="158" spans="1: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row>
    <row r="159" spans="1: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row>
    <row r="160" spans="1: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row>
    <row r="161" spans="1: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row>
    <row r="162" spans="1: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row>
    <row r="163" spans="1: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row>
    <row r="164" spans="1: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row>
    <row r="165" spans="1: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row>
    <row r="166" spans="1: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row>
    <row r="167" spans="1: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row>
    <row r="168" spans="1: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row>
    <row r="169" spans="1: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row>
    <row r="170" spans="1: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row>
    <row r="171" spans="1: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row>
    <row r="172" spans="1: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row>
    <row r="173" spans="1: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row>
    <row r="174" spans="1: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row>
    <row r="175" spans="1: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row>
    <row r="176" spans="1: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row>
    <row r="177" spans="1: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row>
    <row r="178" spans="1: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row>
    <row r="179" spans="1: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row>
    <row r="180" spans="1: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row>
    <row r="181" spans="1: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row>
    <row r="182" spans="1: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row>
    <row r="183" spans="1: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row>
    <row r="184" spans="1: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row>
    <row r="185" spans="1: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row>
    <row r="186" spans="1: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row>
    <row r="187" spans="1: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row>
    <row r="188" spans="1: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row>
    <row r="189" spans="1: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row>
    <row r="190" spans="1: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row>
    <row r="191" spans="1: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row>
    <row r="192" spans="1: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row>
    <row r="193" spans="1: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row>
    <row r="194" spans="1: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row>
    <row r="195" spans="1: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row>
    <row r="196" spans="1: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row>
    <row r="197" spans="1: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row>
    <row r="198" spans="1: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row>
    <row r="199" spans="1: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row>
    <row r="200" spans="1: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row>
    <row r="201" spans="1: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row>
    <row r="202" spans="1: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row>
    <row r="203" spans="1: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row>
    <row r="204" spans="1: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row>
    <row r="205" spans="1: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row>
    <row r="206" spans="1: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row>
    <row r="207" spans="1: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row>
    <row r="208" spans="1: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row>
    <row r="209" spans="1: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row>
    <row r="210" spans="1: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row>
    <row r="211" spans="1: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row>
    <row r="212" spans="1: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row>
    <row r="213" spans="1: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row>
    <row r="214" spans="1: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row>
    <row r="215" spans="1: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row>
    <row r="216" spans="1: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row>
    <row r="217" spans="1: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row>
    <row r="218" spans="1: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row>
    <row r="219" spans="1: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row>
    <row r="220" spans="1: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row>
    <row r="221" spans="1: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row>
    <row r="222" spans="1: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row>
    <row r="223" spans="1: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row>
    <row r="224" spans="1: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row>
    <row r="225" spans="1: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row>
    <row r="226" spans="1: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row>
    <row r="227" spans="1: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row>
    <row r="228" spans="1: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row>
    <row r="229" spans="1: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row>
    <row r="230" spans="1: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row>
    <row r="231" spans="1: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row>
    <row r="232" spans="1: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row>
    <row r="233" spans="1: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row>
    <row r="234" spans="1: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row>
    <row r="235" spans="1: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row>
    <row r="236" spans="1: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row>
    <row r="237" spans="1: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row>
    <row r="238" spans="1: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row>
    <row r="239" spans="1: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row>
    <row r="240" spans="1: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row>
    <row r="241" spans="1: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row>
    <row r="242" spans="1: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row>
    <row r="243" spans="1: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row>
    <row r="244" spans="1: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row>
    <row r="245" spans="1: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row>
    <row r="246" spans="1: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row>
    <row r="247" spans="1: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row>
    <row r="248" spans="1: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row>
    <row r="249" spans="1: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row>
    <row r="250" spans="1: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row>
    <row r="251" spans="1: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row>
    <row r="252" spans="1: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row>
    <row r="253" spans="1: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row>
    <row r="254" spans="1: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row>
    <row r="255" spans="1: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row>
    <row r="256" spans="1: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row>
    <row r="257" spans="1: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row>
    <row r="258" spans="1: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row>
    <row r="259" spans="1: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row>
    <row r="260" spans="1: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row>
    <row r="261" spans="1: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row>
  </sheetData>
  <mergeCells count="2">
    <mergeCell ref="E3:H3"/>
    <mergeCell ref="E4:G4"/>
  </mergeCells>
  <phoneticPr fontId="0" type="noConversion"/>
  <pageMargins left="1.01" right="0.27559055118110237" top="0.70866141732283472" bottom="0.23622047244094491" header="0.23622047244094491" footer="0.51181102362204722"/>
  <pageSetup paperSize="9" scale="72" orientation="portrait" r:id="rId1"/>
  <headerFooter alignWithMargins="0">
    <oddHeader>&amp;C25</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pageSetUpPr fitToPage="1"/>
  </sheetPr>
  <dimension ref="A1:A32"/>
  <sheetViews>
    <sheetView workbookViewId="0">
      <selection activeCell="M48" sqref="M48"/>
    </sheetView>
  </sheetViews>
  <sheetFormatPr defaultColWidth="9.81640625" defaultRowHeight="15.65"/>
  <cols>
    <col min="1" max="16384" width="9.81640625" style="13"/>
  </cols>
  <sheetData>
    <row r="1" spans="1:1">
      <c r="A1" s="92" t="s">
        <v>1113</v>
      </c>
    </row>
    <row r="32" spans="1:1">
      <c r="A32" s="92" t="s">
        <v>1114</v>
      </c>
    </row>
  </sheetData>
  <phoneticPr fontId="0" type="noConversion"/>
  <printOptions horizontalCentered="1" verticalCentered="1"/>
  <pageMargins left="0.84" right="0.39370078740157483" top="0.61" bottom="0.55118110236220474" header="0.23622047244094491" footer="0.51181102362204722"/>
  <pageSetup paperSize="9" scale="79" orientation="portrait" r:id="rId1"/>
  <headerFooter alignWithMargins="0">
    <oddHeader>&amp;C26</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pageSetUpPr fitToPage="1"/>
  </sheetPr>
  <dimension ref="A1:M137"/>
  <sheetViews>
    <sheetView workbookViewId="0">
      <selection activeCell="L29" sqref="L29"/>
    </sheetView>
  </sheetViews>
  <sheetFormatPr defaultColWidth="9.81640625" defaultRowHeight="15.65"/>
  <cols>
    <col min="1" max="1" width="11.6328125" style="13" customWidth="1"/>
    <col min="2" max="2" width="9.81640625" style="13"/>
    <col min="3" max="3" width="11.7265625" style="13" customWidth="1"/>
    <col min="4" max="4" width="12.90625" style="13" customWidth="1"/>
    <col min="5" max="7" width="12.08984375" style="13" customWidth="1"/>
    <col min="8" max="8" width="12.1796875" style="13" customWidth="1"/>
    <col min="9" max="9" width="11.7265625" style="13" customWidth="1"/>
    <col min="10" max="10" width="11.81640625" style="13" customWidth="1"/>
    <col min="11" max="16384" width="9.81640625" style="13"/>
  </cols>
  <sheetData>
    <row r="1" spans="1:13" ht="18" customHeight="1">
      <c r="A1" s="17" t="s">
        <v>870</v>
      </c>
      <c r="B1" s="17"/>
      <c r="C1" s="17"/>
      <c r="D1" s="17"/>
      <c r="E1" s="17"/>
      <c r="F1" s="17"/>
      <c r="G1" s="17"/>
      <c r="H1" s="17"/>
      <c r="I1" s="17"/>
      <c r="J1" s="17"/>
      <c r="K1" s="17"/>
      <c r="L1" s="17"/>
      <c r="M1" s="17"/>
    </row>
    <row r="2" spans="1:13" ht="18" customHeight="1">
      <c r="A2" s="17"/>
      <c r="B2" s="17"/>
      <c r="C2" s="17"/>
      <c r="D2" s="17"/>
      <c r="E2" s="17"/>
      <c r="F2" s="17"/>
      <c r="G2" s="17"/>
      <c r="H2" s="17"/>
      <c r="I2" s="17"/>
      <c r="J2" s="17"/>
      <c r="K2" s="17"/>
      <c r="L2" s="17"/>
      <c r="M2" s="17"/>
    </row>
    <row r="3" spans="1:13" ht="18" customHeight="1">
      <c r="A3" s="553" t="s">
        <v>26</v>
      </c>
      <c r="B3" s="554" t="s">
        <v>598</v>
      </c>
      <c r="C3" s="742" t="s">
        <v>414</v>
      </c>
      <c r="D3" s="742" t="s">
        <v>414</v>
      </c>
      <c r="E3" s="742" t="s">
        <v>184</v>
      </c>
      <c r="F3" s="742" t="s">
        <v>541</v>
      </c>
      <c r="G3" s="742" t="s">
        <v>543</v>
      </c>
      <c r="H3" s="742" t="s">
        <v>539</v>
      </c>
      <c r="I3" s="742" t="s">
        <v>536</v>
      </c>
      <c r="J3" s="587" t="s">
        <v>27</v>
      </c>
      <c r="K3" s="17"/>
      <c r="L3" s="17"/>
      <c r="M3" s="17"/>
    </row>
    <row r="4" spans="1:13" ht="18" customHeight="1">
      <c r="A4" s="555"/>
      <c r="B4" s="555"/>
      <c r="C4" s="586" t="s">
        <v>450</v>
      </c>
      <c r="D4" s="586" t="s">
        <v>182</v>
      </c>
      <c r="E4" s="586" t="s">
        <v>185</v>
      </c>
      <c r="F4" s="586" t="s">
        <v>542</v>
      </c>
      <c r="G4" s="586" t="s">
        <v>544</v>
      </c>
      <c r="H4" s="586" t="s">
        <v>540</v>
      </c>
      <c r="I4" s="586" t="s">
        <v>537</v>
      </c>
      <c r="J4" s="809" t="s">
        <v>28</v>
      </c>
      <c r="K4" s="17"/>
      <c r="L4" s="17"/>
      <c r="M4" s="17"/>
    </row>
    <row r="5" spans="1:13" ht="18" customHeight="1">
      <c r="A5" s="555"/>
      <c r="B5" s="555"/>
      <c r="C5" s="586" t="s">
        <v>893</v>
      </c>
      <c r="D5" s="586" t="s">
        <v>183</v>
      </c>
      <c r="E5" s="555"/>
      <c r="F5" s="555"/>
      <c r="G5" s="555"/>
      <c r="H5" s="555"/>
      <c r="I5" s="586" t="s">
        <v>538</v>
      </c>
      <c r="J5" s="809" t="s">
        <v>29</v>
      </c>
      <c r="K5" s="17"/>
      <c r="L5" s="17"/>
      <c r="M5" s="17"/>
    </row>
    <row r="6" spans="1:13" ht="18" customHeight="1">
      <c r="A6" s="1449">
        <v>44957</v>
      </c>
      <c r="B6" s="301">
        <f>SUM(C6:J6)</f>
        <v>18567</v>
      </c>
      <c r="C6" s="69">
        <v>1357</v>
      </c>
      <c r="D6" s="69">
        <v>0</v>
      </c>
      <c r="E6" s="69">
        <v>0</v>
      </c>
      <c r="F6" s="69">
        <v>8539</v>
      </c>
      <c r="G6" s="69">
        <v>232</v>
      </c>
      <c r="H6" s="69">
        <v>341</v>
      </c>
      <c r="I6" s="69">
        <v>0</v>
      </c>
      <c r="J6" s="70">
        <v>8098</v>
      </c>
      <c r="K6" s="17"/>
      <c r="L6" s="17"/>
      <c r="M6" s="17"/>
    </row>
    <row r="7" spans="1:13" ht="18" customHeight="1">
      <c r="A7" s="1450">
        <v>44985</v>
      </c>
      <c r="B7" s="302">
        <f t="shared" ref="B7:B17" si="0">SUM(C7:J7)</f>
        <v>18847</v>
      </c>
      <c r="C7" s="73">
        <v>1348</v>
      </c>
      <c r="D7" s="73">
        <v>0</v>
      </c>
      <c r="E7" s="73">
        <v>0</v>
      </c>
      <c r="F7" s="73">
        <v>8959</v>
      </c>
      <c r="G7" s="73">
        <v>24</v>
      </c>
      <c r="H7" s="73">
        <v>328</v>
      </c>
      <c r="I7" s="73">
        <v>0</v>
      </c>
      <c r="J7" s="74">
        <v>8188</v>
      </c>
      <c r="K7" s="17"/>
      <c r="L7" s="17"/>
      <c r="M7" s="17"/>
    </row>
    <row r="8" spans="1:13" ht="18" customHeight="1">
      <c r="A8" s="1451">
        <v>45016</v>
      </c>
      <c r="B8" s="302">
        <f t="shared" si="0"/>
        <v>20153</v>
      </c>
      <c r="C8" s="73">
        <v>1367</v>
      </c>
      <c r="D8" s="73">
        <v>0</v>
      </c>
      <c r="E8" s="73">
        <v>0</v>
      </c>
      <c r="F8" s="73">
        <v>9246</v>
      </c>
      <c r="G8" s="73">
        <v>27</v>
      </c>
      <c r="H8" s="73">
        <v>306</v>
      </c>
      <c r="I8" s="73">
        <v>0</v>
      </c>
      <c r="J8" s="74">
        <v>9207</v>
      </c>
      <c r="K8" s="17"/>
      <c r="L8" s="17"/>
      <c r="M8" s="17"/>
    </row>
    <row r="9" spans="1:13" ht="18" customHeight="1">
      <c r="A9" s="1451">
        <v>45046</v>
      </c>
      <c r="B9" s="302">
        <f t="shared" si="0"/>
        <v>20684</v>
      </c>
      <c r="C9" s="73">
        <v>1418</v>
      </c>
      <c r="D9" s="73">
        <v>0</v>
      </c>
      <c r="E9" s="73">
        <v>0</v>
      </c>
      <c r="F9" s="73">
        <v>9381</v>
      </c>
      <c r="G9" s="73">
        <v>30</v>
      </c>
      <c r="H9" s="73">
        <v>232</v>
      </c>
      <c r="I9" s="73">
        <v>0</v>
      </c>
      <c r="J9" s="74">
        <v>9623</v>
      </c>
      <c r="K9" s="17"/>
      <c r="L9" s="17"/>
      <c r="M9" s="17"/>
    </row>
    <row r="10" spans="1:13" ht="18" customHeight="1">
      <c r="A10" s="1450">
        <v>45077</v>
      </c>
      <c r="B10" s="302">
        <f t="shared" si="0"/>
        <v>21068</v>
      </c>
      <c r="C10" s="73">
        <v>1495</v>
      </c>
      <c r="D10" s="73">
        <v>0</v>
      </c>
      <c r="E10" s="73">
        <v>0</v>
      </c>
      <c r="F10" s="73">
        <v>9505</v>
      </c>
      <c r="G10" s="73">
        <v>34</v>
      </c>
      <c r="H10" s="73">
        <v>265</v>
      </c>
      <c r="I10" s="73">
        <v>0</v>
      </c>
      <c r="J10" s="74">
        <v>9769</v>
      </c>
      <c r="K10" s="17"/>
      <c r="L10" s="17"/>
      <c r="M10" s="17"/>
    </row>
    <row r="11" spans="1:13" ht="18" customHeight="1">
      <c r="A11" s="1450">
        <v>45107</v>
      </c>
      <c r="B11" s="302">
        <f t="shared" si="0"/>
        <v>21716</v>
      </c>
      <c r="C11" s="73">
        <v>1552</v>
      </c>
      <c r="D11" s="73">
        <v>0</v>
      </c>
      <c r="E11" s="73">
        <v>0</v>
      </c>
      <c r="F11" s="73">
        <v>9715</v>
      </c>
      <c r="G11" s="73">
        <v>43</v>
      </c>
      <c r="H11" s="73">
        <v>287</v>
      </c>
      <c r="I11" s="73">
        <v>0</v>
      </c>
      <c r="J11" s="74">
        <v>10119</v>
      </c>
      <c r="K11" s="17"/>
      <c r="L11" s="17"/>
      <c r="M11" s="17"/>
    </row>
    <row r="12" spans="1:13" ht="18" customHeight="1">
      <c r="A12" s="1450">
        <v>45138</v>
      </c>
      <c r="B12" s="302">
        <f t="shared" si="0"/>
        <v>21582</v>
      </c>
      <c r="C12" s="73">
        <v>1636</v>
      </c>
      <c r="D12" s="73">
        <v>0</v>
      </c>
      <c r="E12" s="73">
        <v>0</v>
      </c>
      <c r="F12" s="73">
        <v>9629</v>
      </c>
      <c r="G12" s="73">
        <v>39</v>
      </c>
      <c r="H12" s="73">
        <v>240</v>
      </c>
      <c r="I12" s="73">
        <v>0</v>
      </c>
      <c r="J12" s="74">
        <v>10038</v>
      </c>
      <c r="K12" s="17"/>
      <c r="L12" s="17"/>
      <c r="M12" s="17"/>
    </row>
    <row r="13" spans="1:13" ht="18" customHeight="1">
      <c r="A13" s="1450">
        <v>45169</v>
      </c>
      <c r="B13" s="302">
        <f t="shared" si="0"/>
        <v>21535</v>
      </c>
      <c r="C13" s="73">
        <v>1698</v>
      </c>
      <c r="D13" s="73">
        <v>0</v>
      </c>
      <c r="E13" s="73">
        <v>0</v>
      </c>
      <c r="F13" s="73">
        <v>9886</v>
      </c>
      <c r="G13" s="73">
        <v>48</v>
      </c>
      <c r="H13" s="73">
        <v>217</v>
      </c>
      <c r="I13" s="73">
        <v>0</v>
      </c>
      <c r="J13" s="74">
        <v>9686</v>
      </c>
      <c r="K13" s="17"/>
      <c r="L13" s="17"/>
      <c r="M13" s="17"/>
    </row>
    <row r="14" spans="1:13" ht="18" customHeight="1">
      <c r="A14" s="1450">
        <v>45199</v>
      </c>
      <c r="B14" s="302">
        <f>SUM(C14:J14)</f>
        <v>21565</v>
      </c>
      <c r="C14" s="73">
        <v>1718</v>
      </c>
      <c r="D14" s="73">
        <v>0</v>
      </c>
      <c r="E14" s="73">
        <v>0</v>
      </c>
      <c r="F14" s="73">
        <v>9919</v>
      </c>
      <c r="G14" s="73">
        <v>46</v>
      </c>
      <c r="H14" s="73">
        <v>209</v>
      </c>
      <c r="I14" s="73">
        <v>0</v>
      </c>
      <c r="J14" s="74">
        <v>9673</v>
      </c>
      <c r="K14" s="17"/>
      <c r="L14" s="17"/>
      <c r="M14" s="17"/>
    </row>
    <row r="15" spans="1:13" ht="18" customHeight="1">
      <c r="A15" s="1450">
        <v>45230</v>
      </c>
      <c r="B15" s="302">
        <f t="shared" si="0"/>
        <v>21504</v>
      </c>
      <c r="C15" s="79">
        <v>1739</v>
      </c>
      <c r="D15" s="73">
        <v>0</v>
      </c>
      <c r="E15" s="73">
        <v>0</v>
      </c>
      <c r="F15" s="73">
        <v>10001</v>
      </c>
      <c r="G15" s="73">
        <v>42</v>
      </c>
      <c r="H15" s="73">
        <v>210</v>
      </c>
      <c r="I15" s="73">
        <v>0</v>
      </c>
      <c r="J15" s="74">
        <v>9512</v>
      </c>
      <c r="K15" s="17"/>
      <c r="L15" s="17"/>
      <c r="M15" s="17"/>
    </row>
    <row r="16" spans="1:13" ht="18" customHeight="1">
      <c r="A16" s="1450">
        <v>45260</v>
      </c>
      <c r="B16" s="302">
        <f t="shared" si="0"/>
        <v>21787</v>
      </c>
      <c r="C16" s="73">
        <v>1731</v>
      </c>
      <c r="D16" s="73">
        <v>0</v>
      </c>
      <c r="E16" s="73">
        <v>0</v>
      </c>
      <c r="F16" s="73">
        <v>9959</v>
      </c>
      <c r="G16" s="73">
        <v>37</v>
      </c>
      <c r="H16" s="73">
        <v>221</v>
      </c>
      <c r="I16" s="73">
        <v>0</v>
      </c>
      <c r="J16" s="74">
        <v>9839</v>
      </c>
      <c r="K16" s="17"/>
      <c r="L16" s="17"/>
      <c r="M16" s="17"/>
    </row>
    <row r="17" spans="1:13" ht="18" customHeight="1">
      <c r="A17" s="1450">
        <v>45291</v>
      </c>
      <c r="B17" s="303">
        <f t="shared" si="0"/>
        <v>21484</v>
      </c>
      <c r="C17" s="73">
        <v>1678</v>
      </c>
      <c r="D17" s="73">
        <v>0</v>
      </c>
      <c r="E17" s="73">
        <v>0</v>
      </c>
      <c r="F17" s="73">
        <v>9672</v>
      </c>
      <c r="G17" s="73">
        <v>33</v>
      </c>
      <c r="H17" s="73">
        <v>217</v>
      </c>
      <c r="I17" s="73">
        <v>0</v>
      </c>
      <c r="J17" s="74">
        <v>9884</v>
      </c>
      <c r="K17" s="17"/>
      <c r="L17" s="17"/>
      <c r="M17" s="17"/>
    </row>
    <row r="18" spans="1:13" ht="30.05" customHeight="1">
      <c r="A18" s="810" t="s">
        <v>1306</v>
      </c>
      <c r="B18" s="591">
        <f>SUM(B6:B17)/12</f>
        <v>20874.333333333332</v>
      </c>
      <c r="C18" s="591">
        <f t="shared" ref="C18:J18" si="1">SUM(C6:C17)/12</f>
        <v>1561.4166666666667</v>
      </c>
      <c r="D18" s="591">
        <f t="shared" si="1"/>
        <v>0</v>
      </c>
      <c r="E18" s="591">
        <f t="shared" si="1"/>
        <v>0</v>
      </c>
      <c r="F18" s="591">
        <f t="shared" si="1"/>
        <v>9534.25</v>
      </c>
      <c r="G18" s="591">
        <f t="shared" si="1"/>
        <v>52.916666666666664</v>
      </c>
      <c r="H18" s="591">
        <f t="shared" si="1"/>
        <v>256.08333333333331</v>
      </c>
      <c r="I18" s="591">
        <f t="shared" si="1"/>
        <v>0</v>
      </c>
      <c r="J18" s="614">
        <f t="shared" si="1"/>
        <v>9469.6666666666661</v>
      </c>
      <c r="K18" s="17"/>
      <c r="L18" s="17"/>
      <c r="M18" s="17"/>
    </row>
    <row r="19" spans="1:13" ht="31.65" customHeight="1">
      <c r="A19" s="1129" t="s">
        <v>1164</v>
      </c>
      <c r="B19" s="298">
        <v>17659.75</v>
      </c>
      <c r="C19" s="298">
        <v>1279</v>
      </c>
      <c r="D19" s="298">
        <v>0</v>
      </c>
      <c r="E19" s="298">
        <v>0</v>
      </c>
      <c r="F19" s="298">
        <v>8791.5</v>
      </c>
      <c r="G19" s="298">
        <v>13.25</v>
      </c>
      <c r="H19" s="298">
        <v>298.33333333333331</v>
      </c>
      <c r="I19" s="298">
        <v>0</v>
      </c>
      <c r="J19" s="304">
        <v>7277.666666666667</v>
      </c>
      <c r="K19" s="17"/>
      <c r="L19" s="17"/>
      <c r="M19" s="17"/>
    </row>
    <row r="20" spans="1:13" ht="18" customHeight="1">
      <c r="A20" s="17" t="s">
        <v>894</v>
      </c>
      <c r="B20" s="17"/>
      <c r="C20" s="17"/>
      <c r="D20" s="17"/>
      <c r="E20" s="17"/>
      <c r="F20" s="17"/>
      <c r="G20" s="17"/>
      <c r="H20" s="17"/>
      <c r="I20" s="17"/>
      <c r="J20" s="17"/>
      <c r="K20" s="17"/>
      <c r="L20" s="17"/>
      <c r="M20" s="17"/>
    </row>
    <row r="21" spans="1:13" ht="18" customHeight="1">
      <c r="A21" s="17"/>
      <c r="B21" s="17"/>
      <c r="C21" s="17"/>
      <c r="D21" s="17"/>
      <c r="E21" s="17"/>
      <c r="F21" s="17"/>
      <c r="G21" s="17"/>
      <c r="H21" s="17"/>
      <c r="I21" s="17"/>
      <c r="J21" s="17"/>
      <c r="K21" s="17"/>
      <c r="L21" s="17"/>
      <c r="M21" s="17"/>
    </row>
    <row r="22" spans="1:13" ht="18" customHeight="1">
      <c r="A22" s="17"/>
      <c r="B22" s="17"/>
      <c r="C22" s="17"/>
      <c r="D22" s="17"/>
      <c r="E22" s="17"/>
      <c r="F22" s="17"/>
      <c r="G22" s="17"/>
      <c r="H22" s="17"/>
      <c r="I22" s="17"/>
      <c r="J22" s="17"/>
      <c r="K22" s="17"/>
      <c r="L22" s="17"/>
      <c r="M22" s="17"/>
    </row>
    <row r="23" spans="1:13">
      <c r="A23" s="17"/>
      <c r="B23" s="17"/>
      <c r="C23" s="17"/>
      <c r="D23" s="17"/>
      <c r="E23" s="17"/>
      <c r="F23" s="17"/>
      <c r="G23" s="17"/>
      <c r="H23" s="17"/>
      <c r="I23" s="17"/>
      <c r="J23" s="17"/>
      <c r="K23" s="17"/>
      <c r="L23" s="17"/>
      <c r="M23" s="17"/>
    </row>
    <row r="24" spans="1:13">
      <c r="A24" s="17"/>
      <c r="B24" s="17"/>
      <c r="C24" s="17"/>
      <c r="D24" s="17"/>
      <c r="E24" s="17"/>
      <c r="F24" s="17"/>
      <c r="G24" s="17"/>
      <c r="H24" s="17"/>
      <c r="I24" s="17"/>
      <c r="J24" s="17"/>
      <c r="K24" s="17"/>
      <c r="L24" s="17"/>
      <c r="M24" s="17"/>
    </row>
    <row r="25" spans="1:13">
      <c r="A25" s="174" t="s">
        <v>1115</v>
      </c>
      <c r="B25" s="17"/>
      <c r="C25" s="17"/>
      <c r="D25" s="17"/>
      <c r="E25" s="17"/>
      <c r="F25" s="17"/>
      <c r="G25" s="17"/>
      <c r="H25" s="17"/>
      <c r="I25" s="17"/>
      <c r="J25" s="17"/>
      <c r="K25" s="17"/>
      <c r="L25" s="17"/>
      <c r="M25" s="17"/>
    </row>
    <row r="26" spans="1:13">
      <c r="A26" s="17"/>
      <c r="B26" s="17"/>
      <c r="C26" s="17"/>
      <c r="D26" s="17"/>
      <c r="E26" s="17"/>
      <c r="F26" s="17"/>
      <c r="G26" s="17"/>
      <c r="H26" s="17"/>
      <c r="I26" s="17"/>
      <c r="J26" s="17"/>
      <c r="K26" s="17"/>
      <c r="L26" s="17"/>
      <c r="M26" s="17"/>
    </row>
    <row r="27" spans="1:13">
      <c r="A27" s="17"/>
      <c r="B27" s="17"/>
      <c r="C27" s="17"/>
      <c r="D27" s="17"/>
      <c r="E27" s="17"/>
      <c r="F27" s="17"/>
      <c r="G27" s="17"/>
      <c r="H27" s="17"/>
      <c r="I27" s="17"/>
      <c r="J27" s="17"/>
      <c r="K27" s="17"/>
      <c r="L27" s="17"/>
      <c r="M27" s="17"/>
    </row>
    <row r="28" spans="1:13">
      <c r="A28" s="17"/>
      <c r="B28" s="17"/>
      <c r="C28" s="17"/>
      <c r="D28" s="17"/>
      <c r="E28" s="17"/>
      <c r="F28" s="17"/>
      <c r="G28" s="17"/>
      <c r="H28" s="17"/>
      <c r="I28" s="17"/>
      <c r="J28" s="17"/>
      <c r="K28" s="17"/>
      <c r="L28" s="17"/>
      <c r="M28" s="17"/>
    </row>
    <row r="29" spans="1:13">
      <c r="A29" s="17"/>
      <c r="B29" s="17"/>
      <c r="C29" s="76"/>
      <c r="D29" s="76"/>
      <c r="E29" s="76"/>
      <c r="F29" s="76"/>
      <c r="G29" s="76"/>
      <c r="H29" s="76"/>
      <c r="I29" s="76"/>
      <c r="J29" s="76"/>
      <c r="K29" s="17"/>
      <c r="L29" s="17"/>
      <c r="M29" s="17"/>
    </row>
    <row r="30" spans="1:13">
      <c r="A30" s="17"/>
      <c r="B30" s="17"/>
      <c r="C30" s="17"/>
      <c r="D30" s="17"/>
      <c r="E30" s="17"/>
      <c r="F30" s="17"/>
      <c r="G30" s="17"/>
      <c r="H30" s="17"/>
      <c r="I30" s="17"/>
      <c r="J30" s="17"/>
      <c r="K30" s="17"/>
      <c r="L30" s="17"/>
      <c r="M30" s="17"/>
    </row>
    <row r="31" spans="1:13">
      <c r="A31" s="17"/>
      <c r="B31" s="17"/>
      <c r="C31" s="17"/>
      <c r="D31" s="17"/>
      <c r="E31" s="17"/>
      <c r="F31" s="17"/>
      <c r="G31" s="17"/>
      <c r="H31" s="17"/>
      <c r="I31" s="17"/>
      <c r="J31" s="17"/>
      <c r="K31" s="17"/>
      <c r="L31" s="17"/>
      <c r="M31" s="17"/>
    </row>
    <row r="32" spans="1:13">
      <c r="A32" s="17"/>
      <c r="B32" s="17"/>
      <c r="C32" s="17"/>
      <c r="D32" s="17"/>
      <c r="E32" s="17"/>
      <c r="F32" s="17"/>
      <c r="G32" s="17"/>
      <c r="H32" s="17"/>
      <c r="I32" s="17"/>
      <c r="J32" s="17"/>
      <c r="K32" s="17"/>
      <c r="L32" s="17"/>
      <c r="M32" s="17"/>
    </row>
    <row r="33" spans="1:13">
      <c r="A33" s="17"/>
      <c r="B33" s="17"/>
      <c r="C33" s="17"/>
      <c r="D33" s="17"/>
      <c r="E33" s="17"/>
      <c r="F33" s="17"/>
      <c r="G33" s="17"/>
      <c r="H33" s="17"/>
      <c r="I33" s="17"/>
      <c r="J33" s="17"/>
      <c r="K33" s="17"/>
      <c r="L33" s="17"/>
      <c r="M33" s="17"/>
    </row>
    <row r="34" spans="1:13">
      <c r="A34" s="17"/>
      <c r="B34" s="17"/>
      <c r="C34" s="17"/>
      <c r="D34" s="17"/>
      <c r="E34" s="17"/>
      <c r="F34" s="17"/>
      <c r="G34" s="17"/>
      <c r="H34" s="17"/>
      <c r="I34" s="17"/>
      <c r="J34" s="17"/>
      <c r="K34" s="17"/>
      <c r="L34" s="17"/>
      <c r="M34" s="17"/>
    </row>
    <row r="35" spans="1:13">
      <c r="A35" s="17"/>
      <c r="B35" s="17"/>
      <c r="C35" s="17"/>
      <c r="D35" s="17"/>
      <c r="E35" s="17"/>
      <c r="F35" s="17"/>
      <c r="G35" s="17"/>
      <c r="H35" s="17"/>
      <c r="I35" s="17"/>
      <c r="J35" s="17"/>
      <c r="K35" s="17"/>
      <c r="L35" s="17"/>
      <c r="M35" s="17"/>
    </row>
    <row r="36" spans="1:13">
      <c r="A36" s="17"/>
      <c r="B36" s="17"/>
      <c r="C36" s="17"/>
      <c r="D36" s="17"/>
      <c r="E36" s="17"/>
      <c r="F36" s="17"/>
      <c r="G36" s="17"/>
      <c r="H36" s="17"/>
      <c r="I36" s="17"/>
      <c r="J36" s="17"/>
      <c r="K36" s="17"/>
      <c r="L36" s="17"/>
      <c r="M36" s="17"/>
    </row>
    <row r="37" spans="1:13">
      <c r="A37" s="17"/>
      <c r="B37" s="17"/>
      <c r="C37" s="17"/>
      <c r="D37" s="17"/>
      <c r="E37" s="17"/>
      <c r="F37" s="17"/>
      <c r="G37" s="17"/>
      <c r="H37" s="17"/>
      <c r="I37" s="17"/>
      <c r="J37" s="17"/>
      <c r="K37" s="17"/>
      <c r="L37" s="17"/>
      <c r="M37" s="17"/>
    </row>
    <row r="38" spans="1:13">
      <c r="A38" s="17"/>
      <c r="B38" s="17"/>
      <c r="C38" s="17"/>
      <c r="D38" s="17"/>
      <c r="E38" s="17"/>
      <c r="F38" s="17"/>
      <c r="G38" s="17"/>
      <c r="H38" s="17"/>
      <c r="I38" s="17"/>
      <c r="J38" s="17"/>
      <c r="K38" s="17"/>
      <c r="L38" s="17"/>
      <c r="M38" s="17"/>
    </row>
    <row r="39" spans="1:13">
      <c r="A39" s="17"/>
      <c r="B39" s="17"/>
      <c r="C39" s="17"/>
      <c r="D39" s="17"/>
      <c r="E39" s="17"/>
      <c r="F39" s="17"/>
      <c r="G39" s="17"/>
      <c r="H39" s="17"/>
      <c r="I39" s="17"/>
      <c r="J39" s="17"/>
      <c r="K39" s="17"/>
      <c r="L39" s="17"/>
      <c r="M39" s="17"/>
    </row>
    <row r="40" spans="1:13">
      <c r="A40" s="17"/>
      <c r="B40" s="17"/>
      <c r="C40" s="17"/>
      <c r="D40" s="17"/>
      <c r="E40" s="17"/>
      <c r="F40" s="17"/>
      <c r="G40" s="17"/>
      <c r="H40" s="17"/>
      <c r="I40" s="17"/>
      <c r="J40" s="17"/>
      <c r="K40" s="17"/>
      <c r="L40" s="17"/>
      <c r="M40" s="17"/>
    </row>
    <row r="41" spans="1:13">
      <c r="A41" s="17"/>
      <c r="B41" s="17"/>
      <c r="C41" s="17"/>
      <c r="D41" s="17"/>
      <c r="E41" s="17"/>
      <c r="F41" s="17"/>
      <c r="G41" s="17"/>
      <c r="H41" s="17"/>
      <c r="I41" s="17"/>
      <c r="J41" s="17"/>
      <c r="K41" s="17"/>
      <c r="L41" s="17"/>
      <c r="M41" s="17"/>
    </row>
    <row r="42" spans="1:13">
      <c r="A42" s="17"/>
      <c r="B42" s="17"/>
      <c r="C42" s="17"/>
      <c r="D42" s="17"/>
      <c r="E42" s="17"/>
      <c r="F42" s="17"/>
      <c r="G42" s="17"/>
      <c r="H42" s="17"/>
      <c r="I42" s="17"/>
      <c r="J42" s="17"/>
      <c r="K42" s="17"/>
      <c r="L42" s="17"/>
      <c r="M42" s="17"/>
    </row>
    <row r="43" spans="1:13">
      <c r="A43" s="17"/>
      <c r="B43" s="17"/>
      <c r="C43" s="17"/>
      <c r="D43" s="17"/>
      <c r="E43" s="17"/>
      <c r="F43" s="17"/>
      <c r="G43" s="17"/>
      <c r="H43" s="17"/>
      <c r="I43" s="17"/>
      <c r="J43" s="17"/>
      <c r="K43" s="17"/>
      <c r="L43" s="17"/>
      <c r="M43" s="17"/>
    </row>
    <row r="44" spans="1:13">
      <c r="A44" s="17"/>
      <c r="B44" s="17"/>
      <c r="C44" s="17"/>
      <c r="D44" s="17"/>
      <c r="E44" s="17"/>
      <c r="F44" s="17"/>
      <c r="G44" s="17"/>
      <c r="H44" s="17"/>
      <c r="I44" s="17"/>
      <c r="J44" s="17"/>
      <c r="K44" s="17"/>
      <c r="L44" s="17"/>
      <c r="M44" s="17"/>
    </row>
    <row r="45" spans="1:13">
      <c r="A45" s="17"/>
      <c r="B45" s="17"/>
      <c r="C45" s="17"/>
      <c r="D45" s="17"/>
      <c r="E45" s="17"/>
      <c r="F45" s="17"/>
      <c r="G45" s="17"/>
      <c r="H45" s="17"/>
      <c r="I45" s="17"/>
      <c r="J45" s="17"/>
      <c r="K45" s="17"/>
      <c r="L45" s="17"/>
      <c r="M45" s="17"/>
    </row>
    <row r="46" spans="1:13">
      <c r="A46" s="17"/>
      <c r="B46" s="17"/>
      <c r="C46" s="17"/>
      <c r="D46" s="17"/>
      <c r="E46" s="17"/>
      <c r="F46" s="17"/>
      <c r="G46" s="17"/>
      <c r="H46" s="17"/>
      <c r="I46" s="17"/>
      <c r="J46" s="17"/>
      <c r="K46" s="17"/>
      <c r="L46" s="17"/>
      <c r="M46" s="17"/>
    </row>
    <row r="47" spans="1:13">
      <c r="A47" s="17"/>
      <c r="B47" s="17"/>
      <c r="C47" s="17"/>
      <c r="D47" s="17"/>
      <c r="E47" s="17"/>
      <c r="F47" s="17"/>
      <c r="G47" s="17"/>
      <c r="H47" s="17"/>
      <c r="I47" s="17"/>
      <c r="J47" s="17"/>
      <c r="K47" s="17"/>
      <c r="L47" s="17"/>
      <c r="M47" s="17"/>
    </row>
    <row r="48" spans="1:13">
      <c r="A48" s="17"/>
      <c r="B48" s="17"/>
      <c r="C48" s="17"/>
      <c r="D48" s="17"/>
      <c r="E48" s="17"/>
      <c r="F48" s="17"/>
      <c r="G48" s="17"/>
      <c r="H48" s="17"/>
      <c r="I48" s="17"/>
      <c r="J48" s="17"/>
      <c r="K48" s="17"/>
      <c r="L48" s="17"/>
      <c r="M48" s="17"/>
    </row>
    <row r="49" spans="1:13">
      <c r="A49" s="17"/>
      <c r="B49" s="17"/>
      <c r="C49" s="17"/>
      <c r="D49" s="17"/>
      <c r="E49" s="17"/>
      <c r="F49" s="17"/>
      <c r="G49" s="17"/>
      <c r="H49" s="17"/>
      <c r="I49" s="17"/>
      <c r="J49" s="17"/>
      <c r="K49" s="17"/>
      <c r="L49" s="17"/>
      <c r="M49" s="17"/>
    </row>
    <row r="50" spans="1:13">
      <c r="A50" s="17"/>
      <c r="B50" s="17"/>
      <c r="C50" s="17"/>
      <c r="D50" s="17"/>
      <c r="E50" s="17"/>
      <c r="F50" s="17"/>
      <c r="G50" s="17"/>
      <c r="H50" s="17"/>
      <c r="I50" s="17"/>
      <c r="J50" s="17"/>
      <c r="K50" s="17"/>
      <c r="L50" s="17"/>
      <c r="M50" s="17"/>
    </row>
    <row r="51" spans="1:13">
      <c r="A51" s="17"/>
      <c r="B51" s="17"/>
      <c r="C51" s="17"/>
      <c r="D51" s="17"/>
      <c r="E51" s="17"/>
      <c r="F51" s="17"/>
      <c r="G51" s="17"/>
      <c r="H51" s="17"/>
      <c r="I51" s="17"/>
      <c r="J51" s="17"/>
      <c r="K51" s="17"/>
      <c r="L51" s="17"/>
      <c r="M51" s="17"/>
    </row>
    <row r="52" spans="1:13">
      <c r="A52" s="17"/>
      <c r="B52" s="17"/>
      <c r="C52" s="17"/>
      <c r="D52" s="17"/>
      <c r="E52" s="17"/>
      <c r="F52" s="17"/>
      <c r="G52" s="17"/>
      <c r="H52" s="17"/>
      <c r="I52" s="17"/>
      <c r="J52" s="17"/>
      <c r="K52" s="17"/>
      <c r="L52" s="17"/>
      <c r="M52" s="17"/>
    </row>
    <row r="53" spans="1:13">
      <c r="A53" s="17"/>
      <c r="B53" s="17"/>
      <c r="C53" s="17"/>
      <c r="D53" s="17"/>
      <c r="E53" s="17"/>
      <c r="F53" s="17"/>
      <c r="G53" s="17"/>
      <c r="H53" s="17"/>
      <c r="I53" s="17"/>
      <c r="J53" s="17"/>
      <c r="K53" s="17"/>
      <c r="L53" s="17"/>
      <c r="M53" s="17"/>
    </row>
    <row r="54" spans="1:13">
      <c r="A54" s="17"/>
      <c r="B54" s="17"/>
      <c r="C54" s="17"/>
      <c r="D54" s="17"/>
      <c r="E54" s="17"/>
      <c r="F54" s="17"/>
      <c r="G54" s="17"/>
      <c r="H54" s="17"/>
      <c r="I54" s="17"/>
      <c r="J54" s="17"/>
      <c r="K54" s="17"/>
      <c r="L54" s="17"/>
      <c r="M54" s="17"/>
    </row>
    <row r="55" spans="1:13">
      <c r="A55" s="17"/>
      <c r="B55" s="17"/>
      <c r="C55" s="17"/>
      <c r="D55" s="17"/>
      <c r="E55" s="17"/>
      <c r="F55" s="17"/>
      <c r="G55" s="17"/>
      <c r="H55" s="17"/>
      <c r="I55" s="17"/>
      <c r="J55" s="17"/>
      <c r="K55" s="17"/>
      <c r="L55" s="17"/>
      <c r="M55" s="17"/>
    </row>
    <row r="56" spans="1:13">
      <c r="A56" s="17"/>
      <c r="B56" s="17"/>
      <c r="C56" s="17"/>
      <c r="D56" s="17"/>
      <c r="E56" s="17"/>
      <c r="F56" s="17"/>
      <c r="G56" s="17"/>
      <c r="H56" s="17"/>
      <c r="I56" s="17"/>
      <c r="J56" s="17"/>
      <c r="K56" s="17"/>
      <c r="L56" s="17"/>
      <c r="M56" s="17"/>
    </row>
    <row r="57" spans="1:13">
      <c r="A57" s="17"/>
      <c r="B57" s="17"/>
      <c r="C57" s="17"/>
      <c r="D57" s="17"/>
      <c r="E57" s="17"/>
      <c r="F57" s="17"/>
      <c r="G57" s="17"/>
      <c r="H57" s="17"/>
      <c r="I57" s="17"/>
      <c r="J57" s="17"/>
      <c r="K57" s="17"/>
      <c r="L57" s="17"/>
      <c r="M57" s="17"/>
    </row>
    <row r="58" spans="1:13">
      <c r="A58" s="27" t="s">
        <v>902</v>
      </c>
      <c r="B58" s="17"/>
      <c r="C58" s="17"/>
      <c r="D58" s="17"/>
      <c r="E58" s="17"/>
      <c r="F58" s="17"/>
      <c r="G58" s="17"/>
      <c r="H58" s="17"/>
      <c r="I58" s="17"/>
      <c r="J58" s="17"/>
      <c r="K58" s="17"/>
      <c r="L58" s="17"/>
      <c r="M58" s="17"/>
    </row>
    <row r="59" spans="1:13">
      <c r="A59" s="17"/>
      <c r="B59" s="17"/>
      <c r="C59" s="17"/>
      <c r="D59" s="17"/>
      <c r="E59" s="17"/>
      <c r="F59" s="17"/>
      <c r="G59" s="17"/>
      <c r="H59" s="17"/>
      <c r="I59" s="17"/>
      <c r="J59" s="17"/>
      <c r="K59" s="17"/>
      <c r="L59" s="17"/>
      <c r="M59" s="17"/>
    </row>
    <row r="60" spans="1:13">
      <c r="A60" s="17"/>
      <c r="B60" s="17"/>
      <c r="C60" s="17"/>
      <c r="D60" s="17"/>
      <c r="E60" s="17"/>
      <c r="F60" s="17"/>
      <c r="G60" s="17"/>
      <c r="H60" s="17"/>
      <c r="I60" s="17"/>
      <c r="J60" s="17"/>
      <c r="K60" s="17"/>
      <c r="L60" s="17"/>
      <c r="M60" s="17"/>
    </row>
    <row r="61" spans="1:13">
      <c r="A61" s="17"/>
      <c r="B61" s="17"/>
      <c r="C61" s="17"/>
      <c r="D61" s="17"/>
      <c r="E61" s="17"/>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c r="B63" s="17"/>
      <c r="C63" s="17"/>
      <c r="D63" s="17"/>
      <c r="E63" s="17"/>
      <c r="F63" s="17"/>
      <c r="G63" s="17"/>
      <c r="H63" s="17"/>
      <c r="I63" s="17"/>
      <c r="J63" s="17"/>
      <c r="K63" s="17"/>
      <c r="L63" s="17"/>
      <c r="M63" s="17"/>
    </row>
    <row r="64" spans="1:13">
      <c r="A64" s="17"/>
      <c r="B64" s="17"/>
      <c r="C64" s="17"/>
      <c r="D64" s="17"/>
      <c r="E64" s="17"/>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s="17"/>
      <c r="C71" s="17"/>
      <c r="D71" s="17"/>
      <c r="E71" s="17"/>
      <c r="F71" s="17"/>
      <c r="G71" s="17"/>
      <c r="H71" s="17"/>
      <c r="I71" s="17"/>
      <c r="J71" s="17"/>
      <c r="K71" s="17"/>
      <c r="L71" s="17"/>
      <c r="M71" s="17"/>
    </row>
    <row r="72" spans="1:13">
      <c r="A72" s="17"/>
      <c r="B72" s="17"/>
      <c r="C72" s="17"/>
      <c r="D72" s="17"/>
      <c r="E72" s="17"/>
      <c r="F72" s="17"/>
      <c r="G72" s="17"/>
      <c r="H72" s="17"/>
      <c r="I72" s="17"/>
      <c r="J72" s="17"/>
      <c r="K72" s="17"/>
      <c r="L72" s="17"/>
      <c r="M72" s="17"/>
    </row>
    <row r="73" spans="1:13">
      <c r="A73" s="17"/>
      <c r="B73" s="17"/>
      <c r="C73" s="17"/>
      <c r="D73" s="17"/>
      <c r="E73" s="17"/>
      <c r="F73" s="17"/>
      <c r="G73" s="17"/>
      <c r="H73" s="17"/>
      <c r="I73" s="17"/>
      <c r="J73" s="17"/>
      <c r="K73" s="17"/>
      <c r="L73" s="17"/>
      <c r="M73" s="17"/>
    </row>
    <row r="74" spans="1:13">
      <c r="A74" s="17"/>
      <c r="B74" s="17"/>
      <c r="C74" s="17"/>
      <c r="D74" s="17"/>
      <c r="E74" s="17"/>
      <c r="F74" s="17"/>
      <c r="G74" s="17"/>
      <c r="H74" s="17"/>
      <c r="I74" s="17"/>
      <c r="J74" s="17"/>
      <c r="K74" s="17"/>
      <c r="L74" s="17"/>
      <c r="M74" s="17"/>
    </row>
    <row r="75" spans="1:13">
      <c r="A75" s="17"/>
      <c r="B75" s="17"/>
      <c r="C75" s="17"/>
      <c r="D75" s="17"/>
      <c r="E75" s="17"/>
      <c r="F75" s="17"/>
      <c r="G75" s="17"/>
      <c r="H75" s="17"/>
      <c r="I75" s="17"/>
      <c r="J75" s="17"/>
      <c r="K75" s="17"/>
      <c r="L75" s="17"/>
      <c r="M75" s="17"/>
    </row>
    <row r="76" spans="1:13">
      <c r="A76" s="17"/>
      <c r="B76" s="17"/>
      <c r="C76" s="17"/>
      <c r="D76" s="17"/>
      <c r="E76" s="17"/>
      <c r="F76" s="17"/>
      <c r="G76" s="17"/>
      <c r="H76" s="17"/>
      <c r="I76" s="17"/>
      <c r="J76" s="17"/>
      <c r="K76" s="17"/>
      <c r="L76" s="17"/>
      <c r="M76" s="17"/>
    </row>
    <row r="77" spans="1:13">
      <c r="A77" s="17"/>
      <c r="B77" s="17"/>
      <c r="C77" s="17"/>
      <c r="D77" s="17"/>
      <c r="E77" s="17"/>
      <c r="F77" s="17"/>
      <c r="G77" s="17"/>
      <c r="H77" s="17"/>
      <c r="I77" s="17"/>
      <c r="J77" s="17"/>
      <c r="K77" s="17"/>
      <c r="L77" s="17"/>
      <c r="M77" s="17"/>
    </row>
    <row r="78" spans="1:13">
      <c r="A78" s="17"/>
      <c r="B78" s="17"/>
      <c r="C78" s="17"/>
      <c r="D78" s="17"/>
      <c r="E78" s="17"/>
      <c r="F78" s="17"/>
      <c r="G78" s="17"/>
      <c r="H78" s="17"/>
      <c r="I78" s="17"/>
      <c r="J78" s="17"/>
      <c r="K78" s="17"/>
      <c r="L78" s="17"/>
      <c r="M78" s="17"/>
    </row>
    <row r="79" spans="1:13">
      <c r="A79" s="17"/>
      <c r="B79" s="17"/>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c r="M90" s="17"/>
    </row>
    <row r="91" spans="1:13">
      <c r="A91" s="17"/>
      <c r="B91" s="17"/>
      <c r="C91" s="17"/>
      <c r="D91" s="17"/>
      <c r="E91" s="17"/>
      <c r="F91" s="17"/>
      <c r="G91" s="17"/>
      <c r="H91" s="17"/>
      <c r="I91" s="17"/>
      <c r="J91" s="17"/>
      <c r="K91" s="17"/>
      <c r="L91" s="17"/>
      <c r="M91" s="17"/>
    </row>
    <row r="92" spans="1:13">
      <c r="A92" s="17"/>
      <c r="B92" s="17"/>
      <c r="C92" s="17"/>
      <c r="D92" s="17"/>
      <c r="E92" s="17"/>
      <c r="F92" s="17"/>
      <c r="G92" s="17"/>
      <c r="H92" s="17"/>
      <c r="I92" s="17"/>
      <c r="J92" s="17"/>
      <c r="K92" s="17"/>
      <c r="L92" s="17"/>
      <c r="M92" s="17"/>
    </row>
    <row r="93" spans="1:13">
      <c r="A93" s="17"/>
      <c r="B93" s="17"/>
      <c r="C93" s="17"/>
      <c r="D93" s="17"/>
      <c r="E93" s="17"/>
      <c r="F93" s="17"/>
      <c r="G93" s="17"/>
      <c r="H93" s="17"/>
      <c r="I93" s="17"/>
      <c r="J93" s="17"/>
      <c r="K93" s="17"/>
      <c r="L93" s="17"/>
      <c r="M93" s="17"/>
    </row>
    <row r="94" spans="1:13">
      <c r="A94" s="17"/>
      <c r="B94" s="17"/>
      <c r="C94" s="17"/>
      <c r="D94" s="17"/>
      <c r="E94" s="17"/>
      <c r="F94" s="17"/>
      <c r="G94" s="17"/>
      <c r="H94" s="17"/>
      <c r="I94" s="17"/>
      <c r="J94" s="17"/>
      <c r="K94" s="17"/>
      <c r="L94" s="17"/>
      <c r="M94" s="17"/>
    </row>
    <row r="95" spans="1:13">
      <c r="A95" s="17"/>
      <c r="B95" s="17"/>
      <c r="C95" s="17"/>
      <c r="D95" s="17"/>
      <c r="E95" s="17"/>
      <c r="F95" s="17"/>
      <c r="G95" s="17"/>
      <c r="H95" s="17"/>
      <c r="I95" s="17"/>
      <c r="J95" s="17"/>
      <c r="K95" s="17"/>
      <c r="L95" s="17"/>
      <c r="M95" s="17"/>
    </row>
    <row r="96" spans="1:13">
      <c r="A96" s="17"/>
      <c r="B96" s="17"/>
      <c r="C96" s="17"/>
      <c r="D96" s="17"/>
      <c r="E96" s="17"/>
      <c r="F96" s="17"/>
      <c r="G96" s="17"/>
      <c r="H96" s="17"/>
      <c r="I96" s="17"/>
      <c r="J96" s="17"/>
      <c r="K96" s="17"/>
      <c r="L96" s="17"/>
      <c r="M96" s="17"/>
    </row>
    <row r="97" spans="1:13">
      <c r="A97" s="17"/>
      <c r="B97" s="17"/>
      <c r="C97" s="17"/>
      <c r="D97" s="17"/>
      <c r="E97" s="17"/>
      <c r="F97" s="17"/>
      <c r="G97" s="17"/>
      <c r="H97" s="17"/>
      <c r="I97" s="17"/>
      <c r="J97" s="17"/>
      <c r="K97" s="17"/>
      <c r="L97" s="17"/>
      <c r="M97" s="17"/>
    </row>
    <row r="98" spans="1:13">
      <c r="A98" s="17"/>
      <c r="B98" s="17"/>
      <c r="C98" s="17"/>
      <c r="D98" s="17"/>
      <c r="E98" s="17"/>
      <c r="F98" s="17"/>
      <c r="G98" s="17"/>
      <c r="H98" s="17"/>
      <c r="I98" s="17"/>
      <c r="J98" s="17"/>
      <c r="K98" s="17"/>
      <c r="L98" s="17"/>
      <c r="M98" s="17"/>
    </row>
    <row r="99" spans="1:13">
      <c r="A99" s="17"/>
      <c r="B99" s="17"/>
      <c r="C99" s="17"/>
      <c r="D99" s="17"/>
      <c r="E99" s="17"/>
      <c r="F99" s="17"/>
      <c r="G99" s="17"/>
      <c r="H99" s="17"/>
      <c r="I99" s="17"/>
      <c r="J99" s="17"/>
      <c r="K99" s="17"/>
      <c r="L99" s="17"/>
      <c r="M99" s="17"/>
    </row>
    <row r="100" spans="1:13">
      <c r="A100" s="17"/>
      <c r="B100" s="17"/>
      <c r="C100" s="17"/>
      <c r="D100" s="17"/>
      <c r="E100" s="17"/>
      <c r="F100" s="17"/>
      <c r="G100" s="17"/>
      <c r="H100" s="17"/>
      <c r="I100" s="17"/>
      <c r="J100" s="17"/>
      <c r="K100" s="17"/>
      <c r="L100" s="17"/>
      <c r="M100" s="17"/>
    </row>
    <row r="101" spans="1:13">
      <c r="A101" s="17"/>
      <c r="B101" s="17"/>
      <c r="C101" s="17"/>
      <c r="D101" s="17"/>
      <c r="E101" s="17"/>
      <c r="F101" s="17"/>
      <c r="G101" s="17"/>
      <c r="H101" s="17"/>
      <c r="I101" s="17"/>
      <c r="J101" s="17"/>
      <c r="K101" s="17"/>
      <c r="L101" s="17"/>
      <c r="M101" s="17"/>
    </row>
    <row r="102" spans="1:13">
      <c r="A102" s="17"/>
      <c r="B102" s="17"/>
      <c r="C102" s="17"/>
      <c r="D102" s="17"/>
      <c r="E102" s="17"/>
      <c r="F102" s="17"/>
      <c r="G102" s="17"/>
      <c r="H102" s="17"/>
      <c r="I102" s="17"/>
      <c r="J102" s="17"/>
      <c r="K102" s="17"/>
      <c r="L102" s="17"/>
      <c r="M102" s="17"/>
    </row>
    <row r="103" spans="1:13">
      <c r="A103" s="17"/>
      <c r="B103" s="17"/>
      <c r="C103" s="17"/>
      <c r="D103" s="17"/>
      <c r="E103" s="17"/>
      <c r="F103" s="17"/>
      <c r="G103" s="17"/>
      <c r="H103" s="17"/>
      <c r="I103" s="17"/>
      <c r="J103" s="17"/>
      <c r="K103" s="17"/>
      <c r="L103" s="17"/>
      <c r="M103" s="17"/>
    </row>
    <row r="104" spans="1:13">
      <c r="A104" s="17"/>
      <c r="B104" s="17"/>
      <c r="C104" s="17"/>
      <c r="D104" s="17"/>
      <c r="E104" s="17"/>
      <c r="F104" s="17"/>
      <c r="G104" s="17"/>
      <c r="H104" s="17"/>
      <c r="I104" s="17"/>
      <c r="J104" s="17"/>
      <c r="K104" s="17"/>
      <c r="L104" s="17"/>
      <c r="M104" s="17"/>
    </row>
    <row r="105" spans="1:13">
      <c r="A105" s="17"/>
      <c r="B105" s="17"/>
      <c r="C105" s="17"/>
      <c r="D105" s="17"/>
      <c r="E105" s="17"/>
      <c r="F105" s="17"/>
      <c r="G105" s="17"/>
      <c r="H105" s="17"/>
      <c r="I105" s="17"/>
      <c r="J105" s="17"/>
      <c r="K105" s="17"/>
      <c r="L105" s="17"/>
      <c r="M105" s="17"/>
    </row>
    <row r="106" spans="1:13">
      <c r="A106" s="17"/>
      <c r="B106" s="17"/>
      <c r="C106" s="17"/>
      <c r="D106" s="17"/>
      <c r="E106" s="17"/>
      <c r="F106" s="17"/>
      <c r="G106" s="17"/>
      <c r="H106" s="17"/>
      <c r="I106" s="17"/>
      <c r="J106" s="17"/>
      <c r="K106" s="17"/>
      <c r="L106" s="17"/>
      <c r="M106" s="17"/>
    </row>
    <row r="107" spans="1:13">
      <c r="A107" s="17"/>
      <c r="B107" s="17"/>
      <c r="C107" s="17"/>
      <c r="D107" s="17"/>
      <c r="E107" s="17"/>
      <c r="F107" s="17"/>
      <c r="G107" s="17"/>
      <c r="H107" s="17"/>
      <c r="I107" s="17"/>
      <c r="J107" s="17"/>
      <c r="K107" s="17"/>
      <c r="L107" s="17"/>
      <c r="M107" s="17"/>
    </row>
    <row r="108" spans="1:13">
      <c r="A108" s="17"/>
      <c r="B108" s="17"/>
      <c r="C108" s="17"/>
      <c r="D108" s="17"/>
      <c r="E108" s="17"/>
      <c r="F108" s="17"/>
      <c r="G108" s="17"/>
      <c r="H108" s="17"/>
      <c r="I108" s="17"/>
      <c r="J108" s="17"/>
      <c r="K108" s="17"/>
      <c r="L108" s="17"/>
      <c r="M108" s="17"/>
    </row>
    <row r="109" spans="1:13">
      <c r="A109" s="17"/>
      <c r="B109" s="17"/>
      <c r="C109" s="17"/>
      <c r="D109" s="17"/>
      <c r="E109" s="17"/>
      <c r="F109" s="17"/>
      <c r="G109" s="17"/>
      <c r="H109" s="17"/>
      <c r="I109" s="17"/>
      <c r="J109" s="17"/>
      <c r="K109" s="17"/>
      <c r="L109" s="17"/>
      <c r="M109" s="17"/>
    </row>
    <row r="110" spans="1:13">
      <c r="A110" s="17"/>
      <c r="B110" s="17"/>
      <c r="C110" s="17"/>
      <c r="D110" s="17"/>
      <c r="E110" s="17"/>
      <c r="F110" s="17"/>
      <c r="G110" s="17"/>
      <c r="H110" s="17"/>
      <c r="I110" s="17"/>
      <c r="J110" s="17"/>
      <c r="K110" s="17"/>
      <c r="L110" s="17"/>
      <c r="M110" s="17"/>
    </row>
    <row r="111" spans="1:13">
      <c r="A111" s="17"/>
      <c r="B111" s="17"/>
      <c r="C111" s="17"/>
      <c r="D111" s="17"/>
      <c r="E111" s="17"/>
      <c r="F111" s="17"/>
      <c r="G111" s="17"/>
      <c r="H111" s="17"/>
      <c r="I111" s="17"/>
      <c r="J111" s="17"/>
      <c r="K111" s="17"/>
      <c r="L111" s="17"/>
      <c r="M111" s="17"/>
    </row>
    <row r="112" spans="1:13">
      <c r="A112" s="17"/>
      <c r="B112" s="17"/>
      <c r="C112" s="17"/>
      <c r="D112" s="17"/>
      <c r="E112" s="17"/>
      <c r="F112" s="17"/>
      <c r="G112" s="17"/>
      <c r="H112" s="17"/>
      <c r="I112" s="17"/>
      <c r="J112" s="17"/>
      <c r="K112" s="17"/>
      <c r="L112" s="17"/>
      <c r="M112" s="17"/>
    </row>
    <row r="113" spans="1:13">
      <c r="A113" s="17"/>
      <c r="B113" s="17"/>
      <c r="C113" s="17"/>
      <c r="D113" s="17"/>
      <c r="E113" s="17"/>
      <c r="F113" s="17"/>
      <c r="G113" s="17"/>
      <c r="H113" s="17"/>
      <c r="I113" s="17"/>
      <c r="J113" s="17"/>
      <c r="K113" s="17"/>
      <c r="L113" s="17"/>
      <c r="M113" s="17"/>
    </row>
    <row r="114" spans="1:13">
      <c r="A114" s="17"/>
      <c r="B114" s="17"/>
      <c r="C114" s="17"/>
      <c r="D114" s="17"/>
      <c r="E114" s="17"/>
      <c r="F114" s="17"/>
      <c r="G114" s="17"/>
      <c r="H114" s="17"/>
      <c r="I114" s="17"/>
      <c r="J114" s="17"/>
      <c r="K114" s="17"/>
      <c r="L114" s="17"/>
      <c r="M114" s="17"/>
    </row>
    <row r="115" spans="1:13">
      <c r="A115" s="17"/>
      <c r="B115" s="17"/>
      <c r="C115" s="17"/>
      <c r="D115" s="17"/>
      <c r="E115" s="17"/>
      <c r="F115" s="17"/>
      <c r="G115" s="17"/>
      <c r="H115" s="17"/>
      <c r="I115" s="17"/>
      <c r="J115" s="17"/>
      <c r="K115" s="17"/>
      <c r="L115" s="17"/>
      <c r="M115" s="17"/>
    </row>
    <row r="116" spans="1:13">
      <c r="A116" s="17"/>
      <c r="B116" s="17"/>
      <c r="C116" s="17"/>
      <c r="D116" s="17"/>
      <c r="E116" s="17"/>
      <c r="F116" s="17"/>
      <c r="G116" s="17"/>
      <c r="H116" s="17"/>
      <c r="I116" s="17"/>
      <c r="J116" s="17"/>
      <c r="K116" s="17"/>
      <c r="L116" s="17"/>
      <c r="M116" s="17"/>
    </row>
    <row r="117" spans="1:13">
      <c r="A117" s="17"/>
      <c r="B117" s="17"/>
      <c r="C117" s="17"/>
      <c r="D117" s="17"/>
      <c r="E117" s="17"/>
      <c r="F117" s="17"/>
      <c r="G117" s="17"/>
      <c r="H117" s="17"/>
      <c r="I117" s="17"/>
      <c r="J117" s="17"/>
      <c r="K117" s="17"/>
      <c r="L117" s="17"/>
      <c r="M117" s="17"/>
    </row>
    <row r="118" spans="1:13">
      <c r="A118" s="17"/>
      <c r="B118" s="17"/>
      <c r="C118" s="17"/>
      <c r="D118" s="17"/>
      <c r="E118" s="17"/>
      <c r="F118" s="17"/>
      <c r="G118" s="17"/>
      <c r="H118" s="17"/>
      <c r="I118" s="17"/>
      <c r="J118" s="17"/>
      <c r="K118" s="17"/>
      <c r="L118" s="17"/>
      <c r="M118" s="17"/>
    </row>
    <row r="119" spans="1:13">
      <c r="A119" s="17"/>
      <c r="B119" s="17"/>
      <c r="C119" s="17"/>
      <c r="D119" s="17"/>
      <c r="E119" s="17"/>
      <c r="F119" s="17"/>
      <c r="G119" s="17"/>
      <c r="H119" s="17"/>
      <c r="I119" s="17"/>
      <c r="J119" s="17"/>
      <c r="K119" s="17"/>
      <c r="L119" s="17"/>
      <c r="M119" s="17"/>
    </row>
    <row r="120" spans="1:13">
      <c r="A120" s="17"/>
      <c r="B120" s="17"/>
      <c r="C120" s="17"/>
      <c r="D120" s="17"/>
      <c r="E120" s="17"/>
      <c r="F120" s="17"/>
      <c r="G120" s="17"/>
      <c r="H120" s="17"/>
      <c r="I120" s="17"/>
      <c r="J120" s="17"/>
      <c r="K120" s="17"/>
      <c r="L120" s="17"/>
      <c r="M120" s="17"/>
    </row>
    <row r="121" spans="1:13">
      <c r="A121" s="17"/>
      <c r="B121" s="17"/>
      <c r="C121" s="17"/>
      <c r="D121" s="17"/>
      <c r="E121" s="17"/>
      <c r="F121" s="17"/>
      <c r="G121" s="17"/>
      <c r="H121" s="17"/>
      <c r="I121" s="17"/>
      <c r="J121" s="17"/>
      <c r="K121" s="17"/>
      <c r="L121" s="17"/>
      <c r="M121" s="17"/>
    </row>
    <row r="122" spans="1:13">
      <c r="A122" s="17"/>
      <c r="B122" s="17"/>
      <c r="C122" s="17"/>
      <c r="D122" s="17"/>
      <c r="E122" s="17"/>
      <c r="F122" s="17"/>
      <c r="G122" s="17"/>
      <c r="H122" s="17"/>
      <c r="I122" s="17"/>
      <c r="J122" s="17"/>
      <c r="K122" s="17"/>
      <c r="L122" s="17"/>
      <c r="M122" s="17"/>
    </row>
    <row r="123" spans="1:13">
      <c r="A123" s="17"/>
      <c r="B123" s="17"/>
      <c r="C123" s="17"/>
      <c r="D123" s="17"/>
      <c r="E123" s="17"/>
      <c r="F123" s="17"/>
      <c r="G123" s="17"/>
      <c r="H123" s="17"/>
      <c r="I123" s="17"/>
      <c r="J123" s="17"/>
      <c r="K123" s="17"/>
      <c r="L123" s="17"/>
      <c r="M123" s="17"/>
    </row>
    <row r="124" spans="1:13">
      <c r="A124" s="17"/>
      <c r="B124" s="17"/>
      <c r="C124" s="17"/>
      <c r="D124" s="17"/>
      <c r="E124" s="17"/>
      <c r="F124" s="17"/>
      <c r="G124" s="17"/>
      <c r="H124" s="17"/>
      <c r="I124" s="17"/>
      <c r="J124" s="17"/>
      <c r="K124" s="17"/>
      <c r="L124" s="17"/>
      <c r="M124" s="17"/>
    </row>
    <row r="125" spans="1:13">
      <c r="A125" s="17"/>
      <c r="B125" s="17"/>
      <c r="C125" s="17"/>
      <c r="D125" s="17"/>
      <c r="E125" s="17"/>
      <c r="F125" s="17"/>
      <c r="G125" s="17"/>
      <c r="H125" s="17"/>
      <c r="I125" s="17"/>
      <c r="J125" s="17"/>
      <c r="K125" s="17"/>
      <c r="L125" s="17"/>
      <c r="M125" s="17"/>
    </row>
    <row r="126" spans="1:13">
      <c r="A126" s="17"/>
      <c r="B126" s="17"/>
      <c r="C126" s="17"/>
      <c r="D126" s="17"/>
      <c r="E126" s="17"/>
      <c r="F126" s="17"/>
      <c r="G126" s="17"/>
      <c r="H126" s="17"/>
      <c r="I126" s="17"/>
      <c r="J126" s="17"/>
      <c r="K126" s="17"/>
      <c r="L126" s="17"/>
      <c r="M126" s="17"/>
    </row>
    <row r="127" spans="1:13">
      <c r="A127" s="17"/>
      <c r="B127" s="17"/>
      <c r="C127" s="17"/>
      <c r="D127" s="17"/>
      <c r="E127" s="17"/>
      <c r="F127" s="17"/>
      <c r="G127" s="17"/>
      <c r="H127" s="17"/>
      <c r="I127" s="17"/>
      <c r="J127" s="17"/>
      <c r="K127" s="17"/>
      <c r="L127" s="17"/>
      <c r="M127" s="17"/>
    </row>
    <row r="128" spans="1:13">
      <c r="A128" s="17"/>
      <c r="B128" s="17"/>
      <c r="C128" s="17"/>
      <c r="D128" s="17"/>
      <c r="E128" s="17"/>
      <c r="F128" s="17"/>
      <c r="G128" s="17"/>
      <c r="H128" s="17"/>
      <c r="I128" s="17"/>
      <c r="J128" s="17"/>
      <c r="K128" s="17"/>
      <c r="L128" s="17"/>
      <c r="M128" s="17"/>
    </row>
    <row r="129" spans="1:13">
      <c r="A129" s="17"/>
      <c r="B129" s="17"/>
      <c r="C129" s="17"/>
      <c r="D129" s="17"/>
      <c r="E129" s="17"/>
      <c r="F129" s="17"/>
      <c r="G129" s="17"/>
      <c r="H129" s="17"/>
      <c r="I129" s="17"/>
      <c r="J129" s="17"/>
      <c r="K129" s="17"/>
      <c r="L129" s="17"/>
      <c r="M129" s="17"/>
    </row>
    <row r="130" spans="1:13">
      <c r="A130" s="17"/>
      <c r="B130" s="17"/>
      <c r="C130" s="17"/>
      <c r="D130" s="17"/>
      <c r="E130" s="17"/>
      <c r="F130" s="17"/>
      <c r="G130" s="17"/>
      <c r="H130" s="17"/>
      <c r="I130" s="17"/>
      <c r="J130" s="17"/>
      <c r="K130" s="17"/>
      <c r="L130" s="17"/>
      <c r="M130" s="17"/>
    </row>
    <row r="131" spans="1:13">
      <c r="A131" s="17"/>
      <c r="B131" s="17"/>
      <c r="C131" s="17"/>
      <c r="D131" s="17"/>
      <c r="E131" s="17"/>
      <c r="F131" s="17"/>
      <c r="G131" s="17"/>
      <c r="H131" s="17"/>
      <c r="I131" s="17"/>
      <c r="J131" s="17"/>
      <c r="K131" s="17"/>
      <c r="L131" s="17"/>
      <c r="M131" s="17"/>
    </row>
    <row r="132" spans="1:13">
      <c r="A132" s="17"/>
      <c r="B132" s="17"/>
      <c r="C132" s="17"/>
      <c r="D132" s="17"/>
      <c r="E132" s="17"/>
      <c r="F132" s="17"/>
      <c r="G132" s="17"/>
      <c r="H132" s="17"/>
      <c r="I132" s="17"/>
      <c r="J132" s="17"/>
      <c r="K132" s="17"/>
      <c r="L132" s="17"/>
      <c r="M132" s="17"/>
    </row>
    <row r="133" spans="1:13">
      <c r="A133" s="17"/>
      <c r="B133" s="17"/>
      <c r="C133" s="17"/>
      <c r="D133" s="17"/>
      <c r="E133" s="17"/>
      <c r="F133" s="17"/>
      <c r="G133" s="17"/>
      <c r="H133" s="17"/>
      <c r="I133" s="17"/>
      <c r="J133" s="17"/>
      <c r="K133" s="17"/>
      <c r="L133" s="17"/>
      <c r="M133" s="17"/>
    </row>
    <row r="134" spans="1:13">
      <c r="A134" s="17"/>
      <c r="B134" s="17"/>
      <c r="C134" s="17"/>
      <c r="D134" s="17"/>
      <c r="E134" s="17"/>
      <c r="F134" s="17"/>
      <c r="G134" s="17"/>
      <c r="H134" s="17"/>
      <c r="I134" s="17"/>
      <c r="J134" s="17"/>
      <c r="K134" s="17"/>
      <c r="L134" s="17"/>
      <c r="M134" s="17"/>
    </row>
    <row r="135" spans="1:13">
      <c r="A135" s="17"/>
      <c r="B135" s="17"/>
      <c r="C135" s="17"/>
      <c r="D135" s="17"/>
      <c r="E135" s="17"/>
      <c r="F135" s="17"/>
      <c r="G135" s="17"/>
      <c r="H135" s="17"/>
      <c r="I135" s="17"/>
      <c r="J135" s="17"/>
      <c r="K135" s="17"/>
      <c r="L135" s="17"/>
      <c r="M135" s="17"/>
    </row>
    <row r="136" spans="1:13">
      <c r="A136" s="17"/>
      <c r="B136" s="17"/>
      <c r="C136" s="17"/>
      <c r="D136" s="17"/>
      <c r="E136" s="17"/>
      <c r="F136" s="17"/>
      <c r="G136" s="17"/>
      <c r="H136" s="17"/>
      <c r="I136" s="17"/>
      <c r="J136" s="17"/>
      <c r="K136" s="17"/>
      <c r="L136" s="17"/>
      <c r="M136" s="17"/>
    </row>
    <row r="137" spans="1:13">
      <c r="A137" s="17"/>
      <c r="B137" s="17"/>
      <c r="C137" s="17"/>
      <c r="D137" s="17"/>
      <c r="E137" s="17"/>
      <c r="F137" s="17"/>
      <c r="G137" s="17"/>
      <c r="H137" s="17"/>
      <c r="I137" s="17"/>
      <c r="J137" s="17"/>
      <c r="K137" s="17"/>
      <c r="L137" s="17"/>
      <c r="M137" s="17"/>
    </row>
  </sheetData>
  <phoneticPr fontId="0" type="noConversion"/>
  <pageMargins left="0.67" right="0.34" top="0.70866141732283472" bottom="0.23622047244094491" header="0.27559055118110237" footer="0.51181102362204722"/>
  <pageSetup paperSize="9" scale="65" orientation="portrait" r:id="rId1"/>
  <headerFooter alignWithMargins="0">
    <oddHeader>&amp;C27</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ransitionEvaluation="1"/>
  <dimension ref="A1:J98"/>
  <sheetViews>
    <sheetView workbookViewId="0">
      <selection activeCell="L51" sqref="L51"/>
    </sheetView>
  </sheetViews>
  <sheetFormatPr defaultColWidth="9.81640625" defaultRowHeight="15.65"/>
  <cols>
    <col min="1" max="8" width="9.81640625" style="13"/>
    <col min="9" max="9" width="10" style="13" customWidth="1"/>
    <col min="10" max="16384" width="9.81640625" style="13"/>
  </cols>
  <sheetData>
    <row r="1" spans="1:10">
      <c r="A1" s="92" t="s">
        <v>1116</v>
      </c>
      <c r="J1" s="10"/>
    </row>
    <row r="21" spans="1:1">
      <c r="A21" s="92" t="s">
        <v>1117</v>
      </c>
    </row>
    <row r="42" spans="1:1">
      <c r="A42" s="13" t="s">
        <v>1118</v>
      </c>
    </row>
    <row r="83" spans="1:7">
      <c r="A83" s="145"/>
      <c r="B83" s="145"/>
      <c r="C83" s="145"/>
      <c r="D83" s="145"/>
      <c r="E83" s="145"/>
      <c r="F83" s="145"/>
      <c r="G83" s="145"/>
    </row>
    <row r="84" spans="1:7">
      <c r="A84" s="145"/>
      <c r="B84" s="145"/>
      <c r="C84" s="145"/>
      <c r="D84" s="145"/>
      <c r="E84" s="145"/>
      <c r="F84" s="145"/>
      <c r="G84" s="145"/>
    </row>
    <row r="85" spans="1:7">
      <c r="A85" s="58"/>
      <c r="B85" s="58"/>
      <c r="C85" s="58"/>
      <c r="D85" s="145"/>
      <c r="E85" s="145"/>
      <c r="F85" s="145"/>
      <c r="G85" s="145"/>
    </row>
    <row r="86" spans="1:7">
      <c r="A86" s="58"/>
      <c r="B86" s="58"/>
      <c r="C86" s="58"/>
      <c r="D86" s="145"/>
      <c r="E86" s="145"/>
      <c r="F86" s="145"/>
      <c r="G86" s="145"/>
    </row>
    <row r="87" spans="1:7">
      <c r="A87" s="58"/>
      <c r="B87" s="58"/>
      <c r="C87" s="58"/>
      <c r="D87" s="145"/>
      <c r="E87" s="145"/>
      <c r="F87" s="145"/>
      <c r="G87" s="145"/>
    </row>
    <row r="88" spans="1:7">
      <c r="A88" s="58"/>
      <c r="B88" s="58"/>
      <c r="C88" s="58"/>
      <c r="D88" s="145"/>
      <c r="E88" s="145"/>
      <c r="F88" s="145"/>
      <c r="G88" s="145"/>
    </row>
    <row r="89" spans="1:7">
      <c r="A89" s="58"/>
      <c r="B89" s="58"/>
      <c r="C89" s="58"/>
      <c r="D89" s="145"/>
      <c r="E89" s="145"/>
      <c r="F89" s="145"/>
      <c r="G89" s="145"/>
    </row>
    <row r="90" spans="1:7">
      <c r="A90" s="58"/>
      <c r="B90" s="58"/>
      <c r="C90" s="58"/>
      <c r="D90" s="145"/>
      <c r="E90" s="145"/>
      <c r="F90" s="145"/>
      <c r="G90" s="145"/>
    </row>
    <row r="91" spans="1:7">
      <c r="A91" s="58"/>
      <c r="B91" s="58"/>
      <c r="C91" s="58"/>
      <c r="D91" s="145"/>
      <c r="E91" s="145"/>
      <c r="F91" s="145"/>
      <c r="G91" s="145"/>
    </row>
    <row r="92" spans="1:7">
      <c r="A92" s="58"/>
      <c r="B92" s="58"/>
      <c r="C92" s="58"/>
      <c r="D92" s="145"/>
      <c r="E92" s="145"/>
      <c r="F92" s="145"/>
      <c r="G92" s="145"/>
    </row>
    <row r="93" spans="1:7">
      <c r="A93" s="58"/>
      <c r="B93" s="58"/>
      <c r="C93" s="58"/>
      <c r="D93" s="145"/>
      <c r="E93" s="145"/>
      <c r="F93" s="145"/>
      <c r="G93" s="145"/>
    </row>
    <row r="94" spans="1:7">
      <c r="A94" s="58"/>
      <c r="B94" s="58"/>
      <c r="C94" s="58"/>
      <c r="D94" s="145"/>
      <c r="E94" s="145"/>
      <c r="F94" s="145"/>
      <c r="G94" s="145"/>
    </row>
    <row r="95" spans="1:7">
      <c r="A95" s="58"/>
      <c r="B95" s="58"/>
      <c r="C95" s="58"/>
      <c r="D95" s="145"/>
      <c r="E95" s="145"/>
      <c r="F95" s="145"/>
      <c r="G95" s="145"/>
    </row>
    <row r="96" spans="1:7">
      <c r="A96" s="58"/>
      <c r="B96" s="58"/>
      <c r="C96" s="58"/>
      <c r="D96" s="145"/>
      <c r="E96" s="145"/>
      <c r="F96" s="145"/>
      <c r="G96" s="145"/>
    </row>
    <row r="97" spans="1:7">
      <c r="A97" s="145"/>
      <c r="B97" s="145"/>
      <c r="C97" s="145"/>
      <c r="D97" s="145"/>
      <c r="E97" s="145"/>
      <c r="F97" s="145"/>
      <c r="G97" s="145"/>
    </row>
    <row r="98" spans="1:7">
      <c r="A98" s="145"/>
      <c r="B98" s="145"/>
      <c r="C98" s="145"/>
      <c r="D98" s="145"/>
      <c r="E98" s="145"/>
      <c r="F98" s="145"/>
      <c r="G98" s="145"/>
    </row>
  </sheetData>
  <phoneticPr fontId="0" type="noConversion"/>
  <pageMargins left="1.2204724409448819" right="0.27559055118110237" top="0.70866141732283472" bottom="0.23622047244094491" header="0.23622047244094491" footer="0.51181102362204722"/>
  <pageSetup paperSize="9" scale="76" orientation="portrait" r:id="rId1"/>
  <headerFooter alignWithMargins="0">
    <oddHeader>&amp;C28</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dimension ref="A1:P103"/>
  <sheetViews>
    <sheetView workbookViewId="0">
      <selection activeCell="K34" sqref="K34"/>
    </sheetView>
  </sheetViews>
  <sheetFormatPr defaultColWidth="9.81640625" defaultRowHeight="15.65"/>
  <cols>
    <col min="1" max="1" width="12.36328125" style="13" customWidth="1"/>
    <col min="2" max="2" width="10.81640625" style="13" customWidth="1"/>
    <col min="3" max="3" width="11" style="13" customWidth="1"/>
    <col min="4" max="16384" width="9.81640625" style="13"/>
  </cols>
  <sheetData>
    <row r="1" spans="1:16" ht="18" customHeight="1">
      <c r="A1" s="17" t="s">
        <v>891</v>
      </c>
      <c r="B1" s="17"/>
      <c r="C1" s="17"/>
      <c r="D1" s="17"/>
      <c r="E1" s="17"/>
      <c r="F1" s="17"/>
      <c r="G1" s="17"/>
      <c r="H1" s="17"/>
      <c r="I1" s="17"/>
      <c r="J1" s="17"/>
      <c r="K1" s="17"/>
      <c r="L1" s="17"/>
    </row>
    <row r="2" spans="1:16" ht="18" customHeight="1">
      <c r="A2" s="17" t="s">
        <v>892</v>
      </c>
      <c r="B2" s="17"/>
      <c r="C2" s="17"/>
      <c r="D2" s="17"/>
      <c r="E2" s="17"/>
      <c r="F2" s="17"/>
      <c r="G2" s="17"/>
      <c r="H2" s="17"/>
      <c r="I2" s="17"/>
      <c r="J2" s="17"/>
      <c r="K2" s="17"/>
      <c r="L2" s="17"/>
    </row>
    <row r="3" spans="1:16" ht="18" customHeight="1">
      <c r="A3" s="17"/>
      <c r="B3" s="17"/>
      <c r="C3" s="17"/>
      <c r="D3" s="17"/>
      <c r="E3" s="17"/>
      <c r="F3" s="17"/>
      <c r="G3" s="17"/>
      <c r="H3" s="17"/>
      <c r="I3" s="17"/>
      <c r="J3" s="17"/>
      <c r="K3" s="17"/>
      <c r="L3" s="17"/>
    </row>
    <row r="4" spans="1:16" ht="23.35" customHeight="1">
      <c r="A4" s="600" t="s">
        <v>591</v>
      </c>
      <c r="B4" s="812" t="s">
        <v>598</v>
      </c>
      <c r="C4" s="2290" t="s">
        <v>918</v>
      </c>
      <c r="D4" s="2291"/>
      <c r="E4" s="2284" t="s">
        <v>1119</v>
      </c>
      <c r="F4" s="2285"/>
      <c r="G4" s="17"/>
      <c r="H4" s="17"/>
      <c r="I4" s="17"/>
      <c r="J4" s="17"/>
      <c r="K4" s="17"/>
      <c r="L4" s="17"/>
    </row>
    <row r="5" spans="1:16" ht="23.35" customHeight="1">
      <c r="A5" s="568"/>
      <c r="B5" s="586"/>
      <c r="C5" s="2292"/>
      <c r="D5" s="2293"/>
      <c r="E5" s="2286"/>
      <c r="F5" s="2287"/>
      <c r="G5" s="17"/>
      <c r="H5" s="17"/>
      <c r="I5" s="17"/>
      <c r="J5" s="17"/>
      <c r="K5" s="17"/>
      <c r="L5" s="17"/>
    </row>
    <row r="6" spans="1:16" ht="23.35" customHeight="1">
      <c r="A6" s="568"/>
      <c r="B6" s="555"/>
      <c r="C6" s="2294"/>
      <c r="D6" s="2295"/>
      <c r="E6" s="2288"/>
      <c r="F6" s="2289"/>
      <c r="G6" s="307"/>
      <c r="H6" s="17"/>
      <c r="I6" s="17"/>
      <c r="J6" s="17"/>
      <c r="K6" s="17"/>
      <c r="L6" s="17"/>
      <c r="M6" s="17"/>
      <c r="N6" s="17"/>
      <c r="O6" s="17"/>
      <c r="P6" s="17"/>
    </row>
    <row r="7" spans="1:16" ht="18" customHeight="1">
      <c r="A7" s="1449">
        <v>44957</v>
      </c>
      <c r="B7" s="70">
        <f>D7+F7</f>
        <v>1357</v>
      </c>
      <c r="C7" s="69"/>
      <c r="D7" s="308">
        <v>879</v>
      </c>
      <c r="E7" s="309"/>
      <c r="F7" s="308">
        <v>478</v>
      </c>
      <c r="G7" s="73"/>
      <c r="H7" s="17"/>
      <c r="I7" s="17"/>
      <c r="J7" s="17"/>
      <c r="K7" s="17"/>
      <c r="L7" s="17"/>
      <c r="M7" s="17"/>
      <c r="N7" s="17"/>
      <c r="O7" s="17"/>
      <c r="P7" s="17"/>
    </row>
    <row r="8" spans="1:16" ht="18" customHeight="1">
      <c r="A8" s="1450">
        <v>44985</v>
      </c>
      <c r="B8" s="74">
        <f t="shared" ref="B8:B18" si="0">D8+F8</f>
        <v>1348</v>
      </c>
      <c r="C8" s="73"/>
      <c r="D8" s="310">
        <v>1348</v>
      </c>
      <c r="E8" s="311"/>
      <c r="F8" s="310">
        <v>0</v>
      </c>
      <c r="G8" s="73"/>
      <c r="H8" s="17"/>
      <c r="I8" s="17"/>
      <c r="J8" s="17"/>
      <c r="K8" s="17"/>
      <c r="L8" s="17"/>
      <c r="M8" s="17"/>
      <c r="N8" s="17"/>
      <c r="O8" s="17"/>
      <c r="P8" s="17"/>
    </row>
    <row r="9" spans="1:16" ht="18" customHeight="1">
      <c r="A9" s="1451">
        <v>45016</v>
      </c>
      <c r="B9" s="74">
        <f t="shared" si="0"/>
        <v>1367</v>
      </c>
      <c r="C9" s="73"/>
      <c r="D9" s="310">
        <v>1367</v>
      </c>
      <c r="E9" s="311"/>
      <c r="F9" s="310">
        <v>0</v>
      </c>
      <c r="G9" s="73"/>
      <c r="H9" s="17"/>
      <c r="I9" s="17"/>
      <c r="J9" s="17"/>
      <c r="K9" s="17"/>
      <c r="L9" s="17"/>
      <c r="M9" s="17"/>
      <c r="N9" s="17"/>
      <c r="O9" s="17"/>
      <c r="P9" s="17"/>
    </row>
    <row r="10" spans="1:16" ht="18" customHeight="1">
      <c r="A10" s="1451">
        <v>45046</v>
      </c>
      <c r="B10" s="74">
        <f t="shared" si="0"/>
        <v>1418</v>
      </c>
      <c r="C10" s="73"/>
      <c r="D10" s="310">
        <v>1418</v>
      </c>
      <c r="E10" s="311"/>
      <c r="F10" s="310">
        <v>0</v>
      </c>
      <c r="G10" s="73"/>
      <c r="H10" s="17"/>
      <c r="I10" s="17"/>
      <c r="J10" s="17"/>
      <c r="K10" s="17"/>
      <c r="L10" s="17"/>
      <c r="M10" s="17"/>
      <c r="N10" s="17"/>
      <c r="O10" s="17"/>
      <c r="P10" s="17"/>
    </row>
    <row r="11" spans="1:16" ht="18" customHeight="1">
      <c r="A11" s="1450">
        <v>45077</v>
      </c>
      <c r="B11" s="74">
        <f t="shared" si="0"/>
        <v>1495</v>
      </c>
      <c r="C11" s="73"/>
      <c r="D11" s="310">
        <v>1495</v>
      </c>
      <c r="E11" s="311"/>
      <c r="F11" s="310">
        <v>0</v>
      </c>
      <c r="G11" s="73"/>
      <c r="H11" s="17"/>
      <c r="I11" s="17"/>
      <c r="J11" s="17"/>
      <c r="K11" s="17"/>
      <c r="L11" s="76"/>
      <c r="M11" s="17"/>
      <c r="N11" s="17"/>
      <c r="O11" s="17"/>
      <c r="P11" s="17"/>
    </row>
    <row r="12" spans="1:16" ht="18" customHeight="1">
      <c r="A12" s="1450">
        <v>45107</v>
      </c>
      <c r="B12" s="74">
        <f t="shared" si="0"/>
        <v>1552</v>
      </c>
      <c r="C12" s="73"/>
      <c r="D12" s="310">
        <v>1552</v>
      </c>
      <c r="E12" s="311"/>
      <c r="F12" s="310">
        <v>0</v>
      </c>
      <c r="G12" s="73"/>
      <c r="H12" s="17"/>
      <c r="I12" s="17"/>
      <c r="J12" s="17"/>
      <c r="K12" s="17"/>
      <c r="L12" s="17"/>
      <c r="M12" s="17"/>
      <c r="N12" s="17"/>
      <c r="O12" s="17"/>
      <c r="P12" s="17"/>
    </row>
    <row r="13" spans="1:16" ht="18" customHeight="1">
      <c r="A13" s="1450">
        <v>45138</v>
      </c>
      <c r="B13" s="74">
        <f t="shared" si="0"/>
        <v>1636</v>
      </c>
      <c r="C13" s="73"/>
      <c r="D13" s="310">
        <v>1636</v>
      </c>
      <c r="E13" s="311"/>
      <c r="F13" s="310">
        <v>0</v>
      </c>
      <c r="G13" s="73"/>
      <c r="H13" s="17"/>
      <c r="I13" s="17"/>
      <c r="J13" s="17"/>
      <c r="K13" s="17"/>
      <c r="L13" s="17"/>
      <c r="M13" s="17"/>
      <c r="N13" s="17"/>
      <c r="O13" s="17"/>
      <c r="P13" s="17"/>
    </row>
    <row r="14" spans="1:16" ht="18" customHeight="1">
      <c r="A14" s="1450">
        <v>45169</v>
      </c>
      <c r="B14" s="74">
        <f t="shared" si="0"/>
        <v>1698</v>
      </c>
      <c r="C14" s="73"/>
      <c r="D14" s="310">
        <v>1698</v>
      </c>
      <c r="E14" s="311"/>
      <c r="F14" s="310">
        <v>0</v>
      </c>
      <c r="G14" s="73"/>
      <c r="H14" s="17"/>
      <c r="I14" s="17"/>
      <c r="J14" s="17"/>
      <c r="K14" s="17"/>
      <c r="L14" s="17"/>
      <c r="M14" s="17"/>
      <c r="N14" s="17"/>
      <c r="O14" s="17"/>
      <c r="P14" s="17"/>
    </row>
    <row r="15" spans="1:16" ht="18" customHeight="1">
      <c r="A15" s="1450">
        <v>45199</v>
      </c>
      <c r="B15" s="74">
        <f t="shared" si="0"/>
        <v>1718</v>
      </c>
      <c r="C15" s="73"/>
      <c r="D15" s="310">
        <v>1718</v>
      </c>
      <c r="E15" s="311"/>
      <c r="F15" s="310">
        <v>0</v>
      </c>
      <c r="G15" s="73"/>
      <c r="H15" s="17"/>
      <c r="I15" s="17"/>
      <c r="J15" s="17"/>
      <c r="K15" s="17"/>
      <c r="L15" s="17"/>
      <c r="M15" s="17"/>
      <c r="N15" s="17"/>
      <c r="O15" s="17"/>
      <c r="P15" s="17"/>
    </row>
    <row r="16" spans="1:16" ht="18" customHeight="1">
      <c r="A16" s="1450">
        <v>45230</v>
      </c>
      <c r="B16" s="74">
        <f t="shared" si="0"/>
        <v>1739</v>
      </c>
      <c r="C16" s="73"/>
      <c r="D16" s="310">
        <v>1739</v>
      </c>
      <c r="E16" s="311"/>
      <c r="F16" s="310">
        <v>0</v>
      </c>
      <c r="G16" s="79"/>
      <c r="H16" s="17"/>
      <c r="I16" s="17"/>
      <c r="J16" s="17"/>
      <c r="K16" s="17"/>
      <c r="L16" s="17"/>
      <c r="M16" s="17"/>
      <c r="N16" s="17"/>
      <c r="O16" s="17"/>
      <c r="P16" s="17"/>
    </row>
    <row r="17" spans="1:16" ht="18" customHeight="1">
      <c r="A17" s="1450">
        <v>45260</v>
      </c>
      <c r="B17" s="74">
        <f t="shared" si="0"/>
        <v>1731</v>
      </c>
      <c r="C17" s="73"/>
      <c r="D17" s="310">
        <v>1731</v>
      </c>
      <c r="E17" s="311"/>
      <c r="F17" s="310">
        <v>0</v>
      </c>
      <c r="G17" s="17"/>
      <c r="H17" s="17"/>
      <c r="I17" s="17"/>
      <c r="J17" s="17"/>
      <c r="K17" s="17"/>
      <c r="L17" s="17"/>
      <c r="M17" s="17"/>
      <c r="N17" s="17"/>
      <c r="O17" s="17"/>
      <c r="P17" s="17"/>
    </row>
    <row r="18" spans="1:16" ht="18" customHeight="1">
      <c r="A18" s="1450">
        <v>45291</v>
      </c>
      <c r="B18" s="126">
        <f t="shared" si="0"/>
        <v>1678</v>
      </c>
      <c r="C18" s="73"/>
      <c r="D18" s="310">
        <v>1678</v>
      </c>
      <c r="E18" s="311"/>
      <c r="F18" s="310">
        <v>0</v>
      </c>
      <c r="G18" s="17"/>
      <c r="H18" s="17"/>
      <c r="I18" s="17"/>
      <c r="J18" s="17"/>
      <c r="K18" s="17"/>
      <c r="L18" s="17"/>
    </row>
    <row r="19" spans="1:16" ht="29.3" customHeight="1">
      <c r="A19" s="813" t="s">
        <v>1306</v>
      </c>
      <c r="B19" s="591">
        <f>SUM(B7:B18)/12</f>
        <v>1561.4166666666667</v>
      </c>
      <c r="C19" s="591"/>
      <c r="D19" s="814">
        <f t="shared" ref="D19" si="1">SUM(D7:D18)/12</f>
        <v>1521.5833333333333</v>
      </c>
      <c r="E19" s="815"/>
      <c r="F19" s="814">
        <f t="shared" ref="F19" si="2">SUM(F7:F18)/12</f>
        <v>39.833333333333336</v>
      </c>
      <c r="G19" s="17"/>
      <c r="H19" s="17"/>
      <c r="I19" s="17"/>
      <c r="J19" s="17"/>
      <c r="K19" s="17"/>
      <c r="L19" s="17"/>
    </row>
    <row r="20" spans="1:16" ht="33.049999999999997" customHeight="1">
      <c r="A20" s="1130" t="s">
        <v>1164</v>
      </c>
      <c r="B20" s="312">
        <v>1279</v>
      </c>
      <c r="C20" s="312"/>
      <c r="D20" s="313">
        <v>808.66666666666663</v>
      </c>
      <c r="E20" s="314"/>
      <c r="F20" s="313">
        <v>470.33333333333331</v>
      </c>
      <c r="G20" s="17"/>
      <c r="H20" s="17"/>
      <c r="I20" s="17"/>
      <c r="J20" s="17"/>
      <c r="K20" s="17"/>
      <c r="L20" s="17"/>
    </row>
    <row r="21" spans="1:16" ht="18" customHeight="1">
      <c r="A21" s="17"/>
      <c r="B21" s="17"/>
      <c r="C21" s="17"/>
      <c r="D21" s="17"/>
      <c r="E21" s="17"/>
      <c r="F21" s="17"/>
      <c r="G21" s="17"/>
      <c r="H21" s="17"/>
      <c r="I21" s="17"/>
      <c r="J21" s="17"/>
      <c r="K21" s="17"/>
      <c r="L21" s="17"/>
    </row>
    <row r="22" spans="1:16" ht="18" customHeight="1">
      <c r="A22" s="17"/>
      <c r="B22" s="17"/>
      <c r="C22" s="17"/>
      <c r="D22" s="17"/>
      <c r="E22" s="17"/>
      <c r="F22" s="17"/>
      <c r="G22" s="17"/>
      <c r="H22" s="17"/>
      <c r="I22" s="17"/>
      <c r="J22" s="17"/>
      <c r="K22" s="17"/>
      <c r="L22" s="17"/>
    </row>
    <row r="23" spans="1:16" ht="18" customHeight="1">
      <c r="A23" s="17"/>
      <c r="B23" s="17"/>
      <c r="C23" s="17"/>
      <c r="D23" s="17"/>
      <c r="E23" s="17"/>
      <c r="F23" s="17"/>
      <c r="G23" s="17"/>
      <c r="H23" s="17"/>
      <c r="I23" s="17"/>
      <c r="J23" s="17"/>
      <c r="K23" s="17"/>
      <c r="L23" s="17"/>
    </row>
    <row r="24" spans="1:16" ht="18" customHeight="1">
      <c r="A24" s="17"/>
      <c r="B24" s="17"/>
      <c r="C24" s="17"/>
      <c r="D24" s="17"/>
      <c r="E24" s="17"/>
      <c r="F24" s="17"/>
      <c r="G24" s="17"/>
      <c r="H24" s="17"/>
      <c r="I24" s="17"/>
      <c r="J24" s="17"/>
      <c r="K24" s="17"/>
      <c r="L24" s="17"/>
    </row>
    <row r="25" spans="1:16" ht="18" customHeight="1">
      <c r="A25" s="17"/>
      <c r="B25" s="17"/>
      <c r="C25" s="17"/>
      <c r="D25" s="17"/>
      <c r="E25" s="17"/>
      <c r="F25" s="17"/>
      <c r="G25" s="17"/>
      <c r="H25" s="17"/>
      <c r="I25" s="17"/>
      <c r="J25" s="17"/>
      <c r="K25" s="17"/>
      <c r="L25" s="17"/>
    </row>
    <row r="26" spans="1:16" ht="18" customHeight="1">
      <c r="A26" s="17" t="s">
        <v>871</v>
      </c>
      <c r="B26" s="17"/>
      <c r="C26" s="17"/>
      <c r="D26" s="17"/>
      <c r="E26" s="17"/>
      <c r="F26" s="17"/>
      <c r="G26" s="17"/>
      <c r="H26" s="17"/>
      <c r="I26" s="17"/>
      <c r="J26" s="17"/>
      <c r="K26" s="17"/>
      <c r="L26" s="17"/>
    </row>
    <row r="27" spans="1:16" ht="18" customHeight="1">
      <c r="A27" s="17"/>
      <c r="B27" s="17"/>
      <c r="C27" s="17"/>
      <c r="D27" s="17"/>
      <c r="E27" s="17"/>
      <c r="F27" s="17"/>
      <c r="G27" s="17"/>
      <c r="H27" s="17"/>
      <c r="I27" s="17"/>
      <c r="J27" s="17"/>
      <c r="K27" s="17"/>
      <c r="L27" s="17"/>
    </row>
    <row r="28" spans="1:16" ht="18" customHeight="1">
      <c r="A28" s="553" t="s">
        <v>591</v>
      </c>
      <c r="B28" s="742" t="s">
        <v>16</v>
      </c>
      <c r="C28" s="2296" t="s">
        <v>1037</v>
      </c>
      <c r="D28" s="2297"/>
      <c r="E28" s="2297"/>
      <c r="F28" s="2297"/>
      <c r="G28" s="2298"/>
      <c r="H28" s="742" t="s">
        <v>30</v>
      </c>
      <c r="I28" s="587" t="s">
        <v>328</v>
      </c>
      <c r="J28" s="17"/>
      <c r="K28" s="17"/>
      <c r="L28" s="17"/>
    </row>
    <row r="29" spans="1:16" ht="18" customHeight="1">
      <c r="A29" s="555"/>
      <c r="B29" s="586" t="s">
        <v>24</v>
      </c>
      <c r="C29" s="586" t="s">
        <v>598</v>
      </c>
      <c r="D29" s="586" t="s">
        <v>31</v>
      </c>
      <c r="E29" s="586" t="s">
        <v>32</v>
      </c>
      <c r="F29" s="586" t="s">
        <v>33</v>
      </c>
      <c r="G29" s="586" t="s">
        <v>34</v>
      </c>
      <c r="H29" s="586" t="s">
        <v>35</v>
      </c>
      <c r="I29" s="809" t="s">
        <v>36</v>
      </c>
      <c r="J29" s="17"/>
      <c r="K29" s="17"/>
      <c r="L29" s="17"/>
    </row>
    <row r="30" spans="1:16" ht="18" customHeight="1">
      <c r="A30" s="555"/>
      <c r="B30" s="586" t="s">
        <v>25</v>
      </c>
      <c r="C30" s="555"/>
      <c r="D30" s="586" t="s">
        <v>46</v>
      </c>
      <c r="E30" s="586" t="s">
        <v>47</v>
      </c>
      <c r="F30" s="586" t="s">
        <v>48</v>
      </c>
      <c r="G30" s="586" t="s">
        <v>49</v>
      </c>
      <c r="H30" s="555"/>
      <c r="I30" s="809" t="s">
        <v>50</v>
      </c>
      <c r="J30" s="17"/>
      <c r="K30" s="17"/>
      <c r="L30" s="17"/>
    </row>
    <row r="31" spans="1:16" ht="18" customHeight="1">
      <c r="A31" s="1449">
        <v>44957</v>
      </c>
      <c r="B31" s="69">
        <v>64952</v>
      </c>
      <c r="C31" s="70">
        <f>SUM(D31:H31)</f>
        <v>24925</v>
      </c>
      <c r="D31" s="69">
        <v>78</v>
      </c>
      <c r="E31" s="69">
        <v>929</v>
      </c>
      <c r="F31" s="69">
        <v>3786</v>
      </c>
      <c r="G31" s="69">
        <v>1728</v>
      </c>
      <c r="H31" s="69">
        <v>18404</v>
      </c>
      <c r="I31" s="295">
        <f>G31/B31</f>
        <v>2.6604261608572485E-2</v>
      </c>
      <c r="J31" s="17"/>
      <c r="K31" s="17"/>
      <c r="L31" s="17"/>
    </row>
    <row r="32" spans="1:16" ht="18" customHeight="1">
      <c r="A32" s="1450">
        <v>44985</v>
      </c>
      <c r="B32" s="73">
        <v>67614</v>
      </c>
      <c r="C32" s="74">
        <f t="shared" ref="C32:C42" si="3">SUM(D32:H32)</f>
        <v>26757</v>
      </c>
      <c r="D32" s="73">
        <v>67</v>
      </c>
      <c r="E32" s="73">
        <v>952</v>
      </c>
      <c r="F32" s="73">
        <v>4051</v>
      </c>
      <c r="G32" s="73">
        <v>1799</v>
      </c>
      <c r="H32" s="73">
        <v>19888</v>
      </c>
      <c r="I32" s="296">
        <f t="shared" ref="I32:I43" si="4">G32/B32</f>
        <v>2.6606915727512052E-2</v>
      </c>
      <c r="J32" s="17"/>
      <c r="K32" s="17"/>
      <c r="L32" s="17"/>
    </row>
    <row r="33" spans="1:12" ht="18" customHeight="1">
      <c r="A33" s="1451">
        <v>45016</v>
      </c>
      <c r="B33" s="73">
        <v>69742</v>
      </c>
      <c r="C33" s="74">
        <f t="shared" si="3"/>
        <v>27745</v>
      </c>
      <c r="D33" s="73">
        <v>81</v>
      </c>
      <c r="E33" s="73">
        <v>947</v>
      </c>
      <c r="F33" s="73">
        <v>4401</v>
      </c>
      <c r="G33" s="73">
        <v>1986</v>
      </c>
      <c r="H33" s="73">
        <v>20330</v>
      </c>
      <c r="I33" s="296">
        <f t="shared" si="4"/>
        <v>2.8476384388173553E-2</v>
      </c>
      <c r="J33" s="17"/>
      <c r="K33" s="17"/>
      <c r="L33" s="17"/>
    </row>
    <row r="34" spans="1:12" ht="18" customHeight="1">
      <c r="A34" s="1451">
        <v>45046</v>
      </c>
      <c r="B34" s="73">
        <v>69641</v>
      </c>
      <c r="C34" s="74">
        <f t="shared" si="3"/>
        <v>27248</v>
      </c>
      <c r="D34" s="73">
        <v>68</v>
      </c>
      <c r="E34" s="73">
        <v>955</v>
      </c>
      <c r="F34" s="73">
        <v>4045</v>
      </c>
      <c r="G34" s="73">
        <v>1771</v>
      </c>
      <c r="H34" s="73">
        <v>20409</v>
      </c>
      <c r="I34" s="296">
        <f t="shared" si="4"/>
        <v>2.5430421734323173E-2</v>
      </c>
      <c r="J34" s="17"/>
      <c r="K34" s="17"/>
      <c r="L34" s="17"/>
    </row>
    <row r="35" spans="1:12" ht="18" customHeight="1">
      <c r="A35" s="1450">
        <v>45077</v>
      </c>
      <c r="B35" s="73">
        <v>69607</v>
      </c>
      <c r="C35" s="74">
        <f t="shared" si="3"/>
        <v>27202</v>
      </c>
      <c r="D35" s="73">
        <v>70</v>
      </c>
      <c r="E35" s="73">
        <v>975</v>
      </c>
      <c r="F35" s="73">
        <v>4110</v>
      </c>
      <c r="G35" s="73">
        <v>1664</v>
      </c>
      <c r="H35" s="73">
        <v>20383</v>
      </c>
      <c r="I35" s="296">
        <f t="shared" si="4"/>
        <v>2.3905641673969573E-2</v>
      </c>
      <c r="J35" s="17"/>
      <c r="K35" s="17"/>
      <c r="L35" s="17"/>
    </row>
    <row r="36" spans="1:12" ht="18" customHeight="1">
      <c r="A36" s="1450">
        <v>45107</v>
      </c>
      <c r="B36" s="73">
        <v>69529</v>
      </c>
      <c r="C36" s="74">
        <f t="shared" si="3"/>
        <v>26809</v>
      </c>
      <c r="D36" s="73">
        <v>58</v>
      </c>
      <c r="E36" s="73">
        <v>923</v>
      </c>
      <c r="F36" s="73">
        <v>4049</v>
      </c>
      <c r="G36" s="73">
        <v>1614</v>
      </c>
      <c r="H36" s="73">
        <v>20165</v>
      </c>
      <c r="I36" s="296">
        <f t="shared" si="4"/>
        <v>2.3213335442764889E-2</v>
      </c>
      <c r="J36" s="17"/>
      <c r="K36" s="17"/>
      <c r="L36" s="17"/>
    </row>
    <row r="37" spans="1:12" ht="18" customHeight="1">
      <c r="A37" s="1450">
        <v>45138</v>
      </c>
      <c r="B37" s="73">
        <v>68890</v>
      </c>
      <c r="C37" s="74">
        <f t="shared" si="3"/>
        <v>26142</v>
      </c>
      <c r="D37" s="73">
        <v>62</v>
      </c>
      <c r="E37" s="73">
        <v>922</v>
      </c>
      <c r="F37" s="73">
        <v>4051</v>
      </c>
      <c r="G37" s="73">
        <v>1709</v>
      </c>
      <c r="H37" s="73">
        <v>19398</v>
      </c>
      <c r="I37" s="296">
        <f t="shared" si="4"/>
        <v>2.4807664392509799E-2</v>
      </c>
      <c r="J37" s="17"/>
      <c r="K37" s="17"/>
      <c r="L37" s="17"/>
    </row>
    <row r="38" spans="1:12" ht="18" customHeight="1">
      <c r="A38" s="1450">
        <v>45169</v>
      </c>
      <c r="B38" s="73">
        <v>68241</v>
      </c>
      <c r="C38" s="74">
        <f t="shared" si="3"/>
        <v>25701</v>
      </c>
      <c r="D38" s="73">
        <v>64</v>
      </c>
      <c r="E38" s="73">
        <v>911</v>
      </c>
      <c r="F38" s="73">
        <v>4001</v>
      </c>
      <c r="G38" s="73">
        <v>1741</v>
      </c>
      <c r="H38" s="73">
        <v>18984</v>
      </c>
      <c r="I38" s="296">
        <f t="shared" si="4"/>
        <v>2.5512521797746223E-2</v>
      </c>
      <c r="J38" s="17"/>
      <c r="K38" s="17"/>
      <c r="L38" s="17"/>
    </row>
    <row r="39" spans="1:12" ht="18" customHeight="1">
      <c r="A39" s="1450">
        <v>45199</v>
      </c>
      <c r="B39" s="73">
        <v>67533</v>
      </c>
      <c r="C39" s="74">
        <f t="shared" si="3"/>
        <v>25370</v>
      </c>
      <c r="D39" s="73">
        <v>69</v>
      </c>
      <c r="E39" s="73">
        <v>884</v>
      </c>
      <c r="F39" s="73">
        <v>4071</v>
      </c>
      <c r="G39" s="73">
        <v>1590</v>
      </c>
      <c r="H39" s="73">
        <v>18756</v>
      </c>
      <c r="I39" s="296">
        <f t="shared" si="4"/>
        <v>2.3544045133490295E-2</v>
      </c>
      <c r="J39" s="17"/>
      <c r="K39" s="17"/>
      <c r="L39" s="17"/>
    </row>
    <row r="40" spans="1:12" ht="18" customHeight="1">
      <c r="A40" s="1450">
        <v>45230</v>
      </c>
      <c r="B40" s="73">
        <v>66261</v>
      </c>
      <c r="C40" s="74">
        <f t="shared" si="3"/>
        <v>24829</v>
      </c>
      <c r="D40" s="73">
        <v>65</v>
      </c>
      <c r="E40" s="73">
        <v>898</v>
      </c>
      <c r="F40" s="73">
        <v>3947</v>
      </c>
      <c r="G40" s="73">
        <v>1476</v>
      </c>
      <c r="H40" s="73">
        <v>18443</v>
      </c>
      <c r="I40" s="296">
        <f t="shared" si="4"/>
        <v>2.2275546701679722E-2</v>
      </c>
      <c r="J40" s="17"/>
      <c r="K40" s="17"/>
      <c r="L40" s="17"/>
    </row>
    <row r="41" spans="1:12" ht="18" customHeight="1">
      <c r="A41" s="1450">
        <v>45260</v>
      </c>
      <c r="B41" s="73">
        <v>66194</v>
      </c>
      <c r="C41" s="74">
        <f t="shared" si="3"/>
        <v>24861</v>
      </c>
      <c r="D41" s="73">
        <v>62</v>
      </c>
      <c r="E41" s="73">
        <v>881</v>
      </c>
      <c r="F41" s="73">
        <v>4004</v>
      </c>
      <c r="G41" s="73">
        <v>1538</v>
      </c>
      <c r="H41" s="73">
        <v>18376</v>
      </c>
      <c r="I41" s="296">
        <f t="shared" si="4"/>
        <v>2.3234734265945554E-2</v>
      </c>
      <c r="J41" s="17"/>
      <c r="K41" s="17"/>
      <c r="L41" s="17"/>
    </row>
    <row r="42" spans="1:12" ht="18" customHeight="1">
      <c r="A42" s="1450">
        <v>45291</v>
      </c>
      <c r="B42" s="73">
        <v>65392</v>
      </c>
      <c r="C42" s="126">
        <f t="shared" si="3"/>
        <v>24707</v>
      </c>
      <c r="D42" s="73">
        <v>58</v>
      </c>
      <c r="E42" s="73">
        <v>857</v>
      </c>
      <c r="F42" s="73">
        <v>3884</v>
      </c>
      <c r="G42" s="73">
        <v>1505</v>
      </c>
      <c r="H42" s="73">
        <v>18403</v>
      </c>
      <c r="I42" s="315">
        <f t="shared" si="4"/>
        <v>2.3015047712258381E-2</v>
      </c>
      <c r="J42" s="17"/>
      <c r="K42" s="17"/>
      <c r="L42" s="17"/>
    </row>
    <row r="43" spans="1:12" ht="30.7" customHeight="1">
      <c r="A43" s="813" t="s">
        <v>1306</v>
      </c>
      <c r="B43" s="591">
        <f>SUM(B31:B42)/12</f>
        <v>67799.666666666672</v>
      </c>
      <c r="C43" s="591">
        <f t="shared" ref="C43:H43" si="5">SUM(C31:C42)/12</f>
        <v>26024.666666666668</v>
      </c>
      <c r="D43" s="591">
        <f t="shared" si="5"/>
        <v>66.833333333333329</v>
      </c>
      <c r="E43" s="591">
        <f t="shared" si="5"/>
        <v>919.5</v>
      </c>
      <c r="F43" s="591">
        <f t="shared" si="5"/>
        <v>4033.3333333333335</v>
      </c>
      <c r="G43" s="591">
        <f t="shared" si="5"/>
        <v>1676.75</v>
      </c>
      <c r="H43" s="591">
        <f t="shared" si="5"/>
        <v>19328.25</v>
      </c>
      <c r="I43" s="816">
        <f t="shared" si="4"/>
        <v>2.4730947546448112E-2</v>
      </c>
      <c r="J43" s="17"/>
      <c r="K43" s="17"/>
      <c r="L43" s="17"/>
    </row>
    <row r="44" spans="1:12" ht="32.25" customHeight="1">
      <c r="A44" s="1130" t="s">
        <v>1164</v>
      </c>
      <c r="B44" s="298">
        <v>64059.916666666664</v>
      </c>
      <c r="C44" s="298">
        <v>26590.833333333332</v>
      </c>
      <c r="D44" s="298">
        <v>52.833333333333336</v>
      </c>
      <c r="E44" s="298">
        <v>972.75</v>
      </c>
      <c r="F44" s="298">
        <v>3811.5833333333335</v>
      </c>
      <c r="G44" s="298">
        <v>3679</v>
      </c>
      <c r="H44" s="298">
        <v>18074.666666666668</v>
      </c>
      <c r="I44" s="299">
        <v>5.7430608583890867E-2</v>
      </c>
      <c r="J44" s="17"/>
      <c r="K44" s="17"/>
      <c r="L44" s="17"/>
    </row>
    <row r="45" spans="1:12">
      <c r="A45" s="17"/>
      <c r="B45" s="17"/>
      <c r="C45" s="17"/>
      <c r="D45" s="17"/>
      <c r="E45" s="17"/>
      <c r="F45" s="17"/>
      <c r="G45" s="17"/>
      <c r="H45" s="17"/>
      <c r="I45" s="17"/>
      <c r="J45" s="17"/>
      <c r="K45" s="17"/>
      <c r="L45" s="17"/>
    </row>
    <row r="46" spans="1:12">
      <c r="A46" s="27" t="s">
        <v>902</v>
      </c>
      <c r="B46" s="17"/>
      <c r="C46" s="17"/>
      <c r="D46" s="17"/>
      <c r="E46" s="17"/>
      <c r="F46" s="17"/>
      <c r="G46" s="17"/>
      <c r="H46" s="17"/>
      <c r="I46" s="17"/>
      <c r="J46" s="17"/>
      <c r="K46" s="17"/>
      <c r="L46" s="17"/>
    </row>
    <row r="47" spans="1:12">
      <c r="A47" s="17"/>
      <c r="B47" s="17"/>
      <c r="C47" s="17"/>
      <c r="D47" s="17"/>
      <c r="E47" s="17"/>
      <c r="F47" s="17"/>
      <c r="G47" s="17"/>
      <c r="H47" s="17"/>
      <c r="I47" s="17"/>
      <c r="J47" s="17"/>
      <c r="K47" s="17"/>
      <c r="L47" s="17"/>
    </row>
    <row r="48" spans="1:12">
      <c r="A48" s="17"/>
      <c r="B48" s="17"/>
      <c r="C48" s="17"/>
      <c r="D48" s="17"/>
      <c r="E48" s="17"/>
      <c r="F48" s="17"/>
      <c r="G48" s="17"/>
      <c r="H48" s="17"/>
      <c r="I48" s="17"/>
      <c r="J48" s="17"/>
      <c r="K48" s="17"/>
      <c r="L48" s="17"/>
    </row>
    <row r="49" spans="1:12">
      <c r="A49" s="17"/>
      <c r="B49" s="17"/>
      <c r="C49" s="17"/>
      <c r="D49" s="17"/>
      <c r="E49" s="17"/>
      <c r="F49" s="17"/>
      <c r="G49" s="17"/>
      <c r="H49" s="17"/>
      <c r="I49" s="17"/>
      <c r="J49" s="17"/>
      <c r="K49" s="17"/>
      <c r="L49" s="17"/>
    </row>
    <row r="50" spans="1:12">
      <c r="A50" s="17"/>
      <c r="B50" s="17"/>
      <c r="C50" s="17"/>
      <c r="D50" s="17"/>
      <c r="E50" s="17"/>
      <c r="F50" s="17"/>
      <c r="G50" s="17"/>
      <c r="H50" s="17"/>
      <c r="I50" s="17"/>
      <c r="J50" s="17"/>
      <c r="K50" s="17"/>
      <c r="L50" s="17"/>
    </row>
    <row r="51" spans="1:12">
      <c r="A51" s="17"/>
      <c r="B51" s="17"/>
      <c r="C51" s="17"/>
      <c r="D51" s="17"/>
      <c r="E51" s="17"/>
      <c r="F51" s="17"/>
      <c r="G51" s="17"/>
      <c r="H51" s="17"/>
      <c r="I51" s="17"/>
      <c r="J51" s="17"/>
      <c r="K51" s="17"/>
      <c r="L51" s="17"/>
    </row>
    <row r="52" spans="1:12">
      <c r="A52" s="17"/>
      <c r="B52" s="17"/>
      <c r="C52" s="17"/>
      <c r="D52" s="17"/>
      <c r="E52" s="17"/>
      <c r="F52" s="17"/>
      <c r="G52" s="17"/>
      <c r="H52" s="17"/>
      <c r="I52" s="17"/>
      <c r="J52" s="17"/>
      <c r="K52" s="17"/>
      <c r="L52" s="17"/>
    </row>
    <row r="53" spans="1:12">
      <c r="A53" s="17"/>
      <c r="B53" s="17"/>
      <c r="C53" s="17"/>
      <c r="D53" s="17"/>
      <c r="E53" s="17"/>
      <c r="F53" s="17"/>
      <c r="G53" s="17"/>
      <c r="H53" s="17"/>
      <c r="I53" s="17"/>
      <c r="J53" s="17"/>
      <c r="K53" s="17"/>
      <c r="L53" s="17"/>
    </row>
    <row r="54" spans="1:12">
      <c r="A54" s="17"/>
      <c r="B54" s="17"/>
      <c r="C54" s="17"/>
      <c r="D54" s="17"/>
      <c r="E54" s="17"/>
      <c r="F54" s="17"/>
      <c r="G54" s="17"/>
      <c r="H54" s="17"/>
      <c r="I54" s="17"/>
      <c r="J54" s="17"/>
      <c r="K54" s="17"/>
      <c r="L54" s="17"/>
    </row>
    <row r="55" spans="1:12">
      <c r="A55" s="17"/>
      <c r="B55" s="17"/>
      <c r="C55" s="17"/>
      <c r="D55" s="17"/>
      <c r="E55" s="17"/>
      <c r="F55" s="17"/>
      <c r="G55" s="17"/>
      <c r="H55" s="17"/>
      <c r="I55" s="17"/>
      <c r="J55" s="17"/>
      <c r="K55" s="17"/>
      <c r="L55" s="17"/>
    </row>
    <row r="56" spans="1:12">
      <c r="A56" s="17"/>
      <c r="B56" s="17"/>
      <c r="C56" s="17"/>
      <c r="D56" s="17"/>
      <c r="E56" s="17"/>
      <c r="F56" s="17"/>
      <c r="G56" s="17"/>
      <c r="H56" s="17"/>
      <c r="I56" s="17"/>
      <c r="J56" s="17"/>
      <c r="K56" s="17"/>
      <c r="L56" s="17"/>
    </row>
    <row r="57" spans="1:12">
      <c r="A57" s="17"/>
      <c r="B57" s="17"/>
      <c r="C57" s="17"/>
      <c r="D57" s="17"/>
      <c r="E57" s="17"/>
      <c r="F57" s="17"/>
      <c r="G57" s="17"/>
      <c r="H57" s="17"/>
      <c r="I57" s="17"/>
      <c r="J57" s="17"/>
      <c r="K57" s="17"/>
      <c r="L57" s="17"/>
    </row>
    <row r="58" spans="1:12">
      <c r="A58" s="17"/>
      <c r="B58" s="17"/>
      <c r="C58" s="17"/>
      <c r="D58" s="17"/>
      <c r="E58" s="17"/>
      <c r="F58" s="17"/>
      <c r="G58" s="17"/>
      <c r="H58" s="17"/>
      <c r="I58" s="17"/>
      <c r="J58" s="17"/>
      <c r="K58" s="17"/>
      <c r="L58" s="17"/>
    </row>
    <row r="59" spans="1:12">
      <c r="A59" s="17"/>
      <c r="B59" s="17"/>
      <c r="C59" s="17"/>
      <c r="D59" s="17"/>
      <c r="E59" s="17"/>
      <c r="F59" s="17"/>
      <c r="G59" s="17"/>
      <c r="H59" s="17"/>
      <c r="I59" s="17"/>
      <c r="J59" s="17"/>
      <c r="K59" s="17"/>
      <c r="L59" s="17"/>
    </row>
    <row r="60" spans="1:12">
      <c r="A60" s="17"/>
      <c r="B60" s="17"/>
      <c r="C60" s="17"/>
      <c r="D60" s="17"/>
      <c r="E60" s="17"/>
      <c r="F60" s="17"/>
      <c r="G60" s="17"/>
      <c r="H60" s="17"/>
      <c r="I60" s="17"/>
      <c r="J60" s="17"/>
      <c r="K60" s="17"/>
      <c r="L60" s="17"/>
    </row>
    <row r="61" spans="1:12">
      <c r="A61" s="17"/>
      <c r="B61" s="17"/>
      <c r="C61" s="17"/>
      <c r="D61" s="17"/>
      <c r="E61" s="17"/>
      <c r="F61" s="17"/>
      <c r="G61" s="17"/>
      <c r="H61" s="17"/>
      <c r="I61" s="17"/>
      <c r="J61" s="17"/>
      <c r="K61" s="17"/>
      <c r="L61" s="17"/>
    </row>
    <row r="62" spans="1:12">
      <c r="A62" s="17"/>
      <c r="B62" s="17"/>
      <c r="C62" s="17"/>
      <c r="D62" s="17"/>
      <c r="E62" s="17"/>
      <c r="F62" s="17"/>
      <c r="G62" s="17"/>
      <c r="H62" s="17"/>
      <c r="I62" s="17"/>
      <c r="J62" s="17"/>
      <c r="K62" s="17"/>
      <c r="L62" s="17"/>
    </row>
    <row r="63" spans="1:12">
      <c r="A63" s="17"/>
      <c r="B63" s="17"/>
      <c r="C63" s="17"/>
      <c r="D63" s="17"/>
      <c r="E63" s="17"/>
      <c r="F63" s="17"/>
      <c r="G63" s="17"/>
      <c r="H63" s="17"/>
      <c r="I63" s="17"/>
      <c r="J63" s="17"/>
      <c r="K63" s="17"/>
      <c r="L63" s="17"/>
    </row>
    <row r="64" spans="1:12">
      <c r="A64" s="17"/>
      <c r="B64" s="17"/>
      <c r="C64" s="17"/>
      <c r="D64" s="17"/>
      <c r="E64" s="17"/>
      <c r="F64" s="17"/>
      <c r="G64" s="17"/>
      <c r="H64" s="17"/>
      <c r="I64" s="17"/>
      <c r="J64" s="17"/>
      <c r="K64" s="17"/>
      <c r="L64" s="17"/>
    </row>
    <row r="65" spans="1:12">
      <c r="A65" s="17"/>
      <c r="B65" s="17"/>
      <c r="C65" s="17"/>
      <c r="D65" s="17"/>
      <c r="E65" s="17"/>
      <c r="F65" s="17"/>
      <c r="G65" s="17"/>
      <c r="H65" s="17"/>
      <c r="I65" s="17"/>
      <c r="J65" s="17"/>
      <c r="K65" s="17"/>
      <c r="L65" s="17"/>
    </row>
    <row r="66" spans="1:12">
      <c r="A66" s="17"/>
      <c r="B66" s="17"/>
      <c r="C66" s="17"/>
      <c r="D66" s="17"/>
      <c r="E66" s="17"/>
      <c r="F66" s="17"/>
      <c r="G66" s="17"/>
      <c r="H66" s="17"/>
      <c r="I66" s="17"/>
      <c r="J66" s="17"/>
      <c r="K66" s="17"/>
      <c r="L66" s="17"/>
    </row>
    <row r="67" spans="1:12">
      <c r="A67" s="17"/>
      <c r="B67" s="17"/>
      <c r="C67" s="17"/>
      <c r="D67" s="17"/>
      <c r="E67" s="17"/>
      <c r="F67" s="17"/>
      <c r="G67" s="17"/>
      <c r="H67" s="17"/>
      <c r="I67" s="17"/>
      <c r="J67" s="17"/>
      <c r="K67" s="17"/>
      <c r="L67" s="17"/>
    </row>
    <row r="68" spans="1:12">
      <c r="A68" s="17"/>
      <c r="B68" s="17"/>
      <c r="C68" s="17"/>
      <c r="D68" s="17"/>
      <c r="E68" s="17"/>
      <c r="F68" s="17"/>
      <c r="G68" s="17"/>
      <c r="H68" s="17"/>
      <c r="I68" s="17"/>
      <c r="J68" s="17"/>
      <c r="K68" s="17"/>
      <c r="L68" s="17"/>
    </row>
    <row r="69" spans="1:12">
      <c r="A69" s="17"/>
      <c r="B69" s="17"/>
      <c r="C69" s="17"/>
      <c r="D69" s="17"/>
      <c r="E69" s="17"/>
      <c r="F69" s="17"/>
      <c r="G69" s="17"/>
      <c r="H69" s="17"/>
      <c r="I69" s="17"/>
      <c r="J69" s="17"/>
      <c r="K69" s="17"/>
      <c r="L69" s="17"/>
    </row>
    <row r="70" spans="1:12">
      <c r="A70" s="17"/>
      <c r="B70" s="17"/>
      <c r="C70" s="17"/>
      <c r="D70" s="17"/>
      <c r="E70" s="17"/>
      <c r="F70" s="17"/>
      <c r="G70" s="17"/>
      <c r="H70" s="17"/>
      <c r="I70" s="17"/>
      <c r="J70" s="17"/>
      <c r="K70" s="17"/>
      <c r="L70" s="17"/>
    </row>
    <row r="71" spans="1:12">
      <c r="A71" s="17"/>
      <c r="B71" s="17"/>
      <c r="C71" s="17"/>
      <c r="D71" s="17"/>
      <c r="E71" s="17"/>
      <c r="F71" s="17"/>
      <c r="G71" s="17"/>
      <c r="H71" s="17"/>
      <c r="I71" s="17"/>
      <c r="J71" s="17"/>
      <c r="K71" s="17"/>
      <c r="L71" s="17"/>
    </row>
    <row r="72" spans="1:12">
      <c r="A72" s="17"/>
      <c r="B72" s="17"/>
      <c r="C72" s="17"/>
      <c r="D72" s="17"/>
      <c r="E72" s="17"/>
      <c r="F72" s="17"/>
      <c r="G72" s="17"/>
      <c r="H72" s="17"/>
      <c r="I72" s="17"/>
      <c r="J72" s="17"/>
      <c r="K72" s="17"/>
      <c r="L72" s="17"/>
    </row>
    <row r="73" spans="1:12">
      <c r="A73" s="17"/>
      <c r="B73" s="17"/>
      <c r="C73" s="17"/>
      <c r="D73" s="17"/>
      <c r="E73" s="17"/>
      <c r="F73" s="17"/>
      <c r="G73" s="17"/>
      <c r="H73" s="17"/>
      <c r="I73" s="17"/>
      <c r="J73" s="17"/>
      <c r="K73" s="17"/>
      <c r="L73" s="17"/>
    </row>
    <row r="74" spans="1:12">
      <c r="A74" s="17"/>
      <c r="B74" s="17"/>
      <c r="C74" s="17"/>
      <c r="D74" s="17"/>
      <c r="E74" s="17"/>
      <c r="F74" s="17"/>
      <c r="G74" s="17"/>
      <c r="H74" s="17"/>
      <c r="I74" s="17"/>
      <c r="J74" s="17"/>
      <c r="K74" s="17"/>
      <c r="L74" s="17"/>
    </row>
    <row r="75" spans="1:12">
      <c r="A75" s="17"/>
      <c r="B75" s="17"/>
      <c r="C75" s="17"/>
      <c r="D75" s="17"/>
      <c r="E75" s="17"/>
      <c r="F75" s="17"/>
      <c r="G75" s="17"/>
      <c r="H75" s="17"/>
      <c r="I75" s="17"/>
      <c r="J75" s="17"/>
      <c r="K75" s="17"/>
      <c r="L75" s="17"/>
    </row>
    <row r="76" spans="1:12">
      <c r="A76" s="17"/>
      <c r="B76" s="17"/>
      <c r="C76" s="17"/>
      <c r="D76" s="17"/>
      <c r="E76" s="17"/>
      <c r="F76" s="17"/>
      <c r="G76" s="17"/>
      <c r="H76" s="17"/>
      <c r="I76" s="17"/>
      <c r="J76" s="17"/>
      <c r="K76" s="17"/>
      <c r="L76" s="17"/>
    </row>
    <row r="77" spans="1:12">
      <c r="A77" s="17"/>
      <c r="B77" s="17"/>
      <c r="C77" s="17"/>
      <c r="D77" s="17"/>
      <c r="E77" s="17"/>
      <c r="F77" s="17"/>
      <c r="G77" s="17"/>
      <c r="H77" s="17"/>
      <c r="I77" s="17"/>
      <c r="J77" s="17"/>
      <c r="K77" s="17"/>
      <c r="L77" s="17"/>
    </row>
    <row r="78" spans="1:12">
      <c r="A78" s="17"/>
      <c r="B78" s="17"/>
      <c r="C78" s="17"/>
      <c r="D78" s="17"/>
      <c r="E78" s="17"/>
      <c r="F78" s="17"/>
      <c r="G78" s="17"/>
      <c r="H78" s="17"/>
      <c r="I78" s="17"/>
      <c r="J78" s="17"/>
      <c r="K78" s="17"/>
      <c r="L78" s="17"/>
    </row>
    <row r="79" spans="1:12">
      <c r="A79" s="17"/>
      <c r="B79" s="17"/>
      <c r="C79" s="17"/>
      <c r="D79" s="17"/>
      <c r="E79" s="17"/>
      <c r="F79" s="17"/>
      <c r="G79" s="17"/>
      <c r="H79" s="17"/>
      <c r="I79" s="17"/>
      <c r="J79" s="17"/>
      <c r="K79" s="17"/>
      <c r="L79" s="17"/>
    </row>
    <row r="80" spans="1:12">
      <c r="A80" s="17"/>
      <c r="B80" s="17"/>
      <c r="C80" s="17"/>
      <c r="D80" s="17"/>
      <c r="E80" s="17"/>
      <c r="F80" s="17"/>
      <c r="G80" s="17"/>
      <c r="H80" s="17"/>
      <c r="I80" s="17"/>
      <c r="J80" s="17"/>
      <c r="K80" s="17"/>
      <c r="L80" s="17"/>
    </row>
    <row r="81" spans="1:12">
      <c r="A81" s="17"/>
      <c r="B81" s="17"/>
      <c r="C81" s="17"/>
      <c r="D81" s="17"/>
      <c r="E81" s="17"/>
      <c r="F81" s="17"/>
      <c r="G81" s="17"/>
      <c r="H81" s="17"/>
      <c r="I81" s="17"/>
      <c r="J81" s="17"/>
      <c r="K81" s="17"/>
      <c r="L81" s="17"/>
    </row>
    <row r="82" spans="1:12">
      <c r="A82" s="17"/>
      <c r="B82" s="17"/>
      <c r="C82" s="17"/>
      <c r="D82" s="17"/>
      <c r="E82" s="17"/>
      <c r="F82" s="17"/>
      <c r="G82" s="17"/>
      <c r="H82" s="17"/>
      <c r="I82" s="17"/>
      <c r="J82" s="17"/>
      <c r="K82" s="17"/>
      <c r="L82" s="17"/>
    </row>
    <row r="83" spans="1:12">
      <c r="A83" s="17"/>
      <c r="B83" s="17"/>
      <c r="C83" s="17"/>
      <c r="D83" s="17"/>
      <c r="E83" s="17"/>
      <c r="F83" s="17"/>
      <c r="G83" s="17"/>
      <c r="H83" s="17"/>
      <c r="I83" s="17"/>
      <c r="J83" s="17"/>
      <c r="K83" s="17"/>
      <c r="L83" s="17"/>
    </row>
    <row r="84" spans="1:12">
      <c r="A84" s="17"/>
      <c r="B84" s="17"/>
      <c r="C84" s="17"/>
      <c r="D84" s="17"/>
      <c r="E84" s="17"/>
      <c r="F84" s="17"/>
      <c r="G84" s="17"/>
      <c r="H84" s="17"/>
      <c r="I84" s="17"/>
      <c r="J84" s="17"/>
      <c r="K84" s="17"/>
      <c r="L84" s="17"/>
    </row>
    <row r="85" spans="1:12">
      <c r="A85" s="17"/>
      <c r="B85" s="17"/>
      <c r="C85" s="17"/>
      <c r="D85" s="17"/>
      <c r="E85" s="17"/>
      <c r="F85" s="17"/>
      <c r="G85" s="17"/>
      <c r="H85" s="17"/>
      <c r="I85" s="17"/>
      <c r="J85" s="17"/>
      <c r="K85" s="17"/>
      <c r="L85" s="17"/>
    </row>
    <row r="86" spans="1:12">
      <c r="A86" s="17"/>
      <c r="B86" s="17"/>
      <c r="C86" s="17"/>
      <c r="D86" s="17"/>
      <c r="E86" s="17"/>
      <c r="F86" s="17"/>
      <c r="G86" s="17"/>
      <c r="H86" s="17"/>
      <c r="I86" s="17"/>
      <c r="J86" s="17"/>
      <c r="K86" s="17"/>
      <c r="L86" s="17"/>
    </row>
    <row r="87" spans="1:12">
      <c r="A87" s="17"/>
      <c r="B87" s="17"/>
      <c r="C87" s="17"/>
      <c r="D87" s="17"/>
      <c r="E87" s="17"/>
      <c r="F87" s="17"/>
      <c r="G87" s="17"/>
      <c r="H87" s="17"/>
      <c r="I87" s="17"/>
      <c r="J87" s="17"/>
      <c r="K87" s="17"/>
      <c r="L87" s="17"/>
    </row>
    <row r="88" spans="1:12">
      <c r="A88" s="17"/>
      <c r="B88" s="17"/>
      <c r="C88" s="17"/>
      <c r="D88" s="17"/>
      <c r="E88" s="17"/>
      <c r="F88" s="17"/>
      <c r="G88" s="17"/>
      <c r="H88" s="17"/>
      <c r="I88" s="17"/>
      <c r="J88" s="17"/>
      <c r="K88" s="17"/>
      <c r="L88" s="17"/>
    </row>
    <row r="89" spans="1:12">
      <c r="A89" s="17"/>
      <c r="B89" s="17"/>
      <c r="C89" s="17"/>
      <c r="D89" s="17"/>
      <c r="E89" s="17"/>
      <c r="F89" s="17"/>
      <c r="G89" s="17"/>
      <c r="H89" s="17"/>
      <c r="I89" s="17"/>
      <c r="J89" s="17"/>
      <c r="K89" s="17"/>
      <c r="L89" s="17"/>
    </row>
    <row r="90" spans="1:12">
      <c r="A90" s="17"/>
      <c r="B90" s="17"/>
      <c r="C90" s="17"/>
      <c r="D90" s="17"/>
      <c r="E90" s="17"/>
      <c r="F90" s="17"/>
      <c r="G90" s="17"/>
      <c r="H90" s="17"/>
      <c r="I90" s="17"/>
      <c r="J90" s="17"/>
      <c r="K90" s="17"/>
      <c r="L90" s="17"/>
    </row>
    <row r="91" spans="1:12">
      <c r="A91" s="17"/>
      <c r="B91" s="17"/>
      <c r="C91" s="17"/>
      <c r="D91" s="17"/>
      <c r="E91" s="17"/>
      <c r="F91" s="17"/>
      <c r="G91" s="17"/>
      <c r="H91" s="17"/>
      <c r="I91" s="17"/>
      <c r="J91" s="17"/>
      <c r="K91" s="17"/>
      <c r="L91" s="17"/>
    </row>
    <row r="92" spans="1:12">
      <c r="A92" s="17"/>
      <c r="B92" s="17"/>
      <c r="C92" s="17"/>
      <c r="D92" s="17"/>
      <c r="E92" s="17"/>
      <c r="F92" s="17"/>
      <c r="G92" s="17"/>
      <c r="H92" s="17"/>
      <c r="I92" s="17"/>
      <c r="J92" s="17"/>
      <c r="K92" s="17"/>
      <c r="L92" s="17"/>
    </row>
    <row r="93" spans="1:12">
      <c r="A93" s="17"/>
      <c r="B93" s="17"/>
      <c r="C93" s="17"/>
      <c r="D93" s="17"/>
      <c r="E93" s="17"/>
      <c r="F93" s="17"/>
      <c r="G93" s="17"/>
      <c r="H93" s="17"/>
      <c r="I93" s="17"/>
      <c r="J93" s="17"/>
      <c r="K93" s="17"/>
      <c r="L93" s="17"/>
    </row>
    <row r="94" spans="1:12">
      <c r="A94" s="17"/>
      <c r="B94" s="17"/>
      <c r="C94" s="17"/>
      <c r="D94" s="17"/>
      <c r="E94" s="17"/>
      <c r="F94" s="17"/>
      <c r="G94" s="17"/>
      <c r="H94" s="17"/>
      <c r="I94" s="17"/>
      <c r="J94" s="17"/>
      <c r="K94" s="17"/>
      <c r="L94" s="17"/>
    </row>
    <row r="95" spans="1:12">
      <c r="A95" s="17"/>
      <c r="B95" s="17"/>
      <c r="C95" s="17"/>
      <c r="D95" s="17"/>
      <c r="E95" s="17"/>
      <c r="F95" s="17"/>
      <c r="G95" s="17"/>
      <c r="H95" s="17"/>
      <c r="I95" s="17"/>
      <c r="J95" s="17"/>
      <c r="K95" s="17"/>
      <c r="L95" s="17"/>
    </row>
    <row r="96" spans="1:12">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sheetData>
  <mergeCells count="3">
    <mergeCell ref="E4:F6"/>
    <mergeCell ref="C4:D6"/>
    <mergeCell ref="C28:G28"/>
  </mergeCells>
  <phoneticPr fontId="0" type="noConversion"/>
  <pageMargins left="0.70866141732283472" right="0.55118110236220474" top="0.86614173228346458" bottom="0.55118110236220474" header="0.23622047244094491" footer="0.51181102362204722"/>
  <pageSetup paperSize="9" scale="76" orientation="portrait" r:id="rId1"/>
  <headerFooter alignWithMargins="0">
    <oddHeader>&amp;C29</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dimension ref="A1:Q191"/>
  <sheetViews>
    <sheetView workbookViewId="0">
      <selection activeCell="I52" sqref="I52"/>
    </sheetView>
  </sheetViews>
  <sheetFormatPr defaultColWidth="9.81640625" defaultRowHeight="15.05"/>
  <cols>
    <col min="1" max="1" width="18.81640625" style="10" customWidth="1"/>
    <col min="2" max="3" width="9.81640625" style="10"/>
    <col min="4" max="4" width="13.7265625" style="10" customWidth="1"/>
    <col min="5" max="6" width="9.81640625" style="10"/>
    <col min="7" max="7" width="11.90625" style="10" customWidth="1"/>
    <col min="8" max="8" width="9.81640625" style="10" customWidth="1"/>
    <col min="9" max="16384" width="9.81640625" style="10"/>
  </cols>
  <sheetData>
    <row r="1" spans="1:17">
      <c r="A1" s="173" t="s">
        <v>1120</v>
      </c>
      <c r="B1" s="49"/>
      <c r="C1" s="49"/>
      <c r="D1" s="49"/>
      <c r="E1" s="49"/>
      <c r="F1" s="49"/>
      <c r="G1" s="49"/>
      <c r="H1" s="49"/>
      <c r="I1" s="49"/>
      <c r="J1" s="49"/>
      <c r="K1" s="49"/>
      <c r="L1" s="49"/>
      <c r="M1" s="49"/>
      <c r="N1" s="49"/>
      <c r="O1" s="49"/>
      <c r="P1" s="49"/>
      <c r="Q1" s="49"/>
    </row>
    <row r="2" spans="1:17">
      <c r="A2" s="49"/>
      <c r="B2" s="49"/>
      <c r="C2" s="49"/>
      <c r="D2" s="49"/>
      <c r="E2" s="49"/>
      <c r="F2" s="49"/>
      <c r="G2" s="49"/>
      <c r="H2" s="49"/>
      <c r="I2" s="49"/>
      <c r="J2" s="49"/>
      <c r="K2" s="49"/>
      <c r="L2" s="49"/>
      <c r="M2" s="49"/>
      <c r="N2" s="49"/>
      <c r="O2" s="49"/>
      <c r="P2" s="49"/>
      <c r="Q2" s="49"/>
    </row>
    <row r="3" spans="1:17">
      <c r="A3" s="49"/>
      <c r="B3" s="49"/>
      <c r="C3" s="49"/>
      <c r="D3" s="49"/>
      <c r="E3" s="49"/>
      <c r="F3" s="49"/>
      <c r="G3" s="49"/>
      <c r="H3" s="49"/>
      <c r="I3" s="49"/>
      <c r="J3" s="49"/>
      <c r="K3" s="49"/>
      <c r="L3" s="49"/>
      <c r="M3" s="49"/>
      <c r="N3" s="49"/>
      <c r="O3" s="49"/>
      <c r="P3" s="49"/>
      <c r="Q3" s="49"/>
    </row>
    <row r="4" spans="1:17">
      <c r="A4" s="49"/>
      <c r="B4" s="49"/>
      <c r="C4" s="49"/>
      <c r="D4" s="49"/>
      <c r="E4" s="49"/>
      <c r="F4" s="49"/>
      <c r="G4" s="49"/>
      <c r="H4" s="49"/>
      <c r="I4" s="49"/>
      <c r="J4" s="49"/>
      <c r="K4" s="49"/>
      <c r="L4" s="49"/>
      <c r="M4" s="49"/>
      <c r="N4" s="49"/>
      <c r="O4" s="49"/>
      <c r="P4" s="49"/>
      <c r="Q4" s="49"/>
    </row>
    <row r="5" spans="1:17">
      <c r="A5" s="49"/>
      <c r="B5" s="49"/>
      <c r="C5" s="49"/>
      <c r="D5" s="49"/>
      <c r="E5" s="49"/>
      <c r="F5" s="49"/>
      <c r="G5" s="49"/>
      <c r="H5" s="49"/>
      <c r="I5" s="49"/>
      <c r="J5" s="49"/>
      <c r="K5" s="49"/>
      <c r="L5" s="49"/>
      <c r="M5" s="49"/>
      <c r="N5" s="49"/>
      <c r="O5" s="49"/>
      <c r="P5" s="49"/>
      <c r="Q5" s="49"/>
    </row>
    <row r="6" spans="1:17">
      <c r="A6" s="49"/>
      <c r="B6" s="49"/>
      <c r="C6" s="49"/>
      <c r="D6" s="49"/>
      <c r="E6" s="49"/>
      <c r="F6" s="49"/>
      <c r="G6" s="49"/>
      <c r="H6" s="49"/>
      <c r="I6" s="49"/>
      <c r="J6" s="49"/>
      <c r="K6" s="49"/>
      <c r="L6" s="49"/>
      <c r="M6" s="49"/>
      <c r="N6" s="49"/>
      <c r="O6" s="49"/>
      <c r="P6" s="49"/>
      <c r="Q6" s="49"/>
    </row>
    <row r="7" spans="1:17">
      <c r="A7" s="49"/>
      <c r="B7" s="49"/>
      <c r="C7" s="49"/>
      <c r="D7" s="49"/>
      <c r="E7" s="49"/>
      <c r="F7" s="49"/>
      <c r="G7" s="49"/>
      <c r="H7" s="49"/>
      <c r="I7" s="49"/>
      <c r="J7" s="49"/>
      <c r="K7" s="49"/>
      <c r="L7" s="49"/>
      <c r="M7" s="49"/>
      <c r="N7" s="49"/>
      <c r="O7" s="49"/>
      <c r="P7" s="49"/>
      <c r="Q7" s="49"/>
    </row>
    <row r="8" spans="1:17">
      <c r="A8" s="49"/>
      <c r="B8" s="49"/>
      <c r="C8" s="49"/>
      <c r="D8" s="49"/>
      <c r="E8" s="49"/>
      <c r="F8" s="49"/>
      <c r="G8" s="49"/>
      <c r="H8" s="49"/>
      <c r="I8" s="49"/>
      <c r="J8" s="49"/>
      <c r="K8" s="49"/>
      <c r="L8" s="49"/>
      <c r="M8" s="49"/>
      <c r="N8" s="49"/>
      <c r="O8" s="49"/>
      <c r="P8" s="49"/>
      <c r="Q8" s="49"/>
    </row>
    <row r="9" spans="1:17">
      <c r="A9" s="49"/>
      <c r="B9" s="49"/>
      <c r="C9" s="49"/>
      <c r="D9" s="49"/>
      <c r="E9" s="49"/>
      <c r="F9" s="49"/>
      <c r="G9" s="49"/>
      <c r="H9" s="49"/>
      <c r="I9" s="49"/>
      <c r="J9" s="49"/>
      <c r="K9" s="49"/>
      <c r="L9" s="49"/>
      <c r="M9" s="49"/>
      <c r="N9" s="49"/>
      <c r="O9" s="49"/>
      <c r="P9" s="49"/>
      <c r="Q9" s="49"/>
    </row>
    <row r="10" spans="1:17">
      <c r="A10" s="49"/>
      <c r="B10" s="49"/>
      <c r="C10" s="49"/>
      <c r="D10" s="49"/>
      <c r="E10" s="49"/>
      <c r="F10" s="49"/>
      <c r="G10" s="49"/>
      <c r="H10" s="49"/>
      <c r="I10" s="49"/>
      <c r="J10" s="49"/>
      <c r="K10" s="49"/>
      <c r="L10" s="49"/>
      <c r="M10" s="49"/>
      <c r="N10" s="49"/>
      <c r="O10" s="49"/>
      <c r="P10" s="49"/>
      <c r="Q10" s="49"/>
    </row>
    <row r="11" spans="1:17">
      <c r="A11" s="49"/>
      <c r="B11" s="49"/>
      <c r="C11" s="49"/>
      <c r="D11" s="49"/>
      <c r="E11" s="49"/>
      <c r="F11" s="49"/>
      <c r="G11" s="49"/>
      <c r="H11" s="49"/>
      <c r="I11" s="49"/>
      <c r="J11" s="49"/>
      <c r="K11" s="49"/>
      <c r="L11" s="49"/>
      <c r="M11" s="49"/>
      <c r="N11" s="49"/>
      <c r="O11" s="49"/>
      <c r="P11" s="49"/>
      <c r="Q11" s="49"/>
    </row>
    <row r="12" spans="1:17">
      <c r="A12" s="49"/>
      <c r="B12" s="49"/>
      <c r="C12" s="49"/>
      <c r="D12" s="49"/>
      <c r="E12" s="49"/>
      <c r="F12" s="49"/>
      <c r="G12" s="49"/>
      <c r="H12" s="49"/>
      <c r="I12" s="49"/>
      <c r="J12" s="49"/>
      <c r="K12" s="49"/>
      <c r="L12" s="49"/>
      <c r="M12" s="49"/>
      <c r="N12" s="49"/>
      <c r="O12" s="49"/>
      <c r="P12" s="49"/>
      <c r="Q12" s="49"/>
    </row>
    <row r="13" spans="1:17">
      <c r="A13" s="49"/>
      <c r="B13" s="49"/>
      <c r="C13" s="49"/>
      <c r="D13" s="49"/>
      <c r="E13" s="49"/>
      <c r="F13" s="49"/>
      <c r="G13" s="49"/>
      <c r="H13" s="49"/>
      <c r="I13" s="49"/>
      <c r="J13" s="49"/>
      <c r="K13" s="49"/>
      <c r="L13" s="49"/>
      <c r="M13" s="49"/>
      <c r="N13" s="49"/>
      <c r="O13" s="49"/>
      <c r="P13" s="49"/>
      <c r="Q13" s="49"/>
    </row>
    <row r="14" spans="1:17">
      <c r="A14" s="49"/>
      <c r="B14" s="49"/>
      <c r="C14" s="49"/>
      <c r="D14" s="49"/>
      <c r="E14" s="49"/>
      <c r="F14" s="49"/>
      <c r="G14" s="49"/>
      <c r="H14" s="49"/>
      <c r="I14" s="49"/>
      <c r="J14" s="49"/>
      <c r="K14" s="49"/>
      <c r="L14" s="49"/>
      <c r="M14" s="49"/>
      <c r="N14" s="49"/>
      <c r="O14" s="49"/>
      <c r="P14" s="49"/>
      <c r="Q14" s="49"/>
    </row>
    <row r="15" spans="1:17">
      <c r="A15" s="49"/>
      <c r="B15" s="49"/>
      <c r="C15" s="49"/>
      <c r="D15" s="49"/>
      <c r="E15" s="49"/>
      <c r="F15" s="49"/>
      <c r="G15" s="49"/>
      <c r="H15" s="49"/>
      <c r="I15" s="49"/>
      <c r="J15" s="49"/>
      <c r="K15" s="49"/>
      <c r="L15" s="49"/>
      <c r="M15" s="49"/>
      <c r="N15" s="49"/>
      <c r="O15" s="49"/>
      <c r="P15" s="49"/>
      <c r="Q15" s="49"/>
    </row>
    <row r="16" spans="1:17">
      <c r="A16" s="49"/>
      <c r="B16" s="49"/>
      <c r="C16" s="49"/>
      <c r="D16" s="49"/>
      <c r="E16" s="49"/>
      <c r="F16" s="49"/>
      <c r="G16" s="49"/>
      <c r="H16" s="49"/>
      <c r="I16" s="49"/>
      <c r="J16" s="49"/>
      <c r="K16" s="49"/>
      <c r="L16" s="49"/>
      <c r="M16" s="49"/>
      <c r="N16" s="49"/>
      <c r="O16" s="49"/>
      <c r="P16" s="49"/>
      <c r="Q16" s="49"/>
    </row>
    <row r="17" spans="1:17">
      <c r="A17" s="49"/>
      <c r="B17" s="49"/>
      <c r="C17" s="49"/>
      <c r="D17" s="49"/>
      <c r="E17" s="49"/>
      <c r="F17" s="49"/>
      <c r="G17" s="49"/>
      <c r="H17" s="49"/>
      <c r="I17" s="49"/>
      <c r="J17" s="49"/>
      <c r="K17" s="49"/>
      <c r="L17" s="49"/>
      <c r="M17" s="49"/>
      <c r="N17" s="49"/>
      <c r="O17" s="49"/>
      <c r="P17" s="49"/>
      <c r="Q17" s="49"/>
    </row>
    <row r="18" spans="1:17">
      <c r="A18" s="49"/>
      <c r="B18" s="49"/>
      <c r="C18" s="49"/>
      <c r="D18" s="49"/>
      <c r="E18" s="49"/>
      <c r="F18" s="49"/>
      <c r="G18" s="49"/>
      <c r="H18" s="49"/>
      <c r="I18" s="49"/>
      <c r="J18" s="49"/>
      <c r="K18" s="49"/>
      <c r="L18" s="49"/>
      <c r="M18" s="49"/>
      <c r="N18" s="49"/>
      <c r="O18" s="49"/>
      <c r="P18" s="49"/>
      <c r="Q18" s="49"/>
    </row>
    <row r="19" spans="1:17">
      <c r="A19" s="49"/>
      <c r="B19" s="49"/>
      <c r="C19" s="49"/>
      <c r="D19" s="49"/>
      <c r="E19" s="49"/>
      <c r="F19" s="49"/>
      <c r="G19" s="49"/>
      <c r="H19" s="49"/>
      <c r="I19" s="49"/>
      <c r="J19" s="49"/>
      <c r="K19" s="49"/>
      <c r="L19" s="49"/>
      <c r="M19" s="49"/>
      <c r="N19" s="49"/>
      <c r="O19" s="49"/>
      <c r="P19" s="49"/>
      <c r="Q19" s="49"/>
    </row>
    <row r="20" spans="1:17">
      <c r="A20" s="49"/>
      <c r="B20" s="49"/>
      <c r="C20" s="49"/>
      <c r="D20" s="49"/>
      <c r="E20" s="49"/>
      <c r="F20" s="49"/>
      <c r="G20" s="49"/>
      <c r="H20" s="49"/>
      <c r="I20" s="49"/>
      <c r="J20" s="49"/>
      <c r="K20" s="49"/>
      <c r="L20" s="49"/>
      <c r="M20" s="49"/>
      <c r="N20" s="49"/>
      <c r="O20" s="49"/>
      <c r="P20" s="49"/>
      <c r="Q20" s="49"/>
    </row>
    <row r="21" spans="1:17">
      <c r="A21" s="49"/>
      <c r="B21" s="49"/>
      <c r="C21" s="49"/>
      <c r="D21" s="49"/>
      <c r="E21" s="49"/>
      <c r="F21" s="49"/>
      <c r="G21" s="49"/>
      <c r="H21" s="49"/>
      <c r="I21" s="49"/>
      <c r="J21" s="49"/>
      <c r="K21" s="49"/>
      <c r="L21" s="49"/>
      <c r="M21" s="49"/>
      <c r="N21" s="49"/>
      <c r="O21" s="49"/>
      <c r="P21" s="49"/>
      <c r="Q21" s="49"/>
    </row>
    <row r="22" spans="1:17">
      <c r="A22" s="173" t="s">
        <v>1121</v>
      </c>
      <c r="B22" s="49"/>
      <c r="C22" s="49"/>
      <c r="D22" s="49"/>
      <c r="E22" s="49"/>
      <c r="F22" s="49"/>
      <c r="G22" s="49"/>
      <c r="H22" s="49"/>
      <c r="I22" s="49"/>
      <c r="J22" s="49"/>
      <c r="K22" s="49"/>
      <c r="L22" s="49"/>
      <c r="M22" s="49"/>
      <c r="N22" s="49"/>
      <c r="O22" s="49"/>
      <c r="P22" s="49"/>
      <c r="Q22" s="49"/>
    </row>
    <row r="23" spans="1:17">
      <c r="A23" s="49"/>
      <c r="B23" s="49"/>
      <c r="C23" s="49"/>
      <c r="D23" s="49"/>
      <c r="E23" s="49"/>
      <c r="F23" s="49"/>
      <c r="G23" s="49"/>
      <c r="H23" s="49"/>
      <c r="I23" s="49"/>
      <c r="J23" s="49"/>
      <c r="K23" s="49"/>
      <c r="L23" s="49"/>
      <c r="M23" s="49"/>
      <c r="N23" s="49"/>
      <c r="O23" s="49"/>
      <c r="P23" s="49"/>
      <c r="Q23" s="49"/>
    </row>
    <row r="24" spans="1:17">
      <c r="A24" s="49"/>
      <c r="B24" s="49"/>
      <c r="C24" s="49"/>
      <c r="D24" s="49"/>
      <c r="E24" s="49"/>
      <c r="F24" s="49"/>
      <c r="G24" s="49"/>
      <c r="H24" s="49"/>
      <c r="I24" s="49"/>
      <c r="J24" s="49"/>
      <c r="K24" s="49"/>
      <c r="L24" s="49"/>
      <c r="M24" s="49"/>
      <c r="N24" s="49"/>
      <c r="O24" s="49"/>
      <c r="P24" s="49"/>
      <c r="Q24" s="49"/>
    </row>
    <row r="25" spans="1:17">
      <c r="A25" s="49"/>
      <c r="B25" s="49"/>
      <c r="C25" s="49"/>
      <c r="D25" s="49"/>
      <c r="E25" s="49"/>
      <c r="F25" s="49"/>
      <c r="G25" s="49"/>
      <c r="H25" s="49"/>
      <c r="I25" s="49"/>
      <c r="J25" s="49"/>
      <c r="K25" s="49"/>
      <c r="L25" s="49"/>
      <c r="M25" s="49"/>
      <c r="N25" s="49"/>
      <c r="O25" s="49"/>
      <c r="P25" s="49"/>
      <c r="Q25" s="49"/>
    </row>
    <row r="26" spans="1:17">
      <c r="A26" s="49"/>
      <c r="B26" s="49"/>
      <c r="C26" s="49"/>
      <c r="D26" s="49"/>
      <c r="E26" s="49"/>
      <c r="F26" s="49"/>
      <c r="G26" s="49"/>
      <c r="H26" s="49"/>
      <c r="I26" s="49"/>
      <c r="J26" s="49"/>
      <c r="K26" s="49"/>
      <c r="L26" s="49"/>
      <c r="M26" s="49"/>
      <c r="N26" s="49"/>
      <c r="O26" s="49"/>
      <c r="P26" s="49"/>
      <c r="Q26" s="49"/>
    </row>
    <row r="27" spans="1:17">
      <c r="A27" s="49"/>
      <c r="B27" s="49"/>
      <c r="C27" s="49"/>
      <c r="D27" s="49"/>
      <c r="E27" s="49"/>
      <c r="F27" s="49"/>
      <c r="G27" s="49"/>
      <c r="H27" s="49"/>
      <c r="I27" s="49"/>
      <c r="J27" s="49"/>
      <c r="K27" s="49"/>
      <c r="L27" s="49"/>
      <c r="M27" s="49"/>
      <c r="N27" s="49"/>
      <c r="O27" s="49"/>
      <c r="P27" s="49"/>
      <c r="Q27" s="49"/>
    </row>
    <row r="28" spans="1:17">
      <c r="A28" s="49"/>
      <c r="B28" s="49"/>
      <c r="C28" s="49"/>
      <c r="D28" s="49"/>
      <c r="E28" s="49"/>
      <c r="F28" s="49"/>
      <c r="G28" s="49"/>
      <c r="H28" s="49"/>
      <c r="I28" s="49"/>
      <c r="J28" s="49"/>
      <c r="K28" s="49"/>
      <c r="L28" s="49"/>
      <c r="M28" s="49"/>
      <c r="N28" s="49"/>
      <c r="O28" s="49"/>
      <c r="P28" s="49"/>
      <c r="Q28" s="49"/>
    </row>
    <row r="29" spans="1:17">
      <c r="A29" s="49"/>
      <c r="B29" s="49"/>
      <c r="C29" s="49"/>
      <c r="D29" s="49"/>
      <c r="E29" s="49"/>
      <c r="F29" s="49"/>
      <c r="G29" s="49"/>
      <c r="H29" s="49"/>
      <c r="I29" s="49"/>
      <c r="J29" s="49"/>
      <c r="K29" s="49"/>
      <c r="L29" s="49"/>
      <c r="M29" s="49"/>
      <c r="N29" s="49"/>
      <c r="O29" s="49"/>
      <c r="P29" s="49"/>
      <c r="Q29" s="49"/>
    </row>
    <row r="30" spans="1:17">
      <c r="A30" s="49"/>
      <c r="B30" s="49"/>
      <c r="C30" s="49"/>
      <c r="D30" s="49"/>
      <c r="E30" s="49"/>
      <c r="F30" s="49"/>
      <c r="G30" s="49"/>
      <c r="H30" s="49"/>
      <c r="I30" s="49"/>
      <c r="J30" s="49"/>
      <c r="K30" s="49"/>
      <c r="L30" s="49"/>
      <c r="M30" s="49"/>
      <c r="N30" s="49"/>
      <c r="O30" s="49"/>
      <c r="P30" s="49"/>
      <c r="Q30" s="49"/>
    </row>
    <row r="31" spans="1:17">
      <c r="A31" s="49"/>
      <c r="B31" s="49"/>
      <c r="C31" s="49"/>
      <c r="D31" s="49"/>
      <c r="E31" s="49"/>
      <c r="F31" s="49"/>
      <c r="G31" s="49"/>
      <c r="H31" s="49"/>
      <c r="I31" s="49"/>
      <c r="J31" s="49"/>
      <c r="K31" s="49"/>
      <c r="L31" s="49"/>
      <c r="M31" s="49"/>
      <c r="N31" s="49"/>
      <c r="O31" s="49"/>
      <c r="P31" s="49"/>
      <c r="Q31" s="49"/>
    </row>
    <row r="32" spans="1:17">
      <c r="A32" s="49"/>
      <c r="B32" s="49"/>
      <c r="C32" s="49"/>
      <c r="D32" s="49"/>
      <c r="E32" s="49"/>
      <c r="F32" s="49"/>
      <c r="G32" s="49"/>
      <c r="H32" s="49"/>
      <c r="I32" s="49"/>
      <c r="J32" s="49"/>
      <c r="K32" s="49"/>
      <c r="L32" s="49"/>
      <c r="M32" s="49"/>
      <c r="N32" s="49"/>
      <c r="O32" s="49"/>
      <c r="P32" s="49"/>
      <c r="Q32" s="49"/>
    </row>
    <row r="33" spans="1:17">
      <c r="A33" s="49"/>
      <c r="B33" s="49"/>
      <c r="C33" s="49"/>
      <c r="D33" s="49"/>
      <c r="E33" s="49"/>
      <c r="F33" s="49"/>
      <c r="G33" s="49"/>
      <c r="H33" s="49"/>
      <c r="I33" s="49"/>
      <c r="J33" s="49"/>
      <c r="K33" s="49"/>
      <c r="L33" s="49"/>
      <c r="M33" s="49"/>
      <c r="N33" s="49"/>
      <c r="O33" s="49"/>
      <c r="P33" s="49"/>
      <c r="Q33" s="49"/>
    </row>
    <row r="34" spans="1:17">
      <c r="A34" s="49"/>
      <c r="B34" s="49"/>
      <c r="C34" s="49"/>
      <c r="D34" s="49"/>
      <c r="E34" s="49"/>
      <c r="F34" s="49"/>
      <c r="G34" s="49"/>
      <c r="H34" s="49"/>
      <c r="I34" s="49"/>
      <c r="J34" s="49"/>
      <c r="K34" s="49"/>
      <c r="L34" s="49"/>
      <c r="M34" s="49"/>
      <c r="N34" s="49"/>
      <c r="O34" s="49"/>
      <c r="P34" s="49"/>
      <c r="Q34" s="49"/>
    </row>
    <row r="35" spans="1:17">
      <c r="A35" s="49"/>
      <c r="B35" s="49"/>
      <c r="C35" s="49"/>
      <c r="D35" s="49"/>
      <c r="E35" s="49"/>
      <c r="F35" s="49"/>
      <c r="G35" s="49"/>
      <c r="H35" s="49"/>
      <c r="I35" s="49"/>
      <c r="J35" s="49"/>
      <c r="K35" s="49"/>
      <c r="L35" s="49"/>
      <c r="M35" s="49"/>
      <c r="N35" s="49"/>
      <c r="O35" s="49"/>
      <c r="P35" s="49"/>
      <c r="Q35" s="49"/>
    </row>
    <row r="36" spans="1:17">
      <c r="A36" s="49"/>
      <c r="B36" s="49"/>
      <c r="C36" s="49"/>
      <c r="D36" s="49"/>
      <c r="E36" s="49"/>
      <c r="F36" s="49"/>
      <c r="G36" s="49"/>
      <c r="H36" s="49"/>
      <c r="I36" s="49"/>
      <c r="J36" s="49"/>
      <c r="K36" s="49"/>
      <c r="L36" s="49"/>
      <c r="M36" s="49"/>
      <c r="N36" s="49"/>
      <c r="O36" s="49"/>
      <c r="P36" s="49"/>
      <c r="Q36" s="49"/>
    </row>
    <row r="37" spans="1:17">
      <c r="A37" s="49"/>
      <c r="B37" s="49"/>
      <c r="C37" s="49"/>
      <c r="D37" s="49"/>
      <c r="E37" s="49"/>
      <c r="F37" s="49"/>
      <c r="G37" s="49"/>
      <c r="H37" s="49"/>
      <c r="I37" s="49"/>
      <c r="J37" s="49"/>
      <c r="K37" s="49"/>
      <c r="L37" s="49"/>
      <c r="M37" s="49"/>
      <c r="N37" s="49"/>
      <c r="O37" s="49"/>
      <c r="P37" s="49"/>
      <c r="Q37" s="49"/>
    </row>
    <row r="38" spans="1:17">
      <c r="A38" s="49"/>
      <c r="B38" s="49"/>
      <c r="C38" s="49"/>
      <c r="D38" s="49"/>
      <c r="E38" s="49"/>
      <c r="F38" s="49"/>
      <c r="G38" s="49"/>
      <c r="H38" s="49"/>
      <c r="I38" s="49"/>
      <c r="J38" s="49"/>
      <c r="K38" s="49"/>
      <c r="L38" s="49"/>
      <c r="M38" s="49"/>
      <c r="N38" s="49"/>
      <c r="O38" s="49"/>
      <c r="P38" s="49"/>
      <c r="Q38" s="49"/>
    </row>
    <row r="39" spans="1:17">
      <c r="A39" s="49"/>
      <c r="B39" s="49"/>
      <c r="C39" s="49"/>
      <c r="D39" s="49"/>
      <c r="E39" s="49"/>
      <c r="F39" s="49"/>
      <c r="G39" s="49"/>
      <c r="H39" s="49"/>
      <c r="I39" s="49"/>
      <c r="J39" s="49"/>
      <c r="K39" s="49"/>
      <c r="L39" s="49"/>
      <c r="M39" s="49"/>
      <c r="N39" s="49"/>
      <c r="O39" s="49"/>
      <c r="P39" s="49"/>
      <c r="Q39" s="49"/>
    </row>
    <row r="40" spans="1:17">
      <c r="A40" s="49"/>
      <c r="B40" s="49"/>
      <c r="C40" s="49"/>
      <c r="D40" s="49"/>
      <c r="E40" s="49"/>
      <c r="F40" s="49"/>
      <c r="G40" s="49"/>
      <c r="H40" s="49"/>
      <c r="I40" s="49"/>
      <c r="J40" s="49"/>
      <c r="K40" s="49"/>
      <c r="L40" s="49"/>
      <c r="M40" s="49"/>
      <c r="N40" s="49"/>
      <c r="O40" s="49"/>
      <c r="P40" s="49"/>
      <c r="Q40" s="49"/>
    </row>
    <row r="41" spans="1:17">
      <c r="A41" s="49"/>
      <c r="B41" s="49"/>
      <c r="C41" s="49"/>
      <c r="D41" s="49"/>
      <c r="E41" s="49"/>
      <c r="F41" s="49"/>
      <c r="G41" s="49"/>
      <c r="H41" s="49"/>
      <c r="I41" s="49"/>
      <c r="J41" s="49"/>
      <c r="K41" s="49"/>
      <c r="L41" s="49"/>
      <c r="M41" s="49"/>
      <c r="N41" s="49"/>
      <c r="O41" s="49"/>
      <c r="P41" s="49"/>
      <c r="Q41" s="49"/>
    </row>
    <row r="42" spans="1:17">
      <c r="A42" s="49"/>
      <c r="B42" s="49"/>
      <c r="C42" s="49"/>
      <c r="D42" s="49"/>
      <c r="E42" s="49"/>
      <c r="F42" s="49"/>
      <c r="G42" s="49"/>
      <c r="H42" s="49"/>
      <c r="I42" s="49"/>
      <c r="J42" s="49"/>
      <c r="K42" s="49"/>
      <c r="L42" s="49"/>
      <c r="M42" s="49"/>
      <c r="N42" s="49"/>
      <c r="O42" s="49"/>
      <c r="P42" s="49"/>
      <c r="Q42" s="49"/>
    </row>
    <row r="43" spans="1:17" s="13" customFormat="1" ht="15.65">
      <c r="A43" s="17" t="s">
        <v>1307</v>
      </c>
      <c r="B43" s="17"/>
      <c r="C43" s="17"/>
      <c r="D43" s="17"/>
      <c r="E43" s="17"/>
      <c r="F43" s="17"/>
      <c r="G43" s="17"/>
      <c r="H43" s="17"/>
      <c r="I43" s="17"/>
      <c r="J43" s="17"/>
      <c r="K43" s="17"/>
      <c r="L43" s="17"/>
      <c r="M43" s="17"/>
      <c r="N43" s="17"/>
      <c r="O43" s="17"/>
      <c r="P43" s="17"/>
      <c r="Q43" s="17"/>
    </row>
    <row r="44" spans="1:17" s="13" customFormat="1" ht="15.65">
      <c r="A44" s="17"/>
      <c r="B44" s="17"/>
      <c r="C44" s="17"/>
      <c r="D44" s="17"/>
      <c r="E44" s="17"/>
      <c r="F44" s="17"/>
      <c r="G44" s="17"/>
      <c r="H44" s="17"/>
      <c r="I44" s="17"/>
      <c r="J44" s="17"/>
      <c r="K44" s="17"/>
      <c r="L44" s="17"/>
      <c r="M44" s="17"/>
      <c r="N44" s="17"/>
      <c r="O44" s="17"/>
      <c r="P44" s="17"/>
      <c r="Q44" s="17"/>
    </row>
    <row r="45" spans="1:17" s="13" customFormat="1" ht="15.65">
      <c r="A45" s="553" t="s">
        <v>680</v>
      </c>
      <c r="B45" s="742" t="s">
        <v>16</v>
      </c>
      <c r="C45" s="742" t="s">
        <v>12</v>
      </c>
      <c r="D45" s="742" t="s">
        <v>51</v>
      </c>
      <c r="E45" s="742" t="s">
        <v>52</v>
      </c>
      <c r="F45" s="742" t="s">
        <v>53</v>
      </c>
      <c r="G45" s="587" t="s">
        <v>54</v>
      </c>
      <c r="H45" s="17"/>
      <c r="I45" s="17"/>
      <c r="J45" s="17"/>
      <c r="K45" s="17"/>
      <c r="L45" s="17"/>
      <c r="M45" s="17"/>
      <c r="N45" s="17"/>
      <c r="O45" s="17"/>
      <c r="P45" s="17"/>
      <c r="Q45" s="17"/>
    </row>
    <row r="46" spans="1:17" s="13" customFormat="1" ht="15.65">
      <c r="A46" s="555"/>
      <c r="B46" s="586" t="s">
        <v>55</v>
      </c>
      <c r="C46" s="586" t="s">
        <v>56</v>
      </c>
      <c r="D46" s="586" t="s">
        <v>57</v>
      </c>
      <c r="E46" s="586" t="s">
        <v>58</v>
      </c>
      <c r="F46" s="586" t="s">
        <v>59</v>
      </c>
      <c r="G46" s="809" t="s">
        <v>60</v>
      </c>
      <c r="H46" s="17"/>
      <c r="I46" s="17"/>
      <c r="J46" s="17"/>
      <c r="K46" s="17"/>
      <c r="L46" s="17"/>
      <c r="M46" s="17"/>
      <c r="N46" s="17"/>
      <c r="O46" s="17"/>
      <c r="P46" s="17"/>
      <c r="Q46" s="17"/>
    </row>
    <row r="47" spans="1:17" s="13" customFormat="1" ht="15.65">
      <c r="A47" s="555"/>
      <c r="B47" s="586" t="s">
        <v>61</v>
      </c>
      <c r="C47" s="586" t="s">
        <v>62</v>
      </c>
      <c r="D47" s="586" t="s">
        <v>63</v>
      </c>
      <c r="E47" s="586" t="s">
        <v>64</v>
      </c>
      <c r="F47" s="586" t="s">
        <v>64</v>
      </c>
      <c r="G47" s="809" t="s">
        <v>65</v>
      </c>
      <c r="H47" s="17"/>
      <c r="I47" s="17"/>
      <c r="J47" s="17"/>
      <c r="K47" s="17"/>
      <c r="L47" s="17"/>
      <c r="M47" s="17"/>
      <c r="N47" s="17"/>
      <c r="O47" s="17"/>
      <c r="P47" s="17"/>
      <c r="Q47" s="17"/>
    </row>
    <row r="48" spans="1:17" s="13" customFormat="1" ht="15.65">
      <c r="A48" s="555"/>
      <c r="B48" s="586" t="s">
        <v>66</v>
      </c>
      <c r="C48" s="555"/>
      <c r="D48" s="555"/>
      <c r="E48" s="555"/>
      <c r="F48" s="555"/>
      <c r="G48" s="589"/>
      <c r="H48" s="17"/>
      <c r="I48" s="17"/>
      <c r="J48" s="17"/>
      <c r="K48" s="17"/>
      <c r="L48" s="17"/>
      <c r="M48" s="17"/>
      <c r="N48" s="17"/>
      <c r="O48" s="17"/>
      <c r="P48" s="17"/>
      <c r="Q48" s="17"/>
    </row>
    <row r="49" spans="1:17" s="13" customFormat="1" ht="15.05" customHeight="1">
      <c r="A49" s="558" t="s">
        <v>682</v>
      </c>
      <c r="B49" s="69">
        <v>20663</v>
      </c>
      <c r="C49" s="323">
        <v>1951.0509999999999</v>
      </c>
      <c r="D49" s="324">
        <v>42711864.149999999</v>
      </c>
      <c r="E49" s="325">
        <v>2067.0700000000002</v>
      </c>
      <c r="F49" s="324">
        <v>21.89</v>
      </c>
      <c r="G49" s="325">
        <v>94.42</v>
      </c>
      <c r="H49" s="17"/>
      <c r="I49" s="17"/>
      <c r="J49" s="17"/>
      <c r="K49" s="17"/>
      <c r="L49" s="17"/>
      <c r="M49" s="17"/>
      <c r="N49" s="17"/>
      <c r="O49" s="17"/>
      <c r="P49" s="17"/>
      <c r="Q49" s="17"/>
    </row>
    <row r="50" spans="1:17" s="13" customFormat="1" ht="15.65">
      <c r="A50" s="559" t="s">
        <v>683</v>
      </c>
      <c r="B50" s="73">
        <v>20653</v>
      </c>
      <c r="C50" s="326">
        <v>1871.576</v>
      </c>
      <c r="D50" s="327">
        <v>42876620.119999997</v>
      </c>
      <c r="E50" s="328">
        <v>2076.0500000000002</v>
      </c>
      <c r="F50" s="327">
        <v>22.91</v>
      </c>
      <c r="G50" s="328">
        <v>90.62</v>
      </c>
      <c r="H50" s="17"/>
      <c r="I50" s="17"/>
      <c r="J50" s="17"/>
      <c r="K50" s="17"/>
      <c r="L50" s="17"/>
      <c r="M50" s="17"/>
      <c r="N50" s="17"/>
      <c r="O50" s="17"/>
      <c r="P50" s="17"/>
      <c r="Q50" s="17"/>
    </row>
    <row r="51" spans="1:17" s="13" customFormat="1" ht="15.65">
      <c r="A51" s="559" t="s">
        <v>684</v>
      </c>
      <c r="B51" s="73">
        <v>22400</v>
      </c>
      <c r="C51" s="326">
        <v>2176.0410000000002</v>
      </c>
      <c r="D51" s="327">
        <v>43536618.399999999</v>
      </c>
      <c r="E51" s="328">
        <v>1943.6</v>
      </c>
      <c r="F51" s="327">
        <v>20.010000000000002</v>
      </c>
      <c r="G51" s="328">
        <v>97.14</v>
      </c>
      <c r="H51" s="17"/>
      <c r="I51" s="17"/>
      <c r="J51" s="17"/>
      <c r="K51" s="17"/>
      <c r="L51" s="17"/>
      <c r="M51" s="17"/>
      <c r="N51" s="17"/>
      <c r="O51" s="17"/>
      <c r="P51" s="17"/>
      <c r="Q51" s="17"/>
    </row>
    <row r="52" spans="1:17" s="13" customFormat="1" ht="15.65">
      <c r="A52" s="559" t="s">
        <v>685</v>
      </c>
      <c r="B52" s="73">
        <v>22824</v>
      </c>
      <c r="C52" s="326">
        <v>1851.691</v>
      </c>
      <c r="D52" s="327">
        <v>44843064.289999999</v>
      </c>
      <c r="E52" s="328">
        <v>1964.73</v>
      </c>
      <c r="F52" s="327">
        <v>24.22</v>
      </c>
      <c r="G52" s="328">
        <v>81.13</v>
      </c>
      <c r="H52" s="17"/>
      <c r="I52" s="17"/>
      <c r="J52" s="17"/>
      <c r="K52" s="17"/>
      <c r="L52" s="17"/>
      <c r="M52" s="17"/>
      <c r="N52" s="17"/>
      <c r="O52" s="17"/>
      <c r="P52" s="17"/>
      <c r="Q52" s="17"/>
    </row>
    <row r="53" spans="1:17" s="13" customFormat="1" ht="15.65">
      <c r="A53" s="559" t="s">
        <v>686</v>
      </c>
      <c r="B53" s="73">
        <v>23723</v>
      </c>
      <c r="C53" s="326">
        <v>2056.8780000000002</v>
      </c>
      <c r="D53" s="327">
        <v>45181763.159999996</v>
      </c>
      <c r="E53" s="328">
        <v>1904.56</v>
      </c>
      <c r="F53" s="327">
        <v>21.97</v>
      </c>
      <c r="G53" s="328">
        <v>86.7</v>
      </c>
      <c r="H53" s="17"/>
      <c r="I53" s="17"/>
      <c r="J53" s="17"/>
      <c r="K53" s="17"/>
      <c r="L53" s="17"/>
      <c r="M53" s="17"/>
      <c r="N53" s="17"/>
      <c r="O53" s="17"/>
      <c r="P53" s="17"/>
      <c r="Q53" s="17"/>
    </row>
    <row r="54" spans="1:17" s="13" customFormat="1" ht="15.65">
      <c r="A54" s="559" t="s">
        <v>687</v>
      </c>
      <c r="B54" s="73">
        <v>24233</v>
      </c>
      <c r="C54" s="326">
        <v>2080.3629999999998</v>
      </c>
      <c r="D54" s="327">
        <v>45607595.600000001</v>
      </c>
      <c r="E54" s="328">
        <v>1882.04</v>
      </c>
      <c r="F54" s="327">
        <v>21.92</v>
      </c>
      <c r="G54" s="328">
        <v>85.85</v>
      </c>
      <c r="H54" s="17"/>
      <c r="I54" s="109"/>
      <c r="J54" s="17"/>
      <c r="K54" s="17"/>
      <c r="L54" s="17"/>
      <c r="M54" s="17"/>
      <c r="N54" s="17"/>
      <c r="O54" s="17"/>
      <c r="P54" s="17"/>
      <c r="Q54" s="17"/>
    </row>
    <row r="55" spans="1:17" s="13" customFormat="1" ht="15.65">
      <c r="A55" s="559" t="s">
        <v>688</v>
      </c>
      <c r="B55" s="73">
        <v>24154</v>
      </c>
      <c r="C55" s="326">
        <v>2090.7190000000001</v>
      </c>
      <c r="D55" s="327">
        <v>47317291.100000001</v>
      </c>
      <c r="E55" s="328">
        <v>1958.98</v>
      </c>
      <c r="F55" s="327">
        <v>22.63</v>
      </c>
      <c r="G55" s="328">
        <v>86.56</v>
      </c>
      <c r="H55" s="17"/>
      <c r="I55" s="17"/>
      <c r="J55" s="17"/>
      <c r="K55" s="17"/>
      <c r="L55" s="17"/>
      <c r="M55" s="17"/>
      <c r="N55" s="17"/>
      <c r="O55" s="17"/>
      <c r="P55" s="17"/>
      <c r="Q55" s="17"/>
    </row>
    <row r="56" spans="1:17" s="13" customFormat="1" ht="15.65">
      <c r="A56" s="559" t="s">
        <v>689</v>
      </c>
      <c r="B56" s="73">
        <v>24355</v>
      </c>
      <c r="C56" s="326">
        <v>2213.248</v>
      </c>
      <c r="D56" s="327">
        <v>47755316.82</v>
      </c>
      <c r="E56" s="328">
        <v>1960.8</v>
      </c>
      <c r="F56" s="327">
        <v>21.58</v>
      </c>
      <c r="G56" s="328">
        <v>90.87</v>
      </c>
      <c r="H56" s="17"/>
      <c r="I56" s="17"/>
      <c r="J56" s="17"/>
      <c r="K56" s="17"/>
      <c r="L56" s="17"/>
      <c r="M56" s="17"/>
      <c r="N56" s="17"/>
      <c r="O56" s="17"/>
      <c r="P56" s="17"/>
      <c r="Q56" s="17"/>
    </row>
    <row r="57" spans="1:17" s="13" customFormat="1" ht="15.65">
      <c r="A57" s="559" t="s">
        <v>690</v>
      </c>
      <c r="B57" s="73">
        <v>24393</v>
      </c>
      <c r="C57" s="326">
        <v>2174.759</v>
      </c>
      <c r="D57" s="327">
        <v>49273522.590000004</v>
      </c>
      <c r="E57" s="328">
        <v>2019.99</v>
      </c>
      <c r="F57" s="327">
        <v>22.66</v>
      </c>
      <c r="G57" s="328">
        <v>89.16</v>
      </c>
      <c r="H57" s="17"/>
      <c r="I57" s="17"/>
      <c r="J57" s="17"/>
      <c r="K57" s="17"/>
      <c r="L57" s="17"/>
      <c r="M57" s="17"/>
      <c r="N57" s="17"/>
      <c r="O57" s="17"/>
      <c r="P57" s="17"/>
      <c r="Q57" s="17"/>
    </row>
    <row r="58" spans="1:17" s="13" customFormat="1" ht="15.65">
      <c r="A58" s="559" t="s">
        <v>14</v>
      </c>
      <c r="B58" s="73">
        <v>24674</v>
      </c>
      <c r="C58" s="326">
        <v>2246.451</v>
      </c>
      <c r="D58" s="327">
        <v>48741998.020000003</v>
      </c>
      <c r="E58" s="328">
        <v>1975.44</v>
      </c>
      <c r="F58" s="327">
        <v>21.7</v>
      </c>
      <c r="G58" s="328">
        <v>91.05</v>
      </c>
      <c r="H58" s="17"/>
      <c r="I58" s="17"/>
      <c r="J58" s="17"/>
      <c r="K58" s="17"/>
      <c r="L58" s="17"/>
      <c r="M58" s="17"/>
      <c r="N58" s="17"/>
      <c r="O58" s="17"/>
      <c r="P58" s="17"/>
      <c r="Q58" s="17"/>
    </row>
    <row r="59" spans="1:17" s="13" customFormat="1" ht="15.65">
      <c r="A59" s="559" t="s">
        <v>691</v>
      </c>
      <c r="B59" s="72">
        <v>24563</v>
      </c>
      <c r="C59" s="329">
        <v>2120.2550000000001</v>
      </c>
      <c r="D59" s="330">
        <v>50210385.200000003</v>
      </c>
      <c r="E59" s="331">
        <v>2044.15</v>
      </c>
      <c r="F59" s="330">
        <v>23.68</v>
      </c>
      <c r="G59" s="331">
        <v>86.32</v>
      </c>
      <c r="H59" s="17"/>
      <c r="I59" s="109"/>
      <c r="J59" s="17"/>
      <c r="K59" s="17"/>
      <c r="L59" s="17"/>
      <c r="M59" s="17"/>
      <c r="N59" s="17"/>
      <c r="O59" s="17"/>
      <c r="P59" s="17"/>
      <c r="Q59" s="17"/>
    </row>
    <row r="60" spans="1:17" s="13" customFormat="1" ht="15.65">
      <c r="A60" s="559" t="s">
        <v>692</v>
      </c>
      <c r="B60" s="72">
        <v>24017</v>
      </c>
      <c r="C60" s="329">
        <v>1886.3119999999999</v>
      </c>
      <c r="D60" s="330">
        <v>47441830.07</v>
      </c>
      <c r="E60" s="331">
        <v>1975.34</v>
      </c>
      <c r="F60" s="330">
        <v>25.15</v>
      </c>
      <c r="G60" s="331">
        <v>78.540000000000006</v>
      </c>
      <c r="H60" s="109"/>
      <c r="I60" s="17"/>
      <c r="J60" s="17"/>
      <c r="K60" s="17"/>
      <c r="L60" s="17"/>
      <c r="M60" s="17"/>
      <c r="N60" s="17"/>
      <c r="O60" s="17"/>
      <c r="P60" s="17"/>
      <c r="Q60" s="17"/>
    </row>
    <row r="61" spans="1:17" s="13" customFormat="1" ht="21.15" customHeight="1">
      <c r="A61" s="1131" t="s">
        <v>598</v>
      </c>
      <c r="B61" s="939"/>
      <c r="C61" s="1133"/>
      <c r="D61" s="1133">
        <f>SUM(D49:D60)</f>
        <v>555497869.51999998</v>
      </c>
      <c r="E61" s="1133"/>
      <c r="F61" s="1133"/>
      <c r="G61" s="1134"/>
      <c r="H61" s="17"/>
      <c r="I61" s="17"/>
      <c r="J61" s="17"/>
      <c r="K61" s="17"/>
      <c r="L61" s="17"/>
      <c r="M61" s="17"/>
      <c r="N61" s="17"/>
      <c r="O61" s="17"/>
      <c r="P61" s="17"/>
      <c r="Q61" s="17"/>
    </row>
    <row r="62" spans="1:17" s="13" customFormat="1" ht="21.15" customHeight="1">
      <c r="A62" s="556" t="s">
        <v>1306</v>
      </c>
      <c r="B62" s="591">
        <f>SUM(B49:B60)/12</f>
        <v>23387.666666666668</v>
      </c>
      <c r="C62" s="590"/>
      <c r="D62" s="817"/>
      <c r="E62" s="817">
        <f>SUM(E49:E60)/12</f>
        <v>1981.0625</v>
      </c>
      <c r="F62" s="817">
        <f t="shared" ref="F62:G62" si="0">SUM(F49:F60)/12</f>
        <v>22.526666666666667</v>
      </c>
      <c r="G62" s="818">
        <f t="shared" si="0"/>
        <v>88.196666666666658</v>
      </c>
      <c r="H62" s="17"/>
      <c r="I62" s="17"/>
      <c r="J62" s="17"/>
      <c r="K62" s="17"/>
      <c r="L62" s="17"/>
      <c r="M62" s="17"/>
      <c r="N62" s="17"/>
      <c r="O62" s="17"/>
      <c r="P62" s="17"/>
      <c r="Q62" s="17"/>
    </row>
    <row r="63" spans="1:17" s="13" customFormat="1" ht="20.2" customHeight="1">
      <c r="A63" s="1132" t="s">
        <v>1164</v>
      </c>
      <c r="B63" s="298">
        <v>19577.666666666668</v>
      </c>
      <c r="C63" s="178"/>
      <c r="D63" s="332"/>
      <c r="E63" s="332">
        <v>1906.5925</v>
      </c>
      <c r="F63" s="332">
        <v>19.110833333333332</v>
      </c>
      <c r="G63" s="333">
        <v>99.970833333333317</v>
      </c>
      <c r="H63" s="17"/>
      <c r="I63" s="17"/>
      <c r="J63" s="17"/>
      <c r="K63" s="17"/>
      <c r="L63" s="17"/>
      <c r="M63" s="17"/>
      <c r="N63" s="17"/>
      <c r="O63" s="17"/>
      <c r="P63" s="17"/>
      <c r="Q63" s="17"/>
    </row>
    <row r="64" spans="1:17" s="13" customFormat="1" ht="15.65">
      <c r="A64" s="17" t="s">
        <v>67</v>
      </c>
      <c r="B64" s="17"/>
      <c r="C64" s="17"/>
      <c r="D64" s="17"/>
      <c r="E64" s="17"/>
      <c r="F64" s="17"/>
      <c r="G64" s="17"/>
      <c r="H64" s="17"/>
      <c r="I64" s="17"/>
      <c r="J64" s="17"/>
      <c r="K64" s="17"/>
      <c r="L64" s="17"/>
      <c r="M64" s="17"/>
      <c r="N64" s="17"/>
      <c r="O64" s="17"/>
      <c r="P64" s="17"/>
      <c r="Q64" s="17"/>
    </row>
    <row r="65" spans="1:17" s="13" customFormat="1" ht="15.65">
      <c r="A65" s="27" t="s">
        <v>902</v>
      </c>
      <c r="B65" s="17"/>
      <c r="C65" s="17"/>
      <c r="D65" s="17"/>
      <c r="E65" s="17"/>
      <c r="F65" s="17"/>
      <c r="G65" s="17"/>
      <c r="H65" s="17"/>
      <c r="I65" s="17"/>
      <c r="J65" s="17"/>
      <c r="K65" s="17"/>
      <c r="L65" s="17"/>
      <c r="M65" s="17"/>
      <c r="N65" s="17"/>
      <c r="O65" s="17"/>
      <c r="P65" s="17"/>
      <c r="Q65" s="17"/>
    </row>
    <row r="66" spans="1:17" ht="11.3" customHeight="1">
      <c r="A66" s="49"/>
      <c r="B66" s="49"/>
      <c r="C66" s="49"/>
      <c r="D66" s="49"/>
      <c r="E66" s="49"/>
      <c r="F66" s="49"/>
      <c r="G66" s="49"/>
      <c r="H66" s="49"/>
      <c r="I66" s="49"/>
      <c r="J66" s="49"/>
      <c r="K66" s="49"/>
      <c r="L66" s="49"/>
      <c r="M66" s="49"/>
      <c r="N66" s="49"/>
      <c r="O66" s="49"/>
      <c r="P66" s="49"/>
      <c r="Q66" s="49"/>
    </row>
    <row r="67" spans="1:17">
      <c r="A67" s="24"/>
      <c r="B67" s="49"/>
      <c r="C67" s="49"/>
      <c r="D67" s="49"/>
      <c r="E67" s="49"/>
      <c r="F67" s="49"/>
      <c r="G67" s="49"/>
      <c r="H67" s="49"/>
      <c r="I67" s="49"/>
      <c r="J67" s="49"/>
      <c r="K67" s="49"/>
      <c r="L67" s="49"/>
      <c r="M67" s="49"/>
      <c r="N67" s="49"/>
      <c r="O67" s="49"/>
      <c r="P67" s="49"/>
      <c r="Q67" s="49"/>
    </row>
    <row r="68" spans="1:17">
      <c r="A68" s="49"/>
      <c r="B68" s="49"/>
      <c r="C68" s="49"/>
      <c r="D68" s="49"/>
      <c r="E68" s="49"/>
      <c r="F68" s="49"/>
      <c r="G68" s="49"/>
      <c r="H68" s="49"/>
      <c r="I68" s="49"/>
      <c r="J68" s="49"/>
      <c r="K68" s="49"/>
      <c r="L68" s="49"/>
      <c r="M68" s="49"/>
      <c r="N68" s="49"/>
      <c r="O68" s="49"/>
      <c r="P68" s="49"/>
      <c r="Q68" s="49"/>
    </row>
    <row r="69" spans="1:17">
      <c r="A69" s="49"/>
      <c r="B69" s="49"/>
      <c r="C69" s="49"/>
      <c r="D69" s="49"/>
      <c r="E69" s="49"/>
      <c r="F69" s="49"/>
      <c r="G69" s="49"/>
      <c r="H69" s="49"/>
      <c r="I69" s="49"/>
      <c r="J69" s="49"/>
      <c r="K69" s="49"/>
      <c r="L69" s="49"/>
      <c r="M69" s="49"/>
      <c r="N69" s="49"/>
      <c r="O69" s="49"/>
      <c r="P69" s="49"/>
      <c r="Q69" s="49"/>
    </row>
    <row r="70" spans="1:17">
      <c r="A70" s="49"/>
      <c r="B70" s="49"/>
      <c r="C70" s="49"/>
      <c r="D70" s="49"/>
      <c r="E70" s="49"/>
      <c r="F70" s="49"/>
      <c r="G70" s="49"/>
      <c r="H70" s="49"/>
      <c r="I70" s="49"/>
      <c r="J70" s="49"/>
      <c r="K70" s="49"/>
      <c r="L70" s="49"/>
      <c r="M70" s="49"/>
      <c r="N70" s="49"/>
      <c r="O70" s="49"/>
      <c r="P70" s="49"/>
      <c r="Q70" s="49"/>
    </row>
    <row r="71" spans="1:17">
      <c r="A71" s="49"/>
      <c r="B71" s="49"/>
      <c r="C71" s="49"/>
      <c r="D71" s="49"/>
      <c r="E71" s="49"/>
      <c r="F71" s="49"/>
      <c r="G71" s="49"/>
      <c r="H71" s="49"/>
      <c r="I71" s="49"/>
      <c r="J71" s="49"/>
      <c r="K71" s="49"/>
      <c r="L71" s="49"/>
      <c r="M71" s="49"/>
      <c r="N71" s="49"/>
      <c r="O71" s="49"/>
      <c r="P71" s="49"/>
      <c r="Q71" s="49"/>
    </row>
    <row r="72" spans="1:17">
      <c r="A72" s="49"/>
      <c r="B72" s="49"/>
      <c r="C72" s="49"/>
      <c r="D72" s="49"/>
      <c r="E72" s="49"/>
      <c r="F72" s="49"/>
      <c r="G72" s="49"/>
      <c r="H72" s="49"/>
      <c r="I72" s="49"/>
      <c r="J72" s="49"/>
      <c r="K72" s="49"/>
      <c r="L72" s="49"/>
      <c r="M72" s="49"/>
      <c r="N72" s="49"/>
      <c r="O72" s="49"/>
      <c r="P72" s="49"/>
      <c r="Q72" s="49"/>
    </row>
    <row r="73" spans="1:17">
      <c r="A73" s="49"/>
      <c r="B73" s="49"/>
      <c r="C73" s="49"/>
      <c r="D73" s="49"/>
      <c r="E73" s="49"/>
      <c r="F73" s="49"/>
      <c r="G73" s="49"/>
      <c r="H73" s="49"/>
      <c r="I73" s="49"/>
      <c r="J73" s="49"/>
      <c r="K73" s="49"/>
      <c r="L73" s="49"/>
      <c r="M73" s="49"/>
      <c r="N73" s="49"/>
      <c r="O73" s="49"/>
      <c r="P73" s="49"/>
      <c r="Q73" s="49"/>
    </row>
    <row r="74" spans="1:17">
      <c r="A74" s="49"/>
      <c r="B74" s="49"/>
      <c r="C74" s="49"/>
      <c r="D74" s="49"/>
      <c r="E74" s="49"/>
      <c r="F74" s="49"/>
      <c r="G74" s="49"/>
      <c r="H74" s="49"/>
      <c r="I74" s="49"/>
      <c r="J74" s="49"/>
      <c r="K74" s="49"/>
      <c r="L74" s="49"/>
      <c r="M74" s="49"/>
      <c r="N74" s="49"/>
      <c r="O74" s="49"/>
      <c r="P74" s="49"/>
      <c r="Q74" s="49"/>
    </row>
    <row r="75" spans="1:17">
      <c r="A75" s="49"/>
      <c r="B75" s="49"/>
      <c r="C75" s="49"/>
      <c r="D75" s="49"/>
      <c r="E75" s="49"/>
      <c r="F75" s="49"/>
      <c r="G75" s="49"/>
      <c r="H75" s="49"/>
      <c r="I75" s="49"/>
      <c r="J75" s="49"/>
      <c r="K75" s="49"/>
      <c r="L75" s="49"/>
      <c r="M75" s="49"/>
      <c r="N75" s="49"/>
      <c r="O75" s="49"/>
      <c r="P75" s="49"/>
      <c r="Q75" s="49"/>
    </row>
    <row r="76" spans="1:17">
      <c r="A76" s="49"/>
      <c r="B76" s="49"/>
      <c r="C76" s="49"/>
      <c r="D76" s="49"/>
      <c r="E76" s="49"/>
      <c r="F76" s="49"/>
      <c r="G76" s="49"/>
      <c r="H76" s="49"/>
      <c r="I76" s="49"/>
      <c r="J76" s="49"/>
      <c r="K76" s="49"/>
      <c r="L76" s="49"/>
      <c r="M76" s="49"/>
      <c r="N76" s="49"/>
      <c r="O76" s="49"/>
      <c r="P76" s="49"/>
      <c r="Q76" s="49"/>
    </row>
    <row r="77" spans="1:17">
      <c r="A77" s="49"/>
      <c r="B77" s="49"/>
      <c r="C77" s="49"/>
      <c r="D77" s="49"/>
      <c r="E77" s="49"/>
      <c r="F77" s="49"/>
      <c r="G77" s="49"/>
      <c r="H77" s="49"/>
      <c r="I77" s="49"/>
      <c r="J77" s="49"/>
      <c r="K77" s="49"/>
      <c r="L77" s="49"/>
      <c r="M77" s="49"/>
      <c r="N77" s="49"/>
      <c r="O77" s="49"/>
      <c r="P77" s="49"/>
      <c r="Q77" s="49"/>
    </row>
    <row r="78" spans="1:17">
      <c r="A78" s="49"/>
      <c r="B78" s="49"/>
      <c r="C78" s="49"/>
      <c r="D78" s="49"/>
      <c r="E78" s="49"/>
      <c r="F78" s="49"/>
      <c r="G78" s="49"/>
      <c r="H78" s="49"/>
      <c r="I78" s="49"/>
      <c r="J78" s="49"/>
      <c r="K78" s="49"/>
      <c r="L78" s="49"/>
      <c r="M78" s="49"/>
      <c r="N78" s="49"/>
      <c r="O78" s="49"/>
      <c r="P78" s="49"/>
      <c r="Q78" s="49"/>
    </row>
    <row r="79" spans="1:17">
      <c r="A79" s="49"/>
      <c r="B79" s="49"/>
      <c r="C79" s="49"/>
      <c r="D79" s="49"/>
      <c r="E79" s="49"/>
      <c r="F79" s="49"/>
      <c r="G79" s="49"/>
      <c r="H79" s="49"/>
      <c r="I79" s="49"/>
      <c r="J79" s="49"/>
      <c r="K79" s="49"/>
      <c r="L79" s="49"/>
      <c r="M79" s="49"/>
      <c r="N79" s="49"/>
      <c r="O79" s="49"/>
      <c r="P79" s="49"/>
      <c r="Q79" s="49"/>
    </row>
    <row r="80" spans="1:17">
      <c r="A80" s="49"/>
      <c r="B80" s="49"/>
      <c r="C80" s="49"/>
      <c r="D80" s="49"/>
      <c r="E80" s="49"/>
      <c r="F80" s="49"/>
      <c r="G80" s="49"/>
      <c r="H80" s="49"/>
      <c r="I80" s="49"/>
      <c r="J80" s="49"/>
      <c r="K80" s="49"/>
      <c r="L80" s="49"/>
      <c r="M80" s="49"/>
      <c r="N80" s="49"/>
      <c r="O80" s="49"/>
      <c r="P80" s="49"/>
      <c r="Q80" s="49"/>
    </row>
    <row r="81" spans="1:17">
      <c r="A81" s="49"/>
      <c r="B81" s="49"/>
      <c r="C81" s="49"/>
      <c r="D81" s="49"/>
      <c r="E81" s="49"/>
      <c r="F81" s="49"/>
      <c r="G81" s="49"/>
      <c r="H81" s="49"/>
      <c r="I81" s="49"/>
      <c r="J81" s="49"/>
      <c r="K81" s="49"/>
      <c r="L81" s="49"/>
      <c r="M81" s="49"/>
      <c r="N81" s="49"/>
      <c r="O81" s="49"/>
      <c r="P81" s="49"/>
      <c r="Q81" s="49"/>
    </row>
    <row r="82" spans="1:17">
      <c r="A82" s="49"/>
      <c r="B82" s="49"/>
      <c r="C82" s="49"/>
      <c r="D82" s="49"/>
      <c r="E82" s="49"/>
      <c r="F82" s="49"/>
      <c r="G82" s="49"/>
      <c r="H82" s="49"/>
      <c r="I82" s="49"/>
      <c r="J82" s="49"/>
      <c r="K82" s="49"/>
      <c r="L82" s="49"/>
      <c r="M82" s="49"/>
      <c r="N82" s="49"/>
      <c r="O82" s="49"/>
      <c r="P82" s="49"/>
      <c r="Q82" s="49"/>
    </row>
    <row r="83" spans="1:17">
      <c r="A83" s="49"/>
      <c r="B83" s="49"/>
      <c r="C83" s="49"/>
      <c r="D83" s="49"/>
      <c r="E83" s="49"/>
      <c r="F83" s="49"/>
      <c r="G83" s="49"/>
      <c r="H83" s="49"/>
      <c r="I83" s="49"/>
      <c r="J83" s="49"/>
      <c r="K83" s="49"/>
      <c r="L83" s="49"/>
      <c r="M83" s="49"/>
      <c r="N83" s="49"/>
      <c r="O83" s="49"/>
      <c r="P83" s="49"/>
      <c r="Q83" s="49"/>
    </row>
    <row r="84" spans="1:17">
      <c r="A84" s="49"/>
      <c r="B84" s="49"/>
      <c r="C84" s="49"/>
      <c r="D84" s="49"/>
      <c r="E84" s="49"/>
      <c r="F84" s="49"/>
      <c r="G84" s="49"/>
      <c r="H84" s="49"/>
      <c r="I84" s="49"/>
      <c r="J84" s="49"/>
      <c r="K84" s="49"/>
      <c r="L84" s="49"/>
      <c r="M84" s="49"/>
      <c r="N84" s="49"/>
      <c r="O84" s="49"/>
      <c r="P84" s="49"/>
      <c r="Q84" s="49"/>
    </row>
    <row r="85" spans="1:17">
      <c r="A85" s="49"/>
      <c r="B85" s="49"/>
      <c r="C85" s="49"/>
      <c r="D85" s="49"/>
      <c r="E85" s="49"/>
      <c r="F85" s="49"/>
      <c r="G85" s="49"/>
      <c r="H85" s="49"/>
      <c r="I85" s="49"/>
      <c r="J85" s="49"/>
      <c r="K85" s="49"/>
      <c r="L85" s="49"/>
      <c r="M85" s="49"/>
      <c r="N85" s="49"/>
      <c r="O85" s="49"/>
      <c r="P85" s="49"/>
      <c r="Q85" s="49"/>
    </row>
    <row r="86" spans="1:17">
      <c r="A86" s="49"/>
      <c r="B86" s="49"/>
      <c r="C86" s="49"/>
      <c r="D86" s="49"/>
      <c r="E86" s="49"/>
      <c r="F86" s="49"/>
      <c r="G86" s="49"/>
      <c r="H86" s="49"/>
      <c r="I86" s="49"/>
      <c r="J86" s="49"/>
      <c r="K86" s="49"/>
      <c r="L86" s="49"/>
      <c r="M86" s="49"/>
      <c r="N86" s="49"/>
      <c r="O86" s="49"/>
      <c r="P86" s="49"/>
      <c r="Q86" s="49"/>
    </row>
    <row r="87" spans="1:17">
      <c r="A87" s="49"/>
      <c r="B87" s="49"/>
      <c r="C87" s="49"/>
      <c r="D87" s="49"/>
      <c r="E87" s="49"/>
      <c r="F87" s="49"/>
      <c r="G87" s="49"/>
      <c r="H87" s="49"/>
      <c r="I87" s="49"/>
      <c r="J87" s="49"/>
      <c r="K87" s="49"/>
      <c r="L87" s="49"/>
      <c r="M87" s="49"/>
      <c r="N87" s="49"/>
      <c r="O87" s="49"/>
      <c r="P87" s="49"/>
      <c r="Q87" s="49"/>
    </row>
    <row r="88" spans="1:17">
      <c r="A88" s="49"/>
      <c r="B88" s="49"/>
      <c r="C88" s="49"/>
      <c r="D88" s="49"/>
      <c r="E88" s="49"/>
      <c r="F88" s="49"/>
      <c r="G88" s="49"/>
      <c r="H88" s="49"/>
      <c r="I88" s="49"/>
      <c r="J88" s="49"/>
      <c r="K88" s="49"/>
      <c r="L88" s="49"/>
      <c r="M88" s="49"/>
      <c r="N88" s="49"/>
      <c r="O88" s="49"/>
      <c r="P88" s="49"/>
      <c r="Q88" s="49"/>
    </row>
    <row r="89" spans="1:17">
      <c r="A89" s="49"/>
      <c r="B89" s="49"/>
      <c r="C89" s="49"/>
      <c r="D89" s="49"/>
      <c r="E89" s="49"/>
      <c r="F89" s="49"/>
      <c r="G89" s="49"/>
      <c r="H89" s="49"/>
      <c r="I89" s="49"/>
      <c r="J89" s="49"/>
      <c r="K89" s="49"/>
      <c r="L89" s="49"/>
      <c r="M89" s="49"/>
      <c r="N89" s="49"/>
      <c r="O89" s="49"/>
      <c r="P89" s="49"/>
      <c r="Q89" s="49"/>
    </row>
    <row r="90" spans="1:17">
      <c r="A90" s="49"/>
      <c r="B90" s="50"/>
      <c r="C90" s="50"/>
      <c r="D90" s="50"/>
      <c r="E90" s="50"/>
      <c r="F90" s="50"/>
      <c r="G90" s="50"/>
      <c r="H90" s="50"/>
      <c r="I90" s="50"/>
      <c r="J90" s="50"/>
      <c r="K90" s="49"/>
      <c r="L90" s="49"/>
      <c r="M90" s="49"/>
      <c r="N90" s="49"/>
      <c r="O90" s="49"/>
      <c r="P90" s="49"/>
      <c r="Q90" s="49"/>
    </row>
    <row r="91" spans="1:17">
      <c r="A91" s="49"/>
      <c r="B91" s="50"/>
      <c r="C91" s="319"/>
      <c r="D91" s="319"/>
      <c r="E91" s="319"/>
      <c r="F91" s="319"/>
      <c r="G91" s="319"/>
      <c r="H91" s="319"/>
      <c r="I91" s="319"/>
      <c r="J91" s="50"/>
      <c r="K91" s="49"/>
      <c r="L91" s="49"/>
      <c r="M91" s="49"/>
      <c r="N91" s="49"/>
      <c r="O91" s="49"/>
      <c r="P91" s="49"/>
      <c r="Q91" s="49"/>
    </row>
    <row r="92" spans="1:17">
      <c r="A92" s="49"/>
      <c r="B92" s="50"/>
      <c r="C92" s="50"/>
      <c r="D92" s="319"/>
      <c r="E92" s="319"/>
      <c r="F92" s="319"/>
      <c r="G92" s="319"/>
      <c r="H92" s="50"/>
      <c r="I92" s="50"/>
      <c r="J92" s="50"/>
      <c r="K92" s="49"/>
      <c r="L92" s="49"/>
      <c r="M92" s="49"/>
      <c r="N92" s="49"/>
      <c r="O92" s="49"/>
      <c r="P92" s="49"/>
      <c r="Q92" s="49"/>
    </row>
    <row r="93" spans="1:17">
      <c r="A93" s="49"/>
      <c r="B93" s="50"/>
      <c r="C93" s="50"/>
      <c r="D93" s="50"/>
      <c r="E93" s="50"/>
      <c r="F93" s="50"/>
      <c r="G93" s="50"/>
      <c r="H93" s="50"/>
      <c r="I93" s="320"/>
      <c r="J93" s="50"/>
      <c r="K93" s="49"/>
      <c r="L93" s="49"/>
      <c r="M93" s="49"/>
      <c r="N93" s="49"/>
      <c r="O93" s="49"/>
      <c r="P93" s="49"/>
      <c r="Q93" s="49"/>
    </row>
    <row r="94" spans="1:17">
      <c r="A94" s="49"/>
      <c r="B94" s="50"/>
      <c r="C94" s="50"/>
      <c r="D94" s="50"/>
      <c r="E94" s="50"/>
      <c r="F94" s="50"/>
      <c r="G94" s="50"/>
      <c r="H94" s="50"/>
      <c r="I94" s="320"/>
      <c r="J94" s="50"/>
      <c r="K94" s="49"/>
      <c r="L94" s="49"/>
      <c r="M94" s="49"/>
      <c r="N94" s="49"/>
      <c r="O94" s="49"/>
      <c r="P94" s="49"/>
      <c r="Q94" s="49"/>
    </row>
    <row r="95" spans="1:17">
      <c r="A95" s="49"/>
      <c r="B95" s="50"/>
      <c r="C95" s="50"/>
      <c r="D95" s="50"/>
      <c r="E95" s="50"/>
      <c r="F95" s="50"/>
      <c r="G95" s="50"/>
      <c r="H95" s="50"/>
      <c r="I95" s="320"/>
      <c r="J95" s="50"/>
      <c r="K95" s="49"/>
      <c r="L95" s="49"/>
      <c r="M95" s="49"/>
      <c r="N95" s="49"/>
      <c r="O95" s="49"/>
      <c r="P95" s="49"/>
      <c r="Q95" s="49"/>
    </row>
    <row r="96" spans="1:17">
      <c r="A96" s="49"/>
      <c r="B96" s="50"/>
      <c r="C96" s="50"/>
      <c r="D96" s="50"/>
      <c r="E96" s="50"/>
      <c r="F96" s="50"/>
      <c r="G96" s="50"/>
      <c r="H96" s="50"/>
      <c r="I96" s="320"/>
      <c r="J96" s="321"/>
      <c r="K96" s="322"/>
      <c r="L96" s="322"/>
      <c r="M96" s="322"/>
      <c r="N96" s="322"/>
      <c r="O96" s="322"/>
      <c r="P96" s="49"/>
      <c r="Q96" s="49"/>
    </row>
    <row r="97" spans="1:17">
      <c r="A97" s="49"/>
      <c r="B97" s="50"/>
      <c r="C97" s="50"/>
      <c r="D97" s="50"/>
      <c r="E97" s="50"/>
      <c r="F97" s="50"/>
      <c r="G97" s="50"/>
      <c r="H97" s="50"/>
      <c r="I97" s="320"/>
      <c r="J97" s="50"/>
      <c r="K97" s="49"/>
      <c r="L97" s="49"/>
      <c r="M97" s="49"/>
      <c r="N97" s="49"/>
      <c r="O97" s="49"/>
      <c r="P97" s="49"/>
      <c r="Q97" s="49"/>
    </row>
    <row r="98" spans="1:17">
      <c r="A98" s="49"/>
      <c r="B98" s="50"/>
      <c r="C98" s="50"/>
      <c r="D98" s="50"/>
      <c r="E98" s="50"/>
      <c r="F98" s="50"/>
      <c r="G98" s="50"/>
      <c r="H98" s="50"/>
      <c r="I98" s="320"/>
      <c r="J98" s="50"/>
      <c r="K98" s="49"/>
      <c r="L98" s="49"/>
      <c r="M98" s="49"/>
      <c r="N98" s="49"/>
      <c r="O98" s="49"/>
      <c r="P98" s="49"/>
      <c r="Q98" s="49"/>
    </row>
    <row r="99" spans="1:17">
      <c r="A99" s="49"/>
      <c r="B99" s="50"/>
      <c r="C99" s="50"/>
      <c r="D99" s="50"/>
      <c r="E99" s="50"/>
      <c r="F99" s="50"/>
      <c r="G99" s="50"/>
      <c r="H99" s="50"/>
      <c r="I99" s="320"/>
      <c r="J99" s="50"/>
      <c r="K99" s="49"/>
      <c r="L99" s="49"/>
      <c r="M99" s="49"/>
      <c r="N99" s="49"/>
      <c r="O99" s="49"/>
      <c r="P99" s="49"/>
      <c r="Q99" s="49"/>
    </row>
    <row r="100" spans="1:17">
      <c r="A100" s="49"/>
      <c r="B100" s="50"/>
      <c r="C100" s="50"/>
      <c r="D100" s="50"/>
      <c r="E100" s="50"/>
      <c r="F100" s="50"/>
      <c r="G100" s="50"/>
      <c r="H100" s="50"/>
      <c r="I100" s="320"/>
      <c r="J100" s="50"/>
      <c r="K100" s="49"/>
      <c r="L100" s="49"/>
      <c r="M100" s="49"/>
      <c r="N100" s="49"/>
      <c r="O100" s="49"/>
      <c r="P100" s="49"/>
      <c r="Q100" s="49"/>
    </row>
    <row r="101" spans="1:17">
      <c r="A101" s="49"/>
      <c r="B101" s="50"/>
      <c r="C101" s="50"/>
      <c r="D101" s="50"/>
      <c r="E101" s="50"/>
      <c r="F101" s="50"/>
      <c r="G101" s="50"/>
      <c r="H101" s="50"/>
      <c r="I101" s="320"/>
      <c r="J101" s="321"/>
      <c r="K101" s="322"/>
      <c r="L101" s="322"/>
      <c r="M101" s="322"/>
      <c r="N101" s="322"/>
      <c r="O101" s="322"/>
      <c r="P101" s="49"/>
      <c r="Q101" s="49"/>
    </row>
    <row r="102" spans="1:17">
      <c r="A102" s="49"/>
      <c r="B102" s="50"/>
      <c r="C102" s="50"/>
      <c r="D102" s="50"/>
      <c r="E102" s="50"/>
      <c r="F102" s="50"/>
      <c r="G102" s="50"/>
      <c r="H102" s="50"/>
      <c r="I102" s="320"/>
      <c r="J102" s="50"/>
      <c r="K102" s="49"/>
      <c r="L102" s="49"/>
      <c r="M102" s="49"/>
      <c r="N102" s="49"/>
      <c r="O102" s="49"/>
      <c r="P102" s="49"/>
      <c r="Q102" s="49"/>
    </row>
    <row r="103" spans="1:17">
      <c r="A103" s="49"/>
      <c r="B103" s="50"/>
      <c r="C103" s="50"/>
      <c r="D103" s="50"/>
      <c r="E103" s="50"/>
      <c r="F103" s="50"/>
      <c r="G103" s="50"/>
      <c r="H103" s="50"/>
      <c r="I103" s="320"/>
      <c r="J103" s="50"/>
      <c r="K103" s="49"/>
      <c r="L103" s="49"/>
      <c r="M103" s="49"/>
      <c r="N103" s="49"/>
      <c r="O103" s="49"/>
      <c r="P103" s="49"/>
      <c r="Q103" s="49"/>
    </row>
    <row r="104" spans="1:17">
      <c r="A104" s="49"/>
      <c r="B104" s="50"/>
      <c r="C104" s="50"/>
      <c r="D104" s="50"/>
      <c r="E104" s="50"/>
      <c r="F104" s="50"/>
      <c r="G104" s="50"/>
      <c r="H104" s="50"/>
      <c r="I104" s="320"/>
      <c r="J104" s="50"/>
      <c r="K104" s="49"/>
      <c r="L104" s="49"/>
      <c r="M104" s="49"/>
      <c r="N104" s="49"/>
      <c r="O104" s="49"/>
      <c r="P104" s="49"/>
      <c r="Q104" s="49"/>
    </row>
    <row r="105" spans="1:17">
      <c r="A105" s="49"/>
      <c r="B105" s="50"/>
      <c r="C105" s="50"/>
      <c r="D105" s="50"/>
      <c r="E105" s="50"/>
      <c r="F105" s="50"/>
      <c r="G105" s="50"/>
      <c r="H105" s="50"/>
      <c r="I105" s="50"/>
      <c r="J105" s="50"/>
      <c r="K105" s="49"/>
      <c r="L105" s="49"/>
      <c r="M105" s="49"/>
      <c r="N105" s="49"/>
      <c r="O105" s="49"/>
      <c r="P105" s="49"/>
      <c r="Q105" s="49"/>
    </row>
    <row r="106" spans="1:17">
      <c r="A106" s="49"/>
      <c r="B106" s="50"/>
      <c r="C106" s="50"/>
      <c r="D106" s="50"/>
      <c r="E106" s="50"/>
      <c r="F106" s="50"/>
      <c r="G106" s="50"/>
      <c r="H106" s="50"/>
      <c r="I106" s="50"/>
      <c r="J106" s="50"/>
      <c r="K106" s="49"/>
      <c r="L106" s="49"/>
      <c r="M106" s="49"/>
      <c r="N106" s="49"/>
      <c r="O106" s="49"/>
      <c r="P106" s="49"/>
      <c r="Q106" s="49"/>
    </row>
    <row r="107" spans="1:17">
      <c r="A107" s="49"/>
      <c r="B107" s="49"/>
      <c r="C107" s="49"/>
      <c r="D107" s="49"/>
      <c r="E107" s="49"/>
      <c r="F107" s="49"/>
      <c r="G107" s="49"/>
      <c r="H107" s="49"/>
      <c r="I107" s="49"/>
      <c r="J107" s="49"/>
      <c r="K107" s="49"/>
      <c r="L107" s="49"/>
      <c r="M107" s="49"/>
      <c r="N107" s="49"/>
      <c r="O107" s="49"/>
      <c r="P107" s="49"/>
      <c r="Q107" s="49"/>
    </row>
    <row r="108" spans="1:17">
      <c r="A108" s="49"/>
      <c r="B108" s="49"/>
      <c r="C108" s="49"/>
      <c r="D108" s="49"/>
      <c r="E108" s="49"/>
      <c r="F108" s="49"/>
      <c r="G108" s="49"/>
      <c r="H108" s="49"/>
      <c r="I108" s="49"/>
      <c r="J108" s="49"/>
      <c r="K108" s="49"/>
      <c r="L108" s="49"/>
      <c r="M108" s="49"/>
      <c r="N108" s="49"/>
      <c r="O108" s="49"/>
      <c r="P108" s="49"/>
      <c r="Q108" s="49"/>
    </row>
    <row r="109" spans="1:17">
      <c r="A109" s="49"/>
      <c r="B109" s="49"/>
      <c r="C109" s="49"/>
      <c r="D109" s="49"/>
      <c r="E109" s="49"/>
      <c r="F109" s="49"/>
      <c r="G109" s="49"/>
      <c r="H109" s="49"/>
      <c r="I109" s="49"/>
      <c r="J109" s="49"/>
      <c r="K109" s="49"/>
      <c r="L109" s="49"/>
      <c r="M109" s="49"/>
      <c r="N109" s="49"/>
      <c r="O109" s="49"/>
      <c r="P109" s="49"/>
      <c r="Q109" s="49"/>
    </row>
    <row r="110" spans="1:17">
      <c r="A110" s="49"/>
      <c r="B110" s="49"/>
      <c r="C110" s="49"/>
      <c r="D110" s="49"/>
      <c r="E110" s="49"/>
      <c r="F110" s="49"/>
      <c r="G110" s="49"/>
      <c r="H110" s="49"/>
      <c r="I110" s="49"/>
      <c r="J110" s="49"/>
      <c r="K110" s="49"/>
      <c r="L110" s="49"/>
      <c r="M110" s="49"/>
      <c r="N110" s="49"/>
      <c r="O110" s="49"/>
      <c r="P110" s="49"/>
      <c r="Q110" s="49"/>
    </row>
    <row r="111" spans="1:17">
      <c r="A111" s="49"/>
      <c r="B111" s="49"/>
      <c r="C111" s="49"/>
      <c r="D111" s="49"/>
      <c r="E111" s="49"/>
      <c r="F111" s="49"/>
      <c r="G111" s="49"/>
      <c r="H111" s="49"/>
      <c r="I111" s="49"/>
      <c r="J111" s="49"/>
      <c r="K111" s="49"/>
      <c r="L111" s="49"/>
      <c r="M111" s="49"/>
      <c r="N111" s="49"/>
      <c r="O111" s="49"/>
      <c r="P111" s="49"/>
      <c r="Q111" s="49"/>
    </row>
    <row r="112" spans="1:17">
      <c r="A112" s="49"/>
      <c r="B112" s="49"/>
      <c r="C112" s="49"/>
      <c r="D112" s="49"/>
      <c r="E112" s="49"/>
      <c r="F112" s="49"/>
      <c r="G112" s="49"/>
      <c r="H112" s="49"/>
      <c r="I112" s="49"/>
      <c r="J112" s="49"/>
      <c r="K112" s="49"/>
      <c r="L112" s="49"/>
      <c r="M112" s="49"/>
      <c r="N112" s="49"/>
      <c r="O112" s="49"/>
      <c r="P112" s="49"/>
      <c r="Q112" s="49"/>
    </row>
    <row r="113" spans="1:17">
      <c r="A113" s="49"/>
      <c r="B113" s="49"/>
      <c r="C113" s="49"/>
      <c r="D113" s="49"/>
      <c r="E113" s="49"/>
      <c r="F113" s="49"/>
      <c r="G113" s="49"/>
      <c r="H113" s="49"/>
      <c r="I113" s="49"/>
      <c r="J113" s="49"/>
      <c r="K113" s="49"/>
      <c r="L113" s="49"/>
      <c r="M113" s="49"/>
      <c r="N113" s="49"/>
      <c r="O113" s="49"/>
      <c r="P113" s="49"/>
      <c r="Q113" s="49"/>
    </row>
    <row r="114" spans="1:17">
      <c r="A114" s="49"/>
      <c r="B114" s="49"/>
      <c r="C114" s="49"/>
      <c r="D114" s="49"/>
      <c r="E114" s="49"/>
      <c r="F114" s="49"/>
      <c r="G114" s="49"/>
      <c r="H114" s="49"/>
      <c r="I114" s="49"/>
      <c r="J114" s="49"/>
      <c r="K114" s="49"/>
      <c r="L114" s="49"/>
      <c r="M114" s="49"/>
      <c r="N114" s="49"/>
      <c r="O114" s="49"/>
      <c r="P114" s="49"/>
      <c r="Q114" s="49"/>
    </row>
    <row r="115" spans="1:17">
      <c r="A115" s="49"/>
      <c r="B115" s="49"/>
      <c r="C115" s="49"/>
      <c r="D115" s="49"/>
      <c r="E115" s="49"/>
      <c r="F115" s="49"/>
      <c r="G115" s="49"/>
      <c r="H115" s="49"/>
      <c r="I115" s="49"/>
      <c r="J115" s="49"/>
      <c r="K115" s="49"/>
      <c r="L115" s="49"/>
      <c r="M115" s="49"/>
      <c r="N115" s="49"/>
      <c r="O115" s="49"/>
      <c r="P115" s="49"/>
      <c r="Q115" s="49"/>
    </row>
    <row r="116" spans="1:17">
      <c r="A116" s="49"/>
      <c r="B116" s="49"/>
      <c r="C116" s="49"/>
      <c r="D116" s="49"/>
      <c r="E116" s="49"/>
      <c r="F116" s="49"/>
      <c r="G116" s="49"/>
      <c r="H116" s="49"/>
      <c r="I116" s="49"/>
      <c r="J116" s="49"/>
      <c r="K116" s="49"/>
      <c r="L116" s="49"/>
      <c r="M116" s="49"/>
      <c r="N116" s="49"/>
      <c r="O116" s="49"/>
      <c r="P116" s="49"/>
      <c r="Q116" s="49"/>
    </row>
    <row r="117" spans="1:17">
      <c r="A117" s="49"/>
      <c r="B117" s="49"/>
      <c r="C117" s="49"/>
      <c r="D117" s="49"/>
      <c r="E117" s="49"/>
      <c r="F117" s="49"/>
      <c r="G117" s="49"/>
      <c r="H117" s="49"/>
      <c r="I117" s="49"/>
      <c r="J117" s="49"/>
      <c r="K117" s="49"/>
      <c r="L117" s="49"/>
      <c r="M117" s="49"/>
      <c r="N117" s="49"/>
      <c r="O117" s="49"/>
      <c r="P117" s="49"/>
      <c r="Q117" s="49"/>
    </row>
    <row r="118" spans="1:17">
      <c r="A118" s="49"/>
      <c r="B118" s="49"/>
      <c r="C118" s="49"/>
      <c r="D118" s="49"/>
      <c r="E118" s="49"/>
      <c r="F118" s="49"/>
      <c r="G118" s="49"/>
      <c r="H118" s="49"/>
      <c r="I118" s="49"/>
      <c r="J118" s="49"/>
      <c r="K118" s="49"/>
      <c r="L118" s="49"/>
      <c r="M118" s="49"/>
      <c r="N118" s="49"/>
      <c r="O118" s="49"/>
      <c r="P118" s="49"/>
      <c r="Q118" s="49"/>
    </row>
    <row r="119" spans="1:17">
      <c r="A119" s="49"/>
      <c r="B119" s="49"/>
      <c r="C119" s="49"/>
      <c r="D119" s="49"/>
      <c r="E119" s="49"/>
      <c r="F119" s="49"/>
      <c r="G119" s="49"/>
      <c r="H119" s="49"/>
      <c r="I119" s="49"/>
      <c r="J119" s="49"/>
      <c r="K119" s="49"/>
      <c r="L119" s="49"/>
      <c r="M119" s="49"/>
      <c r="N119" s="49"/>
      <c r="O119" s="49"/>
      <c r="P119" s="49"/>
      <c r="Q119" s="49"/>
    </row>
    <row r="120" spans="1:17">
      <c r="A120" s="49"/>
      <c r="B120" s="49"/>
      <c r="C120" s="49"/>
      <c r="D120" s="49"/>
      <c r="E120" s="49"/>
      <c r="F120" s="49"/>
      <c r="G120" s="49"/>
      <c r="H120" s="49"/>
      <c r="I120" s="49"/>
      <c r="J120" s="49"/>
      <c r="K120" s="49"/>
      <c r="L120" s="49"/>
      <c r="M120" s="49"/>
      <c r="N120" s="49"/>
      <c r="O120" s="49"/>
      <c r="P120" s="49"/>
      <c r="Q120" s="49"/>
    </row>
    <row r="121" spans="1:17">
      <c r="A121" s="49"/>
      <c r="B121" s="49"/>
      <c r="C121" s="49"/>
      <c r="D121" s="49"/>
      <c r="E121" s="49"/>
      <c r="F121" s="49"/>
      <c r="G121" s="49"/>
      <c r="H121" s="49"/>
      <c r="I121" s="49"/>
      <c r="J121" s="49"/>
      <c r="K121" s="49"/>
      <c r="L121" s="49"/>
      <c r="M121" s="49"/>
      <c r="N121" s="49"/>
      <c r="O121" s="49"/>
      <c r="P121" s="49"/>
      <c r="Q121" s="49"/>
    </row>
    <row r="122" spans="1:17">
      <c r="A122" s="49"/>
      <c r="B122" s="49"/>
      <c r="C122" s="49"/>
      <c r="D122" s="49"/>
      <c r="E122" s="49"/>
      <c r="F122" s="49"/>
      <c r="G122" s="49"/>
      <c r="H122" s="49"/>
      <c r="I122" s="49"/>
      <c r="J122" s="49"/>
      <c r="K122" s="49"/>
      <c r="L122" s="49"/>
      <c r="M122" s="49"/>
      <c r="N122" s="49"/>
      <c r="O122" s="49"/>
      <c r="P122" s="49"/>
      <c r="Q122" s="49"/>
    </row>
    <row r="123" spans="1:17">
      <c r="A123" s="49"/>
      <c r="B123" s="49"/>
      <c r="C123" s="49"/>
      <c r="D123" s="49"/>
      <c r="E123" s="49"/>
      <c r="F123" s="49"/>
      <c r="G123" s="49"/>
      <c r="H123" s="49"/>
      <c r="I123" s="49"/>
      <c r="J123" s="49"/>
      <c r="K123" s="49"/>
      <c r="L123" s="49"/>
      <c r="M123" s="49"/>
      <c r="N123" s="49"/>
      <c r="O123" s="49"/>
      <c r="P123" s="49"/>
      <c r="Q123" s="49"/>
    </row>
    <row r="124" spans="1:17">
      <c r="A124" s="49"/>
      <c r="B124" s="49"/>
      <c r="C124" s="49"/>
      <c r="D124" s="49"/>
      <c r="E124" s="49"/>
      <c r="F124" s="49"/>
      <c r="G124" s="49"/>
      <c r="H124" s="49"/>
      <c r="I124" s="49"/>
      <c r="J124" s="49"/>
      <c r="K124" s="49"/>
      <c r="L124" s="49"/>
      <c r="M124" s="49"/>
      <c r="N124" s="49"/>
      <c r="O124" s="49"/>
      <c r="P124" s="49"/>
      <c r="Q124" s="49"/>
    </row>
    <row r="125" spans="1:17">
      <c r="A125" s="49"/>
      <c r="B125" s="49"/>
      <c r="C125" s="49"/>
      <c r="D125" s="49"/>
      <c r="E125" s="49"/>
      <c r="F125" s="49"/>
      <c r="G125" s="49"/>
      <c r="H125" s="49"/>
      <c r="I125" s="49"/>
      <c r="J125" s="49"/>
      <c r="K125" s="49"/>
      <c r="L125" s="49"/>
      <c r="M125" s="49"/>
      <c r="N125" s="49"/>
      <c r="O125" s="49"/>
      <c r="P125" s="49"/>
      <c r="Q125" s="49"/>
    </row>
    <row r="126" spans="1:17">
      <c r="A126" s="49"/>
      <c r="B126" s="49"/>
      <c r="C126" s="49"/>
      <c r="D126" s="49"/>
      <c r="E126" s="49"/>
      <c r="F126" s="49"/>
      <c r="G126" s="49"/>
      <c r="H126" s="49"/>
      <c r="I126" s="49"/>
      <c r="J126" s="49"/>
      <c r="K126" s="49"/>
      <c r="L126" s="49"/>
      <c r="M126" s="49"/>
      <c r="N126" s="49"/>
      <c r="O126" s="49"/>
      <c r="P126" s="49"/>
      <c r="Q126" s="49"/>
    </row>
    <row r="127" spans="1:17">
      <c r="A127" s="49"/>
      <c r="B127" s="49"/>
      <c r="C127" s="49"/>
      <c r="D127" s="49"/>
      <c r="E127" s="49"/>
      <c r="F127" s="49"/>
      <c r="G127" s="49"/>
      <c r="H127" s="49"/>
      <c r="I127" s="49"/>
      <c r="J127" s="49"/>
      <c r="K127" s="49"/>
      <c r="L127" s="49"/>
      <c r="M127" s="49"/>
      <c r="N127" s="49"/>
      <c r="O127" s="49"/>
      <c r="P127" s="49"/>
      <c r="Q127" s="49"/>
    </row>
    <row r="128" spans="1:17">
      <c r="A128" s="49"/>
      <c r="B128" s="49"/>
      <c r="C128" s="49"/>
      <c r="D128" s="49"/>
      <c r="E128" s="49"/>
      <c r="F128" s="49"/>
      <c r="G128" s="49"/>
      <c r="H128" s="49"/>
      <c r="I128" s="49"/>
      <c r="J128" s="49"/>
      <c r="K128" s="49"/>
      <c r="L128" s="49"/>
      <c r="M128" s="49"/>
      <c r="N128" s="49"/>
      <c r="O128" s="49"/>
      <c r="P128" s="49"/>
      <c r="Q128" s="49"/>
    </row>
    <row r="129" spans="1:17">
      <c r="A129" s="49"/>
      <c r="B129" s="49"/>
      <c r="C129" s="49"/>
      <c r="D129" s="49"/>
      <c r="E129" s="49"/>
      <c r="F129" s="49"/>
      <c r="G129" s="49"/>
      <c r="H129" s="49"/>
      <c r="I129" s="49"/>
      <c r="J129" s="49"/>
      <c r="K129" s="49"/>
      <c r="L129" s="49"/>
      <c r="M129" s="49"/>
      <c r="N129" s="49"/>
      <c r="O129" s="49"/>
      <c r="P129" s="49"/>
      <c r="Q129" s="49"/>
    </row>
    <row r="130" spans="1:17">
      <c r="A130" s="49"/>
      <c r="B130" s="49"/>
      <c r="C130" s="49"/>
      <c r="D130" s="49"/>
      <c r="E130" s="49"/>
      <c r="F130" s="49"/>
      <c r="G130" s="49"/>
      <c r="H130" s="49"/>
      <c r="I130" s="49"/>
      <c r="J130" s="49"/>
      <c r="K130" s="49"/>
      <c r="L130" s="49"/>
      <c r="M130" s="49"/>
      <c r="N130" s="49"/>
      <c r="O130" s="49"/>
      <c r="P130" s="49"/>
      <c r="Q130" s="49"/>
    </row>
    <row r="131" spans="1:17">
      <c r="A131" s="49"/>
      <c r="B131" s="49"/>
      <c r="C131" s="49"/>
      <c r="D131" s="49"/>
      <c r="E131" s="49"/>
      <c r="F131" s="49"/>
      <c r="G131" s="49"/>
      <c r="H131" s="49"/>
      <c r="I131" s="49"/>
      <c r="J131" s="49"/>
      <c r="K131" s="49"/>
      <c r="L131" s="49"/>
      <c r="M131" s="49"/>
      <c r="N131" s="49"/>
      <c r="O131" s="49"/>
      <c r="P131" s="49"/>
      <c r="Q131" s="49"/>
    </row>
    <row r="132" spans="1:17">
      <c r="A132" s="49"/>
      <c r="B132" s="49"/>
      <c r="C132" s="49"/>
      <c r="D132" s="49"/>
      <c r="E132" s="49"/>
      <c r="F132" s="49"/>
      <c r="G132" s="49"/>
      <c r="H132" s="49"/>
      <c r="I132" s="49"/>
      <c r="J132" s="49"/>
      <c r="K132" s="49"/>
      <c r="L132" s="49"/>
      <c r="M132" s="49"/>
      <c r="N132" s="49"/>
      <c r="O132" s="49"/>
      <c r="P132" s="49"/>
      <c r="Q132" s="49"/>
    </row>
    <row r="133" spans="1:17">
      <c r="A133" s="49"/>
      <c r="B133" s="49"/>
      <c r="C133" s="49"/>
      <c r="D133" s="49"/>
      <c r="E133" s="49"/>
      <c r="F133" s="49"/>
      <c r="G133" s="49"/>
      <c r="H133" s="49"/>
      <c r="I133" s="49"/>
      <c r="J133" s="49"/>
      <c r="K133" s="49"/>
      <c r="L133" s="49"/>
      <c r="M133" s="49"/>
      <c r="N133" s="49"/>
      <c r="O133" s="49"/>
      <c r="P133" s="49"/>
      <c r="Q133" s="49"/>
    </row>
    <row r="134" spans="1:17">
      <c r="A134" s="49"/>
      <c r="B134" s="49"/>
      <c r="C134" s="49"/>
      <c r="D134" s="49"/>
      <c r="E134" s="49"/>
      <c r="F134" s="49"/>
      <c r="G134" s="49"/>
      <c r="H134" s="49"/>
      <c r="I134" s="49"/>
      <c r="J134" s="49"/>
      <c r="K134" s="49"/>
      <c r="L134" s="49"/>
      <c r="M134" s="49"/>
      <c r="N134" s="49"/>
      <c r="O134" s="49"/>
      <c r="P134" s="49"/>
      <c r="Q134" s="49"/>
    </row>
    <row r="135" spans="1:17">
      <c r="A135" s="49"/>
      <c r="B135" s="49"/>
      <c r="C135" s="49"/>
      <c r="D135" s="322"/>
      <c r="E135" s="49"/>
      <c r="F135" s="49"/>
      <c r="G135" s="322"/>
      <c r="H135" s="49"/>
      <c r="I135" s="49"/>
      <c r="J135" s="49"/>
      <c r="K135" s="49"/>
      <c r="L135" s="49"/>
      <c r="M135" s="49"/>
      <c r="N135" s="49"/>
      <c r="O135" s="49"/>
      <c r="P135" s="49"/>
      <c r="Q135" s="49"/>
    </row>
    <row r="136" spans="1:17">
      <c r="A136" s="49"/>
      <c r="B136" s="49"/>
      <c r="C136" s="49"/>
      <c r="D136" s="49"/>
      <c r="E136" s="49"/>
      <c r="F136" s="49"/>
      <c r="G136" s="49"/>
      <c r="H136" s="49"/>
      <c r="I136" s="49"/>
      <c r="J136" s="49"/>
      <c r="K136" s="49"/>
      <c r="L136" s="49"/>
      <c r="M136" s="49"/>
      <c r="N136" s="49"/>
      <c r="O136" s="49"/>
      <c r="P136" s="49"/>
      <c r="Q136" s="49"/>
    </row>
    <row r="137" spans="1:17">
      <c r="A137" s="49"/>
      <c r="B137" s="49"/>
      <c r="C137" s="49"/>
      <c r="D137" s="49"/>
      <c r="E137" s="49"/>
      <c r="F137" s="49"/>
      <c r="G137" s="49"/>
      <c r="H137" s="49"/>
      <c r="I137" s="49"/>
      <c r="J137" s="49"/>
      <c r="K137" s="49"/>
      <c r="L137" s="49"/>
      <c r="M137" s="49"/>
      <c r="N137" s="49"/>
      <c r="O137" s="49"/>
      <c r="P137" s="49"/>
      <c r="Q137" s="49"/>
    </row>
    <row r="138" spans="1:17">
      <c r="A138" s="49"/>
      <c r="B138" s="49"/>
      <c r="C138" s="49"/>
      <c r="D138" s="322"/>
      <c r="E138" s="49"/>
      <c r="F138" s="49"/>
      <c r="G138" s="49"/>
      <c r="H138" s="49"/>
      <c r="I138" s="49"/>
      <c r="J138" s="49"/>
      <c r="K138" s="49"/>
      <c r="L138" s="49"/>
      <c r="M138" s="49"/>
      <c r="N138" s="49"/>
      <c r="O138" s="49"/>
      <c r="P138" s="49"/>
      <c r="Q138" s="49"/>
    </row>
    <row r="139" spans="1:17">
      <c r="A139" s="49"/>
      <c r="B139" s="49"/>
      <c r="C139" s="49"/>
      <c r="D139" s="322"/>
      <c r="E139" s="49"/>
      <c r="F139" s="49"/>
      <c r="G139" s="49"/>
      <c r="H139" s="49"/>
      <c r="I139" s="49"/>
      <c r="J139" s="49"/>
      <c r="K139" s="49"/>
      <c r="L139" s="49"/>
      <c r="M139" s="49"/>
      <c r="N139" s="49"/>
      <c r="O139" s="49"/>
      <c r="P139" s="49"/>
      <c r="Q139" s="49"/>
    </row>
    <row r="140" spans="1:17">
      <c r="A140" s="49"/>
      <c r="B140" s="49"/>
      <c r="C140" s="49"/>
      <c r="D140" s="49"/>
      <c r="E140" s="49"/>
      <c r="F140" s="49"/>
      <c r="G140" s="49"/>
      <c r="H140" s="49"/>
      <c r="I140" s="49"/>
      <c r="J140" s="49"/>
      <c r="K140" s="49"/>
      <c r="L140" s="49"/>
      <c r="M140" s="49"/>
      <c r="N140" s="49"/>
      <c r="O140" s="49"/>
      <c r="P140" s="49"/>
      <c r="Q140" s="49"/>
    </row>
    <row r="141" spans="1:17">
      <c r="A141" s="49"/>
      <c r="B141" s="49"/>
      <c r="C141" s="49"/>
      <c r="D141" s="49"/>
      <c r="E141" s="49"/>
      <c r="F141" s="49"/>
      <c r="G141" s="49"/>
      <c r="H141" s="49"/>
      <c r="I141" s="49"/>
      <c r="J141" s="49"/>
      <c r="K141" s="49"/>
      <c r="L141" s="49"/>
      <c r="M141" s="49"/>
      <c r="N141" s="49"/>
      <c r="O141" s="49"/>
      <c r="P141" s="49"/>
      <c r="Q141" s="49"/>
    </row>
    <row r="142" spans="1:17">
      <c r="A142" s="49"/>
      <c r="B142" s="49"/>
      <c r="C142" s="49"/>
      <c r="D142" s="49"/>
      <c r="E142" s="49"/>
      <c r="F142" s="49"/>
      <c r="G142" s="49"/>
      <c r="H142" s="49"/>
      <c r="I142" s="49"/>
      <c r="J142" s="49"/>
      <c r="K142" s="49"/>
      <c r="L142" s="49"/>
      <c r="M142" s="49"/>
      <c r="N142" s="49"/>
      <c r="O142" s="49"/>
      <c r="P142" s="49"/>
      <c r="Q142" s="49"/>
    </row>
    <row r="143" spans="1:17">
      <c r="A143" s="49"/>
      <c r="B143" s="49"/>
      <c r="C143" s="49"/>
      <c r="D143" s="322"/>
      <c r="E143" s="49"/>
      <c r="F143" s="49"/>
      <c r="G143" s="49"/>
      <c r="H143" s="49"/>
      <c r="I143" s="49"/>
      <c r="J143" s="49"/>
      <c r="K143" s="49"/>
      <c r="L143" s="49"/>
      <c r="M143" s="49"/>
      <c r="N143" s="49"/>
      <c r="O143" s="49"/>
      <c r="P143" s="49"/>
      <c r="Q143" s="49"/>
    </row>
    <row r="144" spans="1:17">
      <c r="A144" s="49"/>
      <c r="B144" s="49"/>
      <c r="C144" s="49"/>
      <c r="D144" s="49"/>
      <c r="E144" s="49"/>
      <c r="F144" s="49"/>
      <c r="G144" s="49"/>
      <c r="H144" s="49"/>
      <c r="I144" s="49"/>
      <c r="J144" s="49"/>
      <c r="K144" s="49"/>
      <c r="L144" s="49"/>
      <c r="M144" s="49"/>
      <c r="N144" s="49"/>
      <c r="O144" s="49"/>
      <c r="P144" s="49"/>
      <c r="Q144" s="49"/>
    </row>
    <row r="145" spans="1:17">
      <c r="A145" s="49"/>
      <c r="B145" s="49"/>
      <c r="C145" s="49"/>
      <c r="D145" s="322"/>
      <c r="E145" s="49"/>
      <c r="F145" s="49"/>
      <c r="G145" s="322"/>
      <c r="H145" s="49"/>
      <c r="I145" s="49"/>
      <c r="J145" s="49"/>
      <c r="K145" s="49"/>
      <c r="L145" s="49"/>
      <c r="M145" s="49"/>
      <c r="N145" s="49"/>
      <c r="O145" s="49"/>
      <c r="P145" s="49"/>
      <c r="Q145" s="49"/>
    </row>
    <row r="146" spans="1:17">
      <c r="A146" s="49"/>
      <c r="B146" s="49"/>
      <c r="C146" s="49"/>
      <c r="D146" s="49"/>
      <c r="E146" s="49"/>
      <c r="F146" s="49"/>
      <c r="G146" s="49"/>
      <c r="H146" s="49"/>
      <c r="I146" s="49"/>
      <c r="J146" s="49"/>
      <c r="K146" s="49"/>
      <c r="L146" s="49"/>
      <c r="M146" s="49"/>
      <c r="N146" s="49"/>
      <c r="O146" s="49"/>
      <c r="P146" s="49"/>
      <c r="Q146" s="49"/>
    </row>
    <row r="147" spans="1:17">
      <c r="A147" s="49"/>
      <c r="B147" s="49"/>
      <c r="C147" s="49"/>
      <c r="D147" s="49"/>
      <c r="E147" s="49"/>
      <c r="F147" s="49"/>
      <c r="G147" s="49"/>
      <c r="H147" s="49"/>
      <c r="I147" s="49"/>
      <c r="J147" s="49"/>
      <c r="K147" s="49"/>
      <c r="L147" s="49"/>
      <c r="M147" s="49"/>
      <c r="N147" s="49"/>
      <c r="O147" s="49"/>
      <c r="P147" s="49"/>
      <c r="Q147" s="49"/>
    </row>
    <row r="148" spans="1:17">
      <c r="A148" s="49"/>
      <c r="B148" s="49"/>
      <c r="C148" s="49"/>
      <c r="D148" s="49"/>
      <c r="E148" s="49"/>
      <c r="F148" s="49"/>
      <c r="G148" s="49"/>
      <c r="H148" s="49"/>
      <c r="I148" s="49"/>
      <c r="J148" s="49"/>
      <c r="K148" s="49"/>
      <c r="L148" s="49"/>
      <c r="M148" s="49"/>
      <c r="N148" s="49"/>
      <c r="O148" s="49"/>
      <c r="P148" s="49"/>
      <c r="Q148" s="49"/>
    </row>
    <row r="149" spans="1:17">
      <c r="A149" s="49"/>
      <c r="B149" s="49"/>
      <c r="C149" s="49"/>
      <c r="D149" s="49"/>
      <c r="E149" s="49"/>
      <c r="F149" s="49"/>
      <c r="G149" s="49"/>
      <c r="H149" s="49"/>
      <c r="I149" s="49"/>
      <c r="J149" s="49"/>
      <c r="K149" s="49"/>
      <c r="L149" s="49"/>
      <c r="M149" s="49"/>
      <c r="N149" s="49"/>
      <c r="O149" s="49"/>
      <c r="P149" s="49"/>
      <c r="Q149" s="49"/>
    </row>
    <row r="150" spans="1:17">
      <c r="A150" s="49"/>
      <c r="B150" s="49"/>
      <c r="C150" s="49"/>
      <c r="D150" s="49"/>
      <c r="E150" s="49"/>
      <c r="F150" s="49"/>
      <c r="G150" s="49"/>
      <c r="H150" s="49"/>
      <c r="I150" s="49"/>
      <c r="J150" s="49"/>
      <c r="K150" s="49"/>
      <c r="L150" s="49"/>
      <c r="M150" s="49"/>
      <c r="N150" s="49"/>
      <c r="O150" s="49"/>
      <c r="P150" s="49"/>
      <c r="Q150" s="49"/>
    </row>
    <row r="151" spans="1:17">
      <c r="A151" s="49"/>
      <c r="B151" s="49"/>
      <c r="C151" s="49"/>
      <c r="D151" s="49"/>
      <c r="E151" s="49"/>
      <c r="F151" s="49"/>
      <c r="G151" s="49"/>
      <c r="H151" s="49"/>
      <c r="I151" s="49"/>
      <c r="J151" s="49"/>
      <c r="K151" s="49"/>
      <c r="L151" s="49"/>
      <c r="M151" s="49"/>
      <c r="N151" s="49"/>
      <c r="O151" s="49"/>
      <c r="P151" s="49"/>
      <c r="Q151" s="49"/>
    </row>
    <row r="152" spans="1:17">
      <c r="A152" s="49"/>
      <c r="B152" s="49"/>
      <c r="C152" s="49"/>
      <c r="D152" s="49"/>
      <c r="E152" s="49"/>
      <c r="F152" s="49"/>
      <c r="G152" s="49"/>
      <c r="H152" s="49"/>
      <c r="I152" s="49"/>
      <c r="J152" s="49"/>
      <c r="K152" s="49"/>
      <c r="L152" s="49"/>
      <c r="M152" s="49"/>
      <c r="N152" s="49"/>
      <c r="O152" s="49"/>
      <c r="P152" s="49"/>
      <c r="Q152" s="49"/>
    </row>
    <row r="153" spans="1:17">
      <c r="A153" s="49"/>
      <c r="B153" s="49"/>
      <c r="C153" s="49"/>
      <c r="D153" s="49"/>
      <c r="E153" s="49"/>
      <c r="F153" s="49"/>
      <c r="G153" s="49"/>
      <c r="H153" s="49"/>
      <c r="I153" s="49"/>
      <c r="J153" s="49"/>
      <c r="K153" s="49"/>
      <c r="L153" s="49"/>
      <c r="M153" s="49"/>
      <c r="N153" s="49"/>
      <c r="O153" s="49"/>
      <c r="P153" s="49"/>
      <c r="Q153" s="49"/>
    </row>
    <row r="154" spans="1:17">
      <c r="A154" s="49"/>
      <c r="B154" s="49"/>
      <c r="C154" s="49"/>
      <c r="D154" s="49"/>
      <c r="E154" s="49"/>
      <c r="F154" s="49"/>
      <c r="G154" s="49"/>
      <c r="H154" s="49"/>
      <c r="I154" s="49"/>
      <c r="J154" s="49"/>
      <c r="K154" s="49"/>
      <c r="L154" s="49"/>
      <c r="M154" s="49"/>
      <c r="N154" s="49"/>
      <c r="O154" s="49"/>
      <c r="P154" s="49"/>
      <c r="Q154" s="49"/>
    </row>
    <row r="155" spans="1:17">
      <c r="A155" s="49"/>
      <c r="B155" s="49"/>
      <c r="C155" s="49"/>
      <c r="D155" s="49"/>
      <c r="E155" s="49"/>
      <c r="F155" s="49"/>
      <c r="G155" s="49"/>
      <c r="H155" s="49"/>
      <c r="I155" s="49"/>
      <c r="J155" s="49"/>
      <c r="K155" s="49"/>
      <c r="L155" s="49"/>
      <c r="M155" s="49"/>
      <c r="N155" s="49"/>
      <c r="O155" s="49"/>
      <c r="P155" s="49"/>
      <c r="Q155" s="49"/>
    </row>
    <row r="156" spans="1:17">
      <c r="A156" s="49"/>
      <c r="B156" s="49"/>
      <c r="C156" s="49"/>
      <c r="D156" s="49"/>
      <c r="E156" s="49"/>
      <c r="F156" s="49"/>
      <c r="G156" s="49"/>
      <c r="H156" s="49"/>
      <c r="I156" s="49"/>
      <c r="J156" s="49"/>
      <c r="K156" s="49"/>
      <c r="L156" s="49"/>
      <c r="M156" s="49"/>
      <c r="N156" s="49"/>
      <c r="O156" s="49"/>
      <c r="P156" s="49"/>
      <c r="Q156" s="49"/>
    </row>
    <row r="157" spans="1:17">
      <c r="A157" s="49"/>
      <c r="B157" s="49"/>
      <c r="C157" s="49"/>
      <c r="D157" s="49"/>
      <c r="E157" s="49"/>
      <c r="F157" s="49"/>
      <c r="G157" s="49"/>
      <c r="H157" s="49"/>
      <c r="I157" s="49"/>
      <c r="J157" s="49"/>
      <c r="K157" s="49"/>
      <c r="L157" s="49"/>
      <c r="M157" s="49"/>
      <c r="N157" s="49"/>
      <c r="O157" s="49"/>
      <c r="P157" s="49"/>
      <c r="Q157" s="49"/>
    </row>
    <row r="158" spans="1:17">
      <c r="A158" s="49"/>
      <c r="B158" s="49"/>
      <c r="C158" s="49"/>
      <c r="D158" s="49"/>
      <c r="E158" s="49"/>
      <c r="F158" s="49"/>
      <c r="G158" s="49"/>
      <c r="H158" s="49"/>
      <c r="I158" s="49"/>
      <c r="J158" s="49"/>
      <c r="K158" s="49"/>
      <c r="L158" s="49"/>
      <c r="M158" s="49"/>
      <c r="N158" s="49"/>
      <c r="O158" s="49"/>
      <c r="P158" s="49"/>
      <c r="Q158" s="49"/>
    </row>
    <row r="159" spans="1:17">
      <c r="A159" s="49"/>
      <c r="B159" s="49"/>
      <c r="C159" s="49"/>
      <c r="D159" s="49"/>
      <c r="E159" s="49"/>
      <c r="F159" s="49"/>
      <c r="G159" s="49"/>
      <c r="H159" s="49"/>
      <c r="I159" s="49"/>
      <c r="J159" s="49"/>
      <c r="K159" s="49"/>
      <c r="L159" s="49"/>
      <c r="M159" s="49"/>
      <c r="N159" s="49"/>
      <c r="O159" s="49"/>
      <c r="P159" s="49"/>
      <c r="Q159" s="49"/>
    </row>
    <row r="160" spans="1:17">
      <c r="A160" s="49"/>
      <c r="B160" s="49"/>
      <c r="C160" s="49"/>
      <c r="D160" s="49"/>
      <c r="E160" s="49"/>
      <c r="F160" s="49"/>
      <c r="G160" s="49"/>
      <c r="H160" s="49"/>
      <c r="I160" s="49"/>
      <c r="J160" s="49"/>
      <c r="K160" s="49"/>
      <c r="L160" s="49"/>
      <c r="M160" s="49"/>
      <c r="N160" s="49"/>
      <c r="O160" s="49"/>
      <c r="P160" s="49"/>
      <c r="Q160" s="49"/>
    </row>
    <row r="161" spans="1:17">
      <c r="A161" s="49"/>
      <c r="B161" s="49"/>
      <c r="C161" s="49"/>
      <c r="D161" s="49"/>
      <c r="E161" s="49"/>
      <c r="F161" s="49"/>
      <c r="G161" s="49"/>
      <c r="H161" s="49"/>
      <c r="I161" s="49"/>
      <c r="J161" s="49"/>
      <c r="K161" s="49"/>
      <c r="L161" s="49"/>
      <c r="M161" s="49"/>
      <c r="N161" s="49"/>
      <c r="O161" s="49"/>
      <c r="P161" s="49"/>
      <c r="Q161" s="49"/>
    </row>
    <row r="162" spans="1:17">
      <c r="A162" s="49"/>
      <c r="B162" s="49"/>
      <c r="C162" s="49"/>
      <c r="D162" s="49"/>
      <c r="E162" s="49"/>
      <c r="F162" s="49"/>
      <c r="G162" s="49"/>
      <c r="H162" s="49"/>
      <c r="I162" s="49"/>
      <c r="J162" s="49"/>
      <c r="K162" s="49"/>
      <c r="L162" s="49"/>
      <c r="M162" s="49"/>
      <c r="N162" s="49"/>
      <c r="O162" s="49"/>
      <c r="P162" s="49"/>
      <c r="Q162" s="49"/>
    </row>
    <row r="163" spans="1:17">
      <c r="A163" s="49"/>
      <c r="B163" s="49"/>
      <c r="C163" s="49"/>
      <c r="D163" s="49"/>
      <c r="E163" s="49"/>
      <c r="F163" s="49"/>
      <c r="G163" s="49"/>
      <c r="H163" s="49"/>
      <c r="I163" s="49"/>
      <c r="J163" s="49"/>
      <c r="K163" s="49"/>
      <c r="L163" s="49"/>
      <c r="M163" s="49"/>
      <c r="N163" s="49"/>
      <c r="O163" s="49"/>
      <c r="P163" s="49"/>
      <c r="Q163" s="49"/>
    </row>
    <row r="164" spans="1:17">
      <c r="A164" s="49"/>
      <c r="B164" s="49"/>
      <c r="C164" s="49"/>
      <c r="D164" s="49"/>
      <c r="E164" s="49"/>
      <c r="F164" s="49"/>
      <c r="G164" s="49"/>
      <c r="H164" s="49"/>
      <c r="I164" s="49"/>
      <c r="J164" s="49"/>
      <c r="K164" s="49"/>
      <c r="L164" s="49"/>
      <c r="M164" s="49"/>
      <c r="N164" s="49"/>
      <c r="O164" s="49"/>
      <c r="P164" s="49"/>
      <c r="Q164" s="49"/>
    </row>
    <row r="165" spans="1:17">
      <c r="A165" s="49"/>
      <c r="B165" s="49"/>
      <c r="C165" s="49"/>
      <c r="D165" s="49"/>
      <c r="E165" s="49"/>
      <c r="F165" s="49"/>
      <c r="G165" s="49"/>
      <c r="H165" s="49"/>
      <c r="I165" s="49"/>
      <c r="J165" s="49"/>
      <c r="K165" s="49"/>
      <c r="L165" s="49"/>
      <c r="M165" s="49"/>
      <c r="N165" s="49"/>
      <c r="O165" s="49"/>
      <c r="P165" s="49"/>
      <c r="Q165" s="49"/>
    </row>
    <row r="166" spans="1:17">
      <c r="A166" s="49"/>
      <c r="B166" s="49"/>
      <c r="C166" s="49"/>
      <c r="D166" s="49"/>
      <c r="E166" s="49"/>
      <c r="F166" s="49"/>
      <c r="G166" s="49"/>
      <c r="H166" s="49"/>
      <c r="I166" s="49"/>
      <c r="J166" s="49"/>
      <c r="K166" s="49"/>
      <c r="L166" s="49"/>
      <c r="M166" s="49"/>
      <c r="N166" s="49"/>
      <c r="O166" s="49"/>
      <c r="P166" s="49"/>
      <c r="Q166" s="49"/>
    </row>
    <row r="167" spans="1:17">
      <c r="A167" s="49"/>
      <c r="B167" s="49"/>
      <c r="C167" s="49"/>
      <c r="D167" s="49"/>
      <c r="E167" s="49"/>
      <c r="F167" s="49"/>
      <c r="G167" s="49"/>
      <c r="H167" s="49"/>
      <c r="I167" s="49"/>
      <c r="J167" s="49"/>
      <c r="K167" s="49"/>
      <c r="L167" s="49"/>
      <c r="M167" s="49"/>
      <c r="N167" s="49"/>
      <c r="O167" s="49"/>
      <c r="P167" s="49"/>
      <c r="Q167" s="49"/>
    </row>
    <row r="168" spans="1:17">
      <c r="A168" s="49"/>
      <c r="B168" s="49"/>
      <c r="C168" s="49"/>
      <c r="D168" s="49"/>
      <c r="E168" s="49"/>
      <c r="F168" s="49"/>
      <c r="G168" s="49"/>
      <c r="H168" s="49"/>
      <c r="I168" s="49"/>
      <c r="J168" s="49"/>
      <c r="K168" s="49"/>
      <c r="L168" s="49"/>
      <c r="M168" s="49"/>
      <c r="N168" s="49"/>
      <c r="O168" s="49"/>
      <c r="P168" s="49"/>
      <c r="Q168" s="49"/>
    </row>
    <row r="169" spans="1:17">
      <c r="A169" s="49"/>
      <c r="B169" s="49"/>
      <c r="C169" s="49"/>
      <c r="D169" s="49"/>
      <c r="E169" s="49"/>
      <c r="F169" s="49"/>
      <c r="G169" s="49"/>
      <c r="H169" s="49"/>
      <c r="I169" s="49"/>
      <c r="J169" s="49"/>
      <c r="K169" s="49"/>
      <c r="L169" s="49"/>
      <c r="M169" s="49"/>
      <c r="N169" s="49"/>
      <c r="O169" s="49"/>
      <c r="P169" s="49"/>
      <c r="Q169" s="49"/>
    </row>
    <row r="170" spans="1:17">
      <c r="A170" s="49"/>
      <c r="B170" s="49"/>
      <c r="C170" s="49"/>
      <c r="D170" s="49"/>
      <c r="E170" s="49"/>
      <c r="F170" s="49"/>
      <c r="G170" s="49"/>
      <c r="H170" s="49"/>
      <c r="I170" s="49"/>
      <c r="J170" s="49"/>
      <c r="K170" s="49"/>
      <c r="L170" s="49"/>
      <c r="M170" s="49"/>
      <c r="N170" s="49"/>
      <c r="O170" s="49"/>
      <c r="P170" s="49"/>
      <c r="Q170" s="49"/>
    </row>
    <row r="171" spans="1:17">
      <c r="A171" s="49"/>
      <c r="B171" s="49"/>
      <c r="C171" s="49"/>
      <c r="D171" s="49"/>
      <c r="E171" s="49"/>
      <c r="F171" s="49"/>
      <c r="G171" s="49"/>
      <c r="H171" s="49"/>
      <c r="I171" s="49"/>
      <c r="J171" s="49"/>
      <c r="K171" s="49"/>
      <c r="L171" s="49"/>
      <c r="M171" s="49"/>
      <c r="N171" s="49"/>
      <c r="O171" s="49"/>
      <c r="P171" s="49"/>
      <c r="Q171" s="49"/>
    </row>
    <row r="172" spans="1:17">
      <c r="A172" s="49"/>
      <c r="B172" s="49"/>
      <c r="C172" s="49"/>
      <c r="D172" s="49"/>
      <c r="E172" s="49"/>
      <c r="F172" s="49"/>
      <c r="G172" s="49"/>
      <c r="H172" s="49"/>
      <c r="I172" s="49"/>
      <c r="J172" s="49"/>
      <c r="K172" s="49"/>
      <c r="L172" s="49"/>
      <c r="M172" s="49"/>
      <c r="N172" s="49"/>
      <c r="O172" s="49"/>
      <c r="P172" s="49"/>
      <c r="Q172" s="49"/>
    </row>
    <row r="173" spans="1:17">
      <c r="A173" s="49"/>
      <c r="B173" s="49"/>
      <c r="C173" s="49"/>
      <c r="D173" s="49"/>
      <c r="E173" s="49"/>
      <c r="F173" s="49"/>
      <c r="G173" s="49"/>
      <c r="H173" s="49"/>
      <c r="I173" s="49"/>
      <c r="J173" s="49"/>
      <c r="K173" s="49"/>
      <c r="L173" s="49"/>
      <c r="M173" s="49"/>
      <c r="N173" s="49"/>
      <c r="O173" s="49"/>
      <c r="P173" s="49"/>
      <c r="Q173" s="49"/>
    </row>
    <row r="174" spans="1:17">
      <c r="A174" s="49"/>
      <c r="B174" s="49"/>
      <c r="C174" s="49"/>
      <c r="D174" s="49"/>
      <c r="E174" s="49"/>
      <c r="F174" s="49"/>
      <c r="G174" s="49"/>
      <c r="H174" s="49"/>
      <c r="I174" s="49"/>
      <c r="J174" s="49"/>
      <c r="K174" s="49"/>
      <c r="L174" s="49"/>
      <c r="M174" s="49"/>
      <c r="N174" s="49"/>
      <c r="O174" s="49"/>
      <c r="P174" s="49"/>
      <c r="Q174" s="49"/>
    </row>
    <row r="175" spans="1:17">
      <c r="A175" s="49"/>
      <c r="B175" s="49"/>
      <c r="C175" s="49"/>
      <c r="D175" s="49"/>
      <c r="E175" s="49"/>
      <c r="F175" s="49"/>
      <c r="G175" s="49"/>
      <c r="H175" s="49"/>
      <c r="I175" s="49"/>
      <c r="J175" s="49"/>
      <c r="K175" s="49"/>
      <c r="L175" s="49"/>
      <c r="M175" s="49"/>
      <c r="N175" s="49"/>
      <c r="O175" s="49"/>
      <c r="P175" s="49"/>
      <c r="Q175" s="49"/>
    </row>
    <row r="176" spans="1:17">
      <c r="A176" s="49"/>
      <c r="B176" s="49"/>
      <c r="C176" s="49"/>
      <c r="D176" s="49"/>
      <c r="E176" s="49"/>
      <c r="F176" s="49"/>
      <c r="G176" s="49"/>
      <c r="H176" s="49"/>
      <c r="I176" s="49"/>
      <c r="J176" s="49"/>
      <c r="K176" s="49"/>
      <c r="L176" s="49"/>
      <c r="M176" s="49"/>
      <c r="N176" s="49"/>
      <c r="O176" s="49"/>
      <c r="P176" s="49"/>
      <c r="Q176" s="49"/>
    </row>
    <row r="177" spans="1:17">
      <c r="A177" s="49"/>
      <c r="B177" s="49"/>
      <c r="C177" s="49"/>
      <c r="D177" s="49"/>
      <c r="E177" s="49"/>
      <c r="F177" s="49"/>
      <c r="G177" s="49"/>
      <c r="H177" s="49"/>
      <c r="I177" s="49"/>
      <c r="J177" s="49"/>
      <c r="K177" s="49"/>
      <c r="L177" s="49"/>
      <c r="M177" s="49"/>
      <c r="N177" s="49"/>
      <c r="O177" s="49"/>
      <c r="P177" s="49"/>
      <c r="Q177" s="49"/>
    </row>
    <row r="178" spans="1:17">
      <c r="A178" s="49"/>
      <c r="B178" s="49"/>
      <c r="C178" s="49"/>
      <c r="D178" s="49"/>
      <c r="E178" s="49"/>
      <c r="F178" s="49"/>
      <c r="G178" s="49"/>
      <c r="H178" s="49"/>
      <c r="I178" s="49"/>
      <c r="J178" s="49"/>
      <c r="K178" s="49"/>
      <c r="L178" s="49"/>
      <c r="M178" s="49"/>
      <c r="N178" s="49"/>
      <c r="O178" s="49"/>
      <c r="P178" s="49"/>
      <c r="Q178" s="49"/>
    </row>
    <row r="179" spans="1:17">
      <c r="A179" s="49"/>
      <c r="B179" s="49"/>
      <c r="C179" s="49"/>
      <c r="D179" s="49"/>
      <c r="E179" s="49"/>
      <c r="F179" s="49"/>
      <c r="G179" s="49"/>
      <c r="H179" s="49"/>
      <c r="I179" s="49"/>
      <c r="J179" s="49"/>
      <c r="K179" s="49"/>
      <c r="L179" s="49"/>
      <c r="M179" s="49"/>
      <c r="N179" s="49"/>
      <c r="O179" s="49"/>
      <c r="P179" s="49"/>
      <c r="Q179" s="49"/>
    </row>
    <row r="180" spans="1:17">
      <c r="A180" s="49"/>
      <c r="B180" s="49"/>
      <c r="C180" s="49"/>
      <c r="D180" s="49"/>
      <c r="E180" s="49"/>
      <c r="F180" s="49"/>
      <c r="G180" s="49"/>
      <c r="H180" s="49"/>
      <c r="I180" s="49"/>
      <c r="J180" s="49"/>
      <c r="K180" s="49"/>
      <c r="L180" s="49"/>
      <c r="M180" s="49"/>
      <c r="N180" s="49"/>
      <c r="O180" s="49"/>
      <c r="P180" s="49"/>
      <c r="Q180" s="49"/>
    </row>
    <row r="181" spans="1:17">
      <c r="A181" s="49"/>
      <c r="B181" s="49"/>
      <c r="C181" s="49"/>
      <c r="D181" s="49"/>
      <c r="E181" s="49"/>
      <c r="F181" s="49"/>
      <c r="G181" s="49"/>
      <c r="H181" s="49"/>
      <c r="I181" s="49"/>
      <c r="J181" s="49"/>
      <c r="K181" s="49"/>
      <c r="L181" s="49"/>
      <c r="M181" s="49"/>
      <c r="N181" s="49"/>
      <c r="O181" s="49"/>
      <c r="P181" s="49"/>
      <c r="Q181" s="49"/>
    </row>
    <row r="182" spans="1:17">
      <c r="A182" s="49"/>
      <c r="B182" s="49"/>
      <c r="C182" s="49"/>
      <c r="D182" s="49"/>
      <c r="E182" s="49"/>
      <c r="F182" s="49"/>
      <c r="G182" s="49"/>
      <c r="H182" s="49"/>
      <c r="I182" s="49"/>
      <c r="J182" s="49"/>
      <c r="K182" s="49"/>
      <c r="L182" s="49"/>
      <c r="M182" s="49"/>
      <c r="N182" s="49"/>
      <c r="O182" s="49"/>
      <c r="P182" s="49"/>
      <c r="Q182" s="49"/>
    </row>
    <row r="183" spans="1:17">
      <c r="A183" s="49"/>
      <c r="B183" s="49"/>
      <c r="C183" s="49"/>
      <c r="D183" s="49"/>
      <c r="E183" s="49"/>
      <c r="F183" s="49"/>
      <c r="G183" s="49"/>
      <c r="H183" s="49"/>
      <c r="I183" s="49"/>
      <c r="J183" s="49"/>
      <c r="K183" s="49"/>
      <c r="L183" s="49"/>
      <c r="M183" s="49"/>
      <c r="N183" s="49"/>
      <c r="O183" s="49"/>
      <c r="P183" s="49"/>
      <c r="Q183" s="49"/>
    </row>
    <row r="184" spans="1:17">
      <c r="A184" s="49"/>
      <c r="B184" s="49"/>
      <c r="C184" s="49"/>
      <c r="D184" s="49"/>
      <c r="E184" s="49"/>
      <c r="F184" s="49"/>
      <c r="G184" s="49"/>
      <c r="H184" s="49"/>
      <c r="I184" s="49"/>
      <c r="J184" s="49"/>
      <c r="K184" s="49"/>
      <c r="L184" s="49"/>
      <c r="M184" s="49"/>
      <c r="N184" s="49"/>
      <c r="O184" s="49"/>
      <c r="P184" s="49"/>
      <c r="Q184" s="49"/>
    </row>
    <row r="185" spans="1:17">
      <c r="A185" s="49"/>
      <c r="B185" s="49"/>
      <c r="C185" s="49"/>
      <c r="D185" s="49"/>
      <c r="E185" s="49"/>
      <c r="F185" s="49"/>
      <c r="G185" s="49"/>
      <c r="H185" s="49"/>
      <c r="I185" s="49"/>
      <c r="J185" s="49"/>
      <c r="K185" s="49"/>
      <c r="L185" s="49"/>
      <c r="M185" s="49"/>
      <c r="N185" s="49"/>
      <c r="O185" s="49"/>
      <c r="P185" s="49"/>
      <c r="Q185" s="49"/>
    </row>
    <row r="186" spans="1:17">
      <c r="A186" s="49"/>
      <c r="B186" s="49"/>
      <c r="C186" s="49"/>
      <c r="D186" s="49"/>
      <c r="E186" s="49"/>
      <c r="F186" s="49"/>
      <c r="G186" s="49"/>
      <c r="H186" s="49"/>
      <c r="I186" s="49"/>
      <c r="J186" s="49"/>
      <c r="K186" s="49"/>
      <c r="L186" s="49"/>
      <c r="M186" s="49"/>
      <c r="N186" s="49"/>
      <c r="O186" s="49"/>
      <c r="P186" s="49"/>
      <c r="Q186" s="49"/>
    </row>
    <row r="187" spans="1:17">
      <c r="A187" s="49"/>
      <c r="B187" s="49"/>
      <c r="C187" s="49"/>
      <c r="D187" s="49"/>
      <c r="E187" s="49"/>
      <c r="F187" s="49"/>
      <c r="G187" s="49"/>
      <c r="H187" s="49"/>
      <c r="I187" s="49"/>
      <c r="J187" s="49"/>
      <c r="K187" s="49"/>
      <c r="L187" s="49"/>
      <c r="M187" s="49"/>
      <c r="N187" s="49"/>
      <c r="O187" s="49"/>
      <c r="P187" s="49"/>
      <c r="Q187" s="49"/>
    </row>
    <row r="188" spans="1:17">
      <c r="A188" s="49"/>
      <c r="B188" s="49"/>
      <c r="C188" s="49"/>
      <c r="D188" s="49"/>
      <c r="E188" s="49"/>
      <c r="F188" s="49"/>
      <c r="G188" s="49"/>
      <c r="H188" s="49"/>
      <c r="I188" s="49"/>
      <c r="J188" s="49"/>
      <c r="K188" s="49"/>
      <c r="L188" s="49"/>
      <c r="M188" s="49"/>
      <c r="N188" s="49"/>
      <c r="O188" s="49"/>
      <c r="P188" s="49"/>
      <c r="Q188" s="49"/>
    </row>
    <row r="189" spans="1:17">
      <c r="A189" s="49"/>
      <c r="B189" s="49"/>
      <c r="C189" s="49"/>
      <c r="D189" s="49"/>
      <c r="E189" s="49"/>
      <c r="F189" s="49"/>
      <c r="G189" s="49"/>
      <c r="H189" s="49"/>
      <c r="I189" s="49"/>
      <c r="J189" s="49"/>
      <c r="K189" s="49"/>
      <c r="L189" s="49"/>
      <c r="M189" s="49"/>
      <c r="N189" s="49"/>
      <c r="O189" s="49"/>
      <c r="P189" s="49"/>
      <c r="Q189" s="49"/>
    </row>
    <row r="190" spans="1:17">
      <c r="A190" s="49"/>
      <c r="B190" s="49"/>
      <c r="C190" s="49"/>
      <c r="D190" s="49"/>
      <c r="E190" s="49"/>
      <c r="F190" s="49"/>
      <c r="G190" s="49"/>
      <c r="H190" s="49"/>
      <c r="I190" s="49"/>
      <c r="J190" s="49"/>
      <c r="K190" s="49"/>
      <c r="L190" s="49"/>
      <c r="M190" s="49"/>
      <c r="N190" s="49"/>
      <c r="O190" s="49"/>
      <c r="P190" s="49"/>
      <c r="Q190" s="49"/>
    </row>
    <row r="191" spans="1:17">
      <c r="A191" s="49"/>
      <c r="B191" s="49"/>
      <c r="C191" s="49"/>
      <c r="D191" s="49"/>
      <c r="E191" s="49"/>
      <c r="F191" s="49"/>
      <c r="G191" s="49"/>
      <c r="H191" s="49"/>
      <c r="I191" s="49"/>
      <c r="J191" s="49"/>
      <c r="K191" s="49"/>
      <c r="L191" s="49"/>
      <c r="M191" s="49"/>
      <c r="N191" s="49"/>
      <c r="O191" s="49"/>
      <c r="P191" s="49"/>
      <c r="Q191" s="49"/>
    </row>
  </sheetData>
  <phoneticPr fontId="0" type="noConversion"/>
  <pageMargins left="0.94488188976377963" right="0.27559055118110237" top="0.55118110236220474" bottom="0.23622047244094491" header="0.23622047244094491" footer="0.51181102362204722"/>
  <pageSetup paperSize="9" scale="76" orientation="portrait" r:id="rId1"/>
  <headerFooter alignWithMargins="0">
    <oddHeader>&amp;C30</oddHeader>
  </headerFooter>
  <rowBreaks count="1" manualBreakCount="1">
    <brk id="65"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pageSetUpPr fitToPage="1"/>
  </sheetPr>
  <dimension ref="A1:L244"/>
  <sheetViews>
    <sheetView workbookViewId="0">
      <selection activeCell="B24" sqref="B24"/>
    </sheetView>
  </sheetViews>
  <sheetFormatPr defaultColWidth="9.81640625" defaultRowHeight="15.05"/>
  <cols>
    <col min="1" max="1" width="18.81640625" style="10" customWidth="1"/>
    <col min="2" max="4" width="9.81640625" style="10"/>
    <col min="5" max="5" width="11.6328125" style="10" customWidth="1"/>
    <col min="6" max="16384" width="9.81640625" style="10"/>
  </cols>
  <sheetData>
    <row r="1" spans="1:9">
      <c r="A1" s="173" t="s">
        <v>1122</v>
      </c>
      <c r="B1" s="49"/>
      <c r="C1" s="49"/>
      <c r="D1" s="49"/>
      <c r="E1" s="49"/>
      <c r="F1" s="49"/>
      <c r="G1" s="49"/>
      <c r="H1" s="49"/>
      <c r="I1" s="49"/>
    </row>
    <row r="2" spans="1:9">
      <c r="A2" s="49"/>
      <c r="B2" s="49"/>
      <c r="C2" s="49"/>
      <c r="D2" s="49"/>
      <c r="E2" s="49"/>
      <c r="F2" s="49"/>
      <c r="G2" s="49"/>
      <c r="H2" s="49"/>
      <c r="I2" s="49"/>
    </row>
    <row r="3" spans="1:9">
      <c r="A3" s="49"/>
      <c r="B3" s="49"/>
      <c r="C3" s="49"/>
      <c r="D3" s="49"/>
      <c r="E3" s="49"/>
      <c r="F3" s="49"/>
      <c r="G3" s="49"/>
      <c r="H3" s="49"/>
      <c r="I3" s="49"/>
    </row>
    <row r="4" spans="1:9">
      <c r="A4" s="49"/>
      <c r="B4" s="49"/>
      <c r="C4" s="49"/>
      <c r="D4" s="49"/>
      <c r="E4" s="49"/>
      <c r="F4" s="49"/>
      <c r="G4" s="49"/>
      <c r="H4" s="49"/>
      <c r="I4" s="49"/>
    </row>
    <row r="5" spans="1:9">
      <c r="A5" s="49"/>
      <c r="B5" s="49"/>
      <c r="C5" s="49"/>
      <c r="D5" s="49"/>
      <c r="E5" s="49"/>
      <c r="F5" s="49"/>
      <c r="G5" s="49"/>
      <c r="H5" s="49"/>
      <c r="I5" s="49"/>
    </row>
    <row r="6" spans="1:9">
      <c r="A6" s="49"/>
      <c r="B6" s="49"/>
      <c r="C6" s="49"/>
      <c r="D6" s="49"/>
      <c r="E6" s="49"/>
      <c r="F6" s="49"/>
      <c r="G6" s="49"/>
      <c r="H6" s="49"/>
      <c r="I6" s="49"/>
    </row>
    <row r="7" spans="1:9">
      <c r="A7" s="49"/>
      <c r="B7" s="49"/>
      <c r="C7" s="49"/>
      <c r="D7" s="49"/>
      <c r="E7" s="49"/>
      <c r="F7" s="49"/>
      <c r="G7" s="49"/>
      <c r="H7" s="49"/>
      <c r="I7" s="49"/>
    </row>
    <row r="8" spans="1:9">
      <c r="A8" s="49"/>
      <c r="B8" s="49"/>
      <c r="C8" s="49"/>
      <c r="D8" s="49"/>
      <c r="E8" s="49"/>
      <c r="F8" s="49"/>
      <c r="G8" s="49"/>
      <c r="H8" s="49"/>
      <c r="I8" s="49"/>
    </row>
    <row r="9" spans="1:9">
      <c r="A9" s="49"/>
      <c r="B9" s="49"/>
      <c r="C9" s="49"/>
      <c r="D9" s="49"/>
      <c r="E9" s="49"/>
      <c r="F9" s="49"/>
      <c r="G9" s="49"/>
      <c r="H9" s="49"/>
      <c r="I9" s="49"/>
    </row>
    <row r="10" spans="1:9">
      <c r="A10" s="49"/>
      <c r="B10" s="49"/>
      <c r="C10" s="49"/>
      <c r="D10" s="49"/>
      <c r="E10" s="49"/>
      <c r="F10" s="49"/>
      <c r="G10" s="49"/>
      <c r="H10" s="49"/>
      <c r="I10" s="49"/>
    </row>
    <row r="11" spans="1:9">
      <c r="A11" s="49"/>
      <c r="B11" s="49"/>
      <c r="C11" s="49"/>
      <c r="D11" s="49"/>
      <c r="E11" s="49"/>
      <c r="F11" s="49"/>
      <c r="G11" s="49"/>
      <c r="H11" s="49"/>
      <c r="I11" s="49"/>
    </row>
    <row r="12" spans="1:9">
      <c r="A12" s="49"/>
      <c r="B12" s="49"/>
      <c r="C12" s="49"/>
      <c r="D12" s="49"/>
      <c r="E12" s="49"/>
      <c r="F12" s="49"/>
      <c r="G12" s="49"/>
      <c r="H12" s="49"/>
      <c r="I12" s="49"/>
    </row>
    <row r="13" spans="1:9">
      <c r="A13" s="49"/>
      <c r="B13" s="49"/>
      <c r="C13" s="49"/>
      <c r="D13" s="49"/>
      <c r="E13" s="49"/>
      <c r="F13" s="49"/>
      <c r="G13" s="49"/>
      <c r="H13" s="49"/>
      <c r="I13" s="49"/>
    </row>
    <row r="14" spans="1:9">
      <c r="A14" s="49"/>
      <c r="B14" s="49"/>
      <c r="C14" s="49"/>
      <c r="D14" s="49"/>
      <c r="E14" s="49"/>
      <c r="F14" s="49"/>
      <c r="G14" s="49"/>
      <c r="H14" s="49"/>
      <c r="I14" s="49"/>
    </row>
    <row r="15" spans="1:9">
      <c r="A15" s="49"/>
      <c r="B15" s="49"/>
      <c r="C15" s="49"/>
      <c r="D15" s="49"/>
      <c r="E15" s="49"/>
      <c r="F15" s="49"/>
      <c r="G15" s="49"/>
      <c r="H15" s="49"/>
      <c r="I15" s="49"/>
    </row>
    <row r="16" spans="1:9">
      <c r="A16" s="49"/>
      <c r="B16" s="49"/>
      <c r="C16" s="49"/>
      <c r="D16" s="49"/>
      <c r="E16" s="49"/>
      <c r="F16" s="49"/>
      <c r="G16" s="49"/>
      <c r="H16" s="49"/>
      <c r="I16" s="49"/>
    </row>
    <row r="17" spans="1:9">
      <c r="A17" s="49"/>
      <c r="B17" s="49"/>
      <c r="C17" s="49"/>
      <c r="D17" s="49"/>
      <c r="E17" s="49"/>
      <c r="F17" s="49"/>
      <c r="G17" s="49"/>
      <c r="H17" s="49"/>
      <c r="I17" s="49"/>
    </row>
    <row r="18" spans="1:9">
      <c r="A18" s="49"/>
      <c r="B18" s="49"/>
      <c r="C18" s="49"/>
      <c r="D18" s="49"/>
      <c r="E18" s="49"/>
      <c r="F18" s="49"/>
      <c r="G18" s="49"/>
      <c r="H18" s="49"/>
      <c r="I18" s="49"/>
    </row>
    <row r="19" spans="1:9">
      <c r="A19" s="49"/>
      <c r="B19" s="49"/>
      <c r="C19" s="49"/>
      <c r="D19" s="49"/>
      <c r="E19" s="49"/>
      <c r="F19" s="49"/>
      <c r="G19" s="49"/>
      <c r="H19" s="49"/>
      <c r="I19" s="49"/>
    </row>
    <row r="20" spans="1:9">
      <c r="A20" s="49"/>
      <c r="B20" s="49"/>
      <c r="C20" s="49"/>
      <c r="D20" s="49"/>
      <c r="E20" s="49"/>
      <c r="F20" s="49"/>
      <c r="G20" s="49"/>
      <c r="H20" s="49"/>
      <c r="I20" s="49"/>
    </row>
    <row r="21" spans="1:9">
      <c r="A21" s="49"/>
      <c r="B21" s="49"/>
      <c r="C21" s="49"/>
      <c r="D21" s="49"/>
      <c r="E21" s="49"/>
      <c r="F21" s="49"/>
      <c r="G21" s="49"/>
      <c r="H21" s="49"/>
      <c r="I21" s="49"/>
    </row>
    <row r="22" spans="1:9">
      <c r="A22" s="49"/>
      <c r="B22" s="49"/>
      <c r="C22" s="49"/>
      <c r="D22" s="49"/>
      <c r="E22" s="49"/>
      <c r="F22" s="49"/>
      <c r="G22" s="49"/>
      <c r="H22" s="49"/>
      <c r="I22" s="49"/>
    </row>
    <row r="23" spans="1:9" ht="20.2" customHeight="1">
      <c r="A23" s="49"/>
      <c r="B23" s="49"/>
      <c r="C23" s="49"/>
      <c r="D23" s="49"/>
      <c r="E23" s="49"/>
      <c r="F23" s="49"/>
      <c r="G23" s="49"/>
      <c r="H23" s="49"/>
      <c r="I23" s="49"/>
    </row>
    <row r="24" spans="1:9" ht="20.2" customHeight="1">
      <c r="A24" s="49"/>
      <c r="B24" s="49"/>
      <c r="C24" s="49"/>
      <c r="D24" s="49"/>
      <c r="E24" s="49"/>
      <c r="F24" s="49"/>
      <c r="G24" s="49"/>
      <c r="H24" s="49"/>
      <c r="I24" s="49"/>
    </row>
    <row r="25" spans="1:9">
      <c r="A25" s="49" t="s">
        <v>1308</v>
      </c>
      <c r="B25" s="49"/>
      <c r="C25" s="49"/>
      <c r="D25" s="49"/>
      <c r="E25" s="49"/>
      <c r="F25" s="49"/>
      <c r="G25" s="49"/>
      <c r="H25" s="49"/>
      <c r="I25" s="49"/>
    </row>
    <row r="26" spans="1:9" ht="14.25" customHeight="1">
      <c r="A26" s="49"/>
      <c r="B26" s="49"/>
      <c r="C26" s="49"/>
      <c r="D26" s="49"/>
      <c r="E26" s="49"/>
      <c r="F26" s="49"/>
      <c r="G26" s="49"/>
      <c r="H26" s="49"/>
      <c r="I26" s="49"/>
    </row>
    <row r="27" spans="1:9" ht="15.05" customHeight="1">
      <c r="A27" s="680" t="s">
        <v>680</v>
      </c>
      <c r="B27" s="2299" t="s">
        <v>1138</v>
      </c>
      <c r="C27" s="2300"/>
      <c r="D27" s="684" t="s">
        <v>16</v>
      </c>
      <c r="E27" s="684" t="s">
        <v>68</v>
      </c>
      <c r="F27" s="685" t="s">
        <v>69</v>
      </c>
      <c r="G27" s="49"/>
      <c r="H27" s="49"/>
      <c r="I27" s="49"/>
    </row>
    <row r="28" spans="1:9" ht="12.85" customHeight="1">
      <c r="A28" s="681"/>
      <c r="B28" s="684" t="s">
        <v>598</v>
      </c>
      <c r="C28" s="684" t="s">
        <v>70</v>
      </c>
      <c r="D28" s="682" t="s">
        <v>71</v>
      </c>
      <c r="E28" s="682" t="s">
        <v>71</v>
      </c>
      <c r="F28" s="819" t="s">
        <v>72</v>
      </c>
      <c r="G28" s="49"/>
      <c r="H28" s="49"/>
      <c r="I28" s="49"/>
    </row>
    <row r="29" spans="1:9" ht="12.85" customHeight="1">
      <c r="A29" s="681"/>
      <c r="B29" s="681"/>
      <c r="C29" s="682" t="s">
        <v>55</v>
      </c>
      <c r="D29" s="682" t="s">
        <v>73</v>
      </c>
      <c r="E29" s="682" t="s">
        <v>73</v>
      </c>
      <c r="F29" s="819" t="s">
        <v>74</v>
      </c>
      <c r="G29" s="49"/>
      <c r="H29" s="49"/>
      <c r="I29" s="49"/>
    </row>
    <row r="30" spans="1:9" ht="12.85" customHeight="1">
      <c r="A30" s="681"/>
      <c r="B30" s="681"/>
      <c r="C30" s="682" t="s">
        <v>75</v>
      </c>
      <c r="D30" s="681"/>
      <c r="E30" s="682" t="s">
        <v>64</v>
      </c>
      <c r="F30" s="819" t="s">
        <v>76</v>
      </c>
      <c r="G30" s="49"/>
      <c r="H30" s="49"/>
      <c r="I30" s="49"/>
    </row>
    <row r="31" spans="1:9" ht="12.85" customHeight="1">
      <c r="A31" s="681"/>
      <c r="B31" s="681"/>
      <c r="C31" s="681"/>
      <c r="D31" s="681"/>
      <c r="E31" s="681"/>
      <c r="F31" s="819" t="s">
        <v>64</v>
      </c>
      <c r="G31" s="49"/>
      <c r="H31" s="49"/>
      <c r="I31" s="49"/>
    </row>
    <row r="32" spans="1:9" ht="15.05" customHeight="1">
      <c r="A32" s="1135" t="s">
        <v>682</v>
      </c>
      <c r="B32" s="334">
        <v>11401</v>
      </c>
      <c r="C32" s="334">
        <v>6882</v>
      </c>
      <c r="D32" s="334">
        <v>6773</v>
      </c>
      <c r="E32" s="1300">
        <v>1779378.54</v>
      </c>
      <c r="F32" s="335">
        <v>262.72000000000003</v>
      </c>
      <c r="G32" s="49"/>
      <c r="H32" s="49"/>
      <c r="I32" s="49"/>
    </row>
    <row r="33" spans="1:9" ht="15.05" customHeight="1">
      <c r="A33" s="1136" t="s">
        <v>683</v>
      </c>
      <c r="B33" s="336">
        <v>11568</v>
      </c>
      <c r="C33" s="336">
        <v>6963</v>
      </c>
      <c r="D33" s="336">
        <v>6855</v>
      </c>
      <c r="E33" s="1301">
        <v>1862658.5</v>
      </c>
      <c r="F33" s="337">
        <v>271.72261123267685</v>
      </c>
      <c r="G33" s="49"/>
      <c r="H33" s="49"/>
      <c r="I33" s="49"/>
    </row>
    <row r="34" spans="1:9" ht="15.05" customHeight="1">
      <c r="A34" s="1136" t="s">
        <v>684</v>
      </c>
      <c r="B34" s="338">
        <v>11755</v>
      </c>
      <c r="C34" s="338">
        <v>7241</v>
      </c>
      <c r="D34" s="338">
        <v>7068</v>
      </c>
      <c r="E34" s="1302">
        <v>1930001.21</v>
      </c>
      <c r="F34" s="337">
        <v>273.06185766836444</v>
      </c>
      <c r="G34" s="49"/>
      <c r="H34" s="49"/>
      <c r="I34" s="49"/>
    </row>
    <row r="35" spans="1:9" ht="15.05" customHeight="1">
      <c r="A35" s="1136" t="s">
        <v>685</v>
      </c>
      <c r="B35" s="338">
        <v>11866</v>
      </c>
      <c r="C35" s="338">
        <v>7336</v>
      </c>
      <c r="D35" s="338">
        <v>7284</v>
      </c>
      <c r="E35" s="1302">
        <v>1946388.26</v>
      </c>
      <c r="F35" s="337">
        <v>267.21420373421199</v>
      </c>
      <c r="G35" s="49"/>
      <c r="H35" s="49"/>
      <c r="I35" s="49"/>
    </row>
    <row r="36" spans="1:9" ht="15.05" customHeight="1">
      <c r="A36" s="1136" t="s">
        <v>686</v>
      </c>
      <c r="B36" s="338">
        <v>11908</v>
      </c>
      <c r="C36" s="338">
        <v>7542</v>
      </c>
      <c r="D36" s="338">
        <v>7443</v>
      </c>
      <c r="E36" s="1302">
        <v>1968986.07</v>
      </c>
      <c r="F36" s="337">
        <v>264.54199516324064</v>
      </c>
      <c r="G36" s="49"/>
      <c r="H36" s="49"/>
      <c r="I36" s="49"/>
    </row>
    <row r="37" spans="1:9" ht="15.05" customHeight="1">
      <c r="A37" s="1136" t="s">
        <v>687</v>
      </c>
      <c r="B37" s="64">
        <v>12145</v>
      </c>
      <c r="C37" s="64">
        <v>7632</v>
      </c>
      <c r="D37" s="64">
        <v>7587</v>
      </c>
      <c r="E37" s="1303">
        <v>1949445.61</v>
      </c>
      <c r="F37" s="316">
        <v>256.94551337814687</v>
      </c>
      <c r="G37" s="49"/>
      <c r="H37" s="91"/>
      <c r="I37" s="49"/>
    </row>
    <row r="38" spans="1:9" ht="15.05" customHeight="1">
      <c r="A38" s="1136" t="s">
        <v>688</v>
      </c>
      <c r="B38" s="64">
        <v>12221</v>
      </c>
      <c r="C38" s="64">
        <v>7627</v>
      </c>
      <c r="D38" s="64">
        <v>7573</v>
      </c>
      <c r="E38" s="1303">
        <v>1999744.43</v>
      </c>
      <c r="F38" s="316">
        <v>264.06238346758221</v>
      </c>
      <c r="G38" s="49"/>
      <c r="H38" s="49"/>
      <c r="I38" s="49"/>
    </row>
    <row r="39" spans="1:9" ht="15.05" customHeight="1">
      <c r="A39" s="1136" t="s">
        <v>689</v>
      </c>
      <c r="B39" s="64">
        <v>12235</v>
      </c>
      <c r="C39" s="64">
        <v>7717</v>
      </c>
      <c r="D39" s="64">
        <v>7649</v>
      </c>
      <c r="E39" s="1303">
        <v>2088961.6</v>
      </c>
      <c r="F39" s="316">
        <v>273.10257550006537</v>
      </c>
      <c r="G39" s="49"/>
      <c r="H39" s="49"/>
      <c r="I39" s="49"/>
    </row>
    <row r="40" spans="1:9" ht="15.05" customHeight="1">
      <c r="A40" s="1136" t="s">
        <v>690</v>
      </c>
      <c r="B40" s="64">
        <v>12303</v>
      </c>
      <c r="C40" s="64">
        <v>7843</v>
      </c>
      <c r="D40" s="64">
        <v>7714</v>
      </c>
      <c r="E40" s="1303">
        <v>2133802.2200000002</v>
      </c>
      <c r="F40" s="316">
        <v>276.61423645320201</v>
      </c>
      <c r="G40" s="49"/>
      <c r="H40" s="49"/>
      <c r="I40" s="49"/>
    </row>
    <row r="41" spans="1:9" ht="15.05" customHeight="1">
      <c r="A41" s="1136" t="s">
        <v>14</v>
      </c>
      <c r="B41" s="64">
        <v>12375</v>
      </c>
      <c r="C41" s="64">
        <v>7860</v>
      </c>
      <c r="D41" s="64">
        <v>7778</v>
      </c>
      <c r="E41" s="1303">
        <v>2133993.59</v>
      </c>
      <c r="F41" s="316">
        <v>274.3627654924145</v>
      </c>
      <c r="G41" s="49"/>
      <c r="H41" s="91"/>
      <c r="I41" s="49"/>
    </row>
    <row r="42" spans="1:9" ht="15.05" customHeight="1">
      <c r="A42" s="1136" t="s">
        <v>691</v>
      </c>
      <c r="B42" s="63">
        <v>12301</v>
      </c>
      <c r="C42" s="63">
        <v>7899</v>
      </c>
      <c r="D42" s="63">
        <v>7770</v>
      </c>
      <c r="E42" s="1303">
        <v>2128888.2000000002</v>
      </c>
      <c r="F42" s="316">
        <v>273.98818532818535</v>
      </c>
      <c r="G42" s="49"/>
      <c r="H42" s="49"/>
      <c r="I42" s="49"/>
    </row>
    <row r="43" spans="1:9" ht="15.05" customHeight="1">
      <c r="A43" s="1136" t="s">
        <v>692</v>
      </c>
      <c r="B43" s="63">
        <v>12287</v>
      </c>
      <c r="C43" s="63">
        <v>7791</v>
      </c>
      <c r="D43" s="63">
        <v>7661</v>
      </c>
      <c r="E43" s="1304">
        <v>2099186.75</v>
      </c>
      <c r="F43" s="317">
        <v>274.00949614932779</v>
      </c>
      <c r="G43" s="91"/>
      <c r="H43" s="49"/>
      <c r="I43" s="49"/>
    </row>
    <row r="44" spans="1:9" ht="18.649999999999999" customHeight="1">
      <c r="A44" s="1137" t="s">
        <v>598</v>
      </c>
      <c r="B44" s="1138"/>
      <c r="C44" s="1138"/>
      <c r="D44" s="1138">
        <f>SUM(D32:D43)</f>
        <v>89155</v>
      </c>
      <c r="E44" s="1139">
        <f>SUM(E32:E43)</f>
        <v>24021434.979999997</v>
      </c>
      <c r="F44" s="1140"/>
      <c r="G44" s="49"/>
      <c r="H44" s="49"/>
      <c r="I44" s="49"/>
    </row>
    <row r="45" spans="1:9" ht="21.15" customHeight="1">
      <c r="A45" s="690" t="s">
        <v>1306</v>
      </c>
      <c r="B45" s="692">
        <f>SUM(B32:B43)/12</f>
        <v>12030.416666666666</v>
      </c>
      <c r="C45" s="692">
        <f>SUM(C32:C43)/12</f>
        <v>7527.75</v>
      </c>
      <c r="D45" s="692"/>
      <c r="E45" s="820"/>
      <c r="F45" s="821">
        <f>SUM(F32:F43)/12</f>
        <v>269.36215196395153</v>
      </c>
      <c r="G45" s="49"/>
      <c r="H45" s="49"/>
      <c r="I45" s="49"/>
    </row>
    <row r="46" spans="1:9" ht="21.15" customHeight="1">
      <c r="A46" s="1141" t="s">
        <v>1164</v>
      </c>
      <c r="B46" s="300">
        <v>11492.583333333334</v>
      </c>
      <c r="C46" s="300">
        <v>6630.833333333333</v>
      </c>
      <c r="D46" s="300"/>
      <c r="E46" s="318"/>
      <c r="F46" s="339">
        <v>248.69999999999996</v>
      </c>
      <c r="G46" s="49"/>
      <c r="H46" s="49"/>
      <c r="I46" s="49"/>
    </row>
    <row r="47" spans="1:9" ht="15.05" customHeight="1">
      <c r="A47" s="50"/>
      <c r="B47" s="62"/>
      <c r="C47" s="62"/>
      <c r="D47" s="62"/>
      <c r="E47" s="340"/>
      <c r="F47" s="340"/>
      <c r="G47" s="49"/>
      <c r="H47" s="49"/>
      <c r="I47" s="49"/>
    </row>
    <row r="48" spans="1:9" ht="20.05" customHeight="1">
      <c r="A48" s="173" t="s">
        <v>1123</v>
      </c>
      <c r="B48" s="49"/>
      <c r="C48" s="49"/>
      <c r="D48" s="49"/>
      <c r="E48" s="49"/>
      <c r="F48" s="49"/>
      <c r="G48" s="49"/>
      <c r="H48" s="49"/>
      <c r="I48" s="49"/>
    </row>
    <row r="49" spans="1:9">
      <c r="A49" s="49"/>
      <c r="B49" s="49"/>
      <c r="C49" s="49"/>
      <c r="D49" s="49"/>
      <c r="E49" s="49"/>
      <c r="F49" s="49"/>
      <c r="G49" s="49"/>
      <c r="H49" s="49"/>
      <c r="I49" s="49"/>
    </row>
    <row r="50" spans="1:9">
      <c r="A50" s="49"/>
      <c r="B50" s="49"/>
      <c r="C50" s="49"/>
      <c r="D50" s="49"/>
      <c r="E50" s="49"/>
      <c r="F50" s="49"/>
      <c r="G50" s="49"/>
      <c r="H50" s="49"/>
      <c r="I50" s="49"/>
    </row>
    <row r="51" spans="1:9">
      <c r="A51" s="49"/>
      <c r="B51" s="49"/>
      <c r="C51" s="49"/>
      <c r="D51" s="49"/>
      <c r="E51" s="49"/>
      <c r="F51" s="49"/>
      <c r="G51" s="49"/>
      <c r="H51" s="49"/>
      <c r="I51" s="49"/>
    </row>
    <row r="52" spans="1:9">
      <c r="A52" s="49"/>
      <c r="B52" s="49"/>
      <c r="C52" s="49"/>
      <c r="D52" s="49"/>
      <c r="E52" s="49"/>
      <c r="F52" s="49"/>
      <c r="G52" s="49"/>
      <c r="H52" s="49"/>
      <c r="I52" s="49"/>
    </row>
    <row r="53" spans="1:9">
      <c r="A53" s="49"/>
      <c r="B53" s="49"/>
      <c r="C53" s="49"/>
      <c r="D53" s="49"/>
      <c r="E53" s="49"/>
      <c r="F53" s="49"/>
      <c r="G53" s="49"/>
      <c r="H53" s="49"/>
      <c r="I53" s="49"/>
    </row>
    <row r="54" spans="1:9">
      <c r="A54" s="49"/>
      <c r="B54" s="49"/>
      <c r="C54" s="49"/>
      <c r="D54" s="49"/>
      <c r="E54" s="49"/>
      <c r="F54" s="49"/>
      <c r="G54" s="49"/>
      <c r="H54" s="49"/>
      <c r="I54" s="49"/>
    </row>
    <row r="55" spans="1:9">
      <c r="A55" s="49"/>
      <c r="B55" s="49"/>
      <c r="C55" s="49"/>
      <c r="D55" s="49"/>
      <c r="E55" s="49"/>
      <c r="F55" s="49"/>
      <c r="G55" s="49"/>
      <c r="H55" s="49"/>
      <c r="I55" s="49"/>
    </row>
    <row r="56" spans="1:9">
      <c r="A56" s="49"/>
      <c r="B56" s="49"/>
      <c r="C56" s="49"/>
      <c r="D56" s="49"/>
      <c r="E56" s="49"/>
      <c r="F56" s="49"/>
      <c r="G56" s="49"/>
      <c r="H56" s="49"/>
      <c r="I56" s="49"/>
    </row>
    <row r="57" spans="1:9">
      <c r="A57" s="49"/>
      <c r="B57" s="49"/>
      <c r="C57" s="49"/>
      <c r="D57" s="49"/>
      <c r="E57" s="49"/>
      <c r="F57" s="49"/>
      <c r="G57" s="49"/>
      <c r="H57" s="49"/>
      <c r="I57" s="49"/>
    </row>
    <row r="58" spans="1:9">
      <c r="A58" s="49"/>
      <c r="B58" s="49"/>
      <c r="C58" s="49"/>
      <c r="D58" s="49"/>
      <c r="E58" s="49"/>
      <c r="F58" s="49"/>
      <c r="G58" s="49"/>
      <c r="H58" s="49"/>
      <c r="I58" s="49"/>
    </row>
    <row r="59" spans="1:9">
      <c r="A59" s="49"/>
      <c r="B59" s="49"/>
      <c r="C59" s="49"/>
      <c r="D59" s="49"/>
      <c r="E59" s="49"/>
      <c r="F59" s="49"/>
      <c r="G59" s="49"/>
      <c r="H59" s="49"/>
      <c r="I59" s="49"/>
    </row>
    <row r="60" spans="1:9">
      <c r="A60" s="49"/>
      <c r="B60" s="49"/>
      <c r="C60" s="49"/>
      <c r="D60" s="49"/>
      <c r="E60" s="49"/>
      <c r="F60" s="49"/>
      <c r="G60" s="49"/>
      <c r="H60" s="49"/>
      <c r="I60" s="49"/>
    </row>
    <row r="61" spans="1:9">
      <c r="A61" s="49"/>
      <c r="B61" s="49"/>
      <c r="C61" s="49"/>
      <c r="D61" s="49"/>
      <c r="E61" s="49"/>
      <c r="F61" s="49"/>
      <c r="G61" s="49"/>
      <c r="H61" s="49"/>
      <c r="I61" s="49"/>
    </row>
    <row r="62" spans="1:9">
      <c r="A62" s="49"/>
      <c r="B62" s="49"/>
      <c r="C62" s="49"/>
      <c r="D62" s="49"/>
      <c r="E62" s="49"/>
      <c r="F62" s="49"/>
      <c r="G62" s="49"/>
      <c r="H62" s="49"/>
      <c r="I62" s="49"/>
    </row>
    <row r="63" spans="1:9">
      <c r="A63" s="49"/>
      <c r="B63" s="49"/>
      <c r="C63" s="49"/>
      <c r="D63" s="49"/>
      <c r="E63" s="49"/>
      <c r="F63" s="49"/>
      <c r="G63" s="49"/>
      <c r="H63" s="49"/>
      <c r="I63" s="49"/>
    </row>
    <row r="64" spans="1:9">
      <c r="A64" s="49"/>
      <c r="B64" s="49"/>
      <c r="C64" s="49"/>
      <c r="D64" s="49"/>
      <c r="E64" s="49"/>
      <c r="F64" s="49"/>
      <c r="G64" s="49"/>
      <c r="H64" s="49"/>
      <c r="I64" s="49"/>
    </row>
    <row r="65" spans="1:9">
      <c r="A65" s="49"/>
      <c r="B65" s="49"/>
      <c r="C65" s="49"/>
      <c r="D65" s="49"/>
      <c r="E65" s="49"/>
      <c r="F65" s="49"/>
      <c r="G65" s="49"/>
      <c r="H65" s="49"/>
      <c r="I65" s="49"/>
    </row>
    <row r="66" spans="1:9">
      <c r="A66" s="49"/>
      <c r="B66" s="49"/>
      <c r="C66" s="49"/>
      <c r="D66" s="49"/>
      <c r="E66" s="49"/>
      <c r="F66" s="49"/>
      <c r="G66" s="49"/>
      <c r="H66" s="49"/>
      <c r="I66" s="49"/>
    </row>
    <row r="67" spans="1:9">
      <c r="A67" s="49"/>
      <c r="B67" s="49"/>
      <c r="C67" s="49"/>
      <c r="D67" s="49"/>
      <c r="E67" s="49"/>
      <c r="F67" s="49"/>
      <c r="G67" s="49"/>
      <c r="H67" s="49"/>
      <c r="I67" s="49"/>
    </row>
    <row r="68" spans="1:9">
      <c r="A68" s="49"/>
      <c r="B68" s="49"/>
      <c r="C68" s="49"/>
      <c r="D68" s="49"/>
      <c r="E68" s="49"/>
      <c r="F68" s="49"/>
      <c r="G68" s="49"/>
      <c r="H68" s="49"/>
      <c r="I68" s="49"/>
    </row>
    <row r="69" spans="1:9">
      <c r="A69" s="24"/>
      <c r="B69" s="49"/>
      <c r="C69" s="49"/>
      <c r="D69" s="49"/>
      <c r="E69" s="49"/>
      <c r="F69" s="49"/>
      <c r="G69" s="49"/>
      <c r="H69" s="49"/>
      <c r="I69" s="49"/>
    </row>
    <row r="70" spans="1:9">
      <c r="A70" s="24" t="s">
        <v>902</v>
      </c>
      <c r="B70" s="49"/>
      <c r="C70" s="49"/>
      <c r="D70" s="49"/>
      <c r="E70" s="49"/>
      <c r="F70" s="49"/>
      <c r="G70" s="49"/>
      <c r="H70" s="49"/>
      <c r="I70" s="49"/>
    </row>
    <row r="71" spans="1:9">
      <c r="A71" s="49"/>
      <c r="B71" s="49"/>
      <c r="C71" s="49"/>
      <c r="D71" s="49"/>
      <c r="E71" s="49"/>
      <c r="F71" s="49"/>
      <c r="G71" s="49"/>
      <c r="H71" s="49"/>
      <c r="I71" s="49"/>
    </row>
    <row r="72" spans="1:9">
      <c r="A72" s="49"/>
      <c r="B72" s="49"/>
      <c r="C72" s="49"/>
      <c r="D72" s="49"/>
      <c r="E72" s="49"/>
      <c r="F72" s="49"/>
      <c r="G72" s="49"/>
      <c r="H72" s="49"/>
      <c r="I72" s="49"/>
    </row>
    <row r="73" spans="1:9">
      <c r="A73" s="49"/>
      <c r="B73" s="49"/>
      <c r="C73" s="49"/>
      <c r="D73" s="49"/>
      <c r="E73" s="49"/>
      <c r="F73" s="341"/>
      <c r="G73" s="49"/>
      <c r="H73" s="49"/>
      <c r="I73" s="49"/>
    </row>
    <row r="74" spans="1:9">
      <c r="A74" s="49"/>
      <c r="B74" s="49"/>
      <c r="C74" s="49"/>
      <c r="D74" s="49"/>
      <c r="E74" s="49"/>
      <c r="F74" s="49"/>
      <c r="G74" s="49"/>
      <c r="H74" s="49"/>
      <c r="I74" s="49"/>
    </row>
    <row r="75" spans="1:9">
      <c r="A75" s="49"/>
      <c r="B75" s="49"/>
      <c r="C75" s="49"/>
      <c r="D75" s="49"/>
      <c r="E75" s="49"/>
      <c r="F75" s="49"/>
      <c r="G75" s="49"/>
      <c r="H75" s="49"/>
      <c r="I75" s="49"/>
    </row>
    <row r="76" spans="1:9">
      <c r="A76" s="49"/>
      <c r="B76" s="49"/>
      <c r="C76" s="49"/>
      <c r="D76" s="49"/>
      <c r="E76" s="49"/>
      <c r="F76" s="49"/>
      <c r="G76" s="49"/>
      <c r="H76" s="49"/>
      <c r="I76" s="49"/>
    </row>
    <row r="77" spans="1:9">
      <c r="A77" s="49"/>
      <c r="B77" s="49"/>
      <c r="C77" s="49"/>
      <c r="D77" s="49"/>
      <c r="E77" s="49"/>
      <c r="F77" s="49"/>
      <c r="G77" s="49"/>
      <c r="H77" s="49"/>
      <c r="I77" s="49"/>
    </row>
    <row r="78" spans="1:9">
      <c r="A78" s="49"/>
      <c r="B78" s="49"/>
      <c r="C78" s="49"/>
      <c r="D78" s="49"/>
      <c r="E78" s="49"/>
      <c r="F78" s="49"/>
      <c r="G78" s="49"/>
      <c r="H78" s="49"/>
      <c r="I78" s="49"/>
    </row>
    <row r="79" spans="1:9">
      <c r="A79" s="49"/>
      <c r="B79" s="49"/>
      <c r="C79" s="49"/>
      <c r="D79" s="49"/>
      <c r="E79" s="49"/>
      <c r="F79" s="49"/>
      <c r="G79" s="49"/>
      <c r="H79" s="49"/>
      <c r="I79" s="49"/>
    </row>
    <row r="80" spans="1:9">
      <c r="A80" s="49"/>
      <c r="B80" s="49"/>
      <c r="C80" s="49"/>
      <c r="D80" s="49"/>
      <c r="E80" s="49"/>
      <c r="F80" s="49"/>
      <c r="G80" s="49"/>
      <c r="H80" s="49"/>
      <c r="I80" s="49"/>
    </row>
    <row r="81" spans="1:12">
      <c r="A81" s="49"/>
      <c r="B81" s="49"/>
      <c r="C81" s="49"/>
      <c r="D81" s="49"/>
      <c r="E81" s="49"/>
      <c r="F81" s="49"/>
      <c r="G81" s="49"/>
      <c r="H81" s="49"/>
      <c r="I81" s="49"/>
    </row>
    <row r="82" spans="1:12">
      <c r="A82" s="49"/>
      <c r="B82" s="49"/>
      <c r="C82" s="49"/>
      <c r="D82" s="49"/>
      <c r="E82" s="49"/>
      <c r="F82" s="49"/>
      <c r="G82" s="49"/>
      <c r="H82" s="49"/>
      <c r="I82" s="49"/>
    </row>
    <row r="83" spans="1:12">
      <c r="A83" s="49"/>
      <c r="B83" s="49"/>
      <c r="C83" s="49"/>
      <c r="D83" s="49"/>
      <c r="E83" s="49"/>
      <c r="F83" s="50"/>
      <c r="G83" s="50"/>
      <c r="H83" s="50"/>
      <c r="I83" s="50"/>
      <c r="J83" s="144"/>
      <c r="K83" s="144"/>
      <c r="L83" s="144"/>
    </row>
    <row r="84" spans="1:12">
      <c r="A84" s="49"/>
      <c r="B84" s="49"/>
      <c r="C84" s="49"/>
      <c r="D84" s="49"/>
      <c r="E84" s="49"/>
      <c r="F84" s="49"/>
      <c r="G84" s="49"/>
      <c r="H84" s="49"/>
      <c r="I84" s="49"/>
    </row>
    <row r="85" spans="1:12">
      <c r="A85" s="49"/>
      <c r="B85" s="49"/>
      <c r="C85" s="49"/>
      <c r="D85" s="49"/>
      <c r="E85" s="49"/>
      <c r="F85" s="49"/>
      <c r="G85" s="49"/>
      <c r="H85" s="49"/>
      <c r="I85" s="49"/>
    </row>
    <row r="86" spans="1:12">
      <c r="A86" s="49"/>
      <c r="B86" s="49"/>
      <c r="C86" s="49"/>
      <c r="D86" s="49"/>
      <c r="E86" s="49"/>
      <c r="F86" s="49"/>
      <c r="G86" s="49"/>
      <c r="H86" s="49"/>
      <c r="I86" s="49"/>
    </row>
    <row r="87" spans="1:12">
      <c r="A87" s="49"/>
      <c r="B87" s="49"/>
      <c r="C87" s="49"/>
      <c r="D87" s="49"/>
      <c r="E87" s="49"/>
      <c r="F87" s="49"/>
      <c r="G87" s="49"/>
      <c r="H87" s="49"/>
      <c r="I87" s="49"/>
    </row>
    <row r="88" spans="1:12">
      <c r="A88" s="49"/>
      <c r="B88" s="49"/>
      <c r="C88" s="49"/>
      <c r="D88" s="49"/>
      <c r="E88" s="49"/>
      <c r="F88" s="49"/>
      <c r="G88" s="49"/>
      <c r="H88" s="49"/>
      <c r="I88" s="49"/>
    </row>
    <row r="89" spans="1:12">
      <c r="A89" s="49"/>
      <c r="B89" s="49"/>
      <c r="C89" s="49"/>
      <c r="D89" s="49"/>
      <c r="E89" s="49"/>
      <c r="F89" s="49"/>
      <c r="G89" s="49"/>
      <c r="H89" s="49"/>
      <c r="I89" s="49"/>
    </row>
    <row r="90" spans="1:12">
      <c r="A90" s="49"/>
      <c r="B90" s="49"/>
      <c r="C90" s="49"/>
      <c r="D90" s="49"/>
      <c r="E90" s="49"/>
      <c r="F90" s="49"/>
      <c r="G90" s="49"/>
      <c r="H90" s="49"/>
      <c r="I90" s="49"/>
    </row>
    <row r="91" spans="1:12">
      <c r="A91" s="49"/>
      <c r="B91" s="49"/>
      <c r="C91" s="49"/>
      <c r="D91" s="49"/>
      <c r="E91" s="49"/>
      <c r="F91" s="49"/>
      <c r="G91" s="49"/>
      <c r="H91" s="49"/>
      <c r="I91" s="49"/>
    </row>
    <row r="92" spans="1:12">
      <c r="A92" s="49"/>
      <c r="B92" s="49"/>
      <c r="C92" s="49"/>
      <c r="D92" s="49"/>
      <c r="E92" s="49"/>
      <c r="F92" s="49"/>
      <c r="G92" s="49"/>
      <c r="H92" s="49"/>
      <c r="I92" s="49"/>
    </row>
    <row r="93" spans="1:12">
      <c r="A93" s="49"/>
      <c r="B93" s="49"/>
      <c r="C93" s="49"/>
      <c r="D93" s="49"/>
      <c r="E93" s="49"/>
      <c r="F93" s="49"/>
      <c r="G93" s="49"/>
      <c r="H93" s="49"/>
      <c r="I93" s="49"/>
    </row>
    <row r="94" spans="1:12">
      <c r="A94" s="49"/>
      <c r="B94" s="49"/>
      <c r="C94" s="49"/>
      <c r="D94" s="49"/>
      <c r="E94" s="49"/>
      <c r="F94" s="49"/>
      <c r="G94" s="49"/>
      <c r="H94" s="49"/>
      <c r="I94" s="49"/>
    </row>
    <row r="95" spans="1:12">
      <c r="A95" s="49"/>
      <c r="B95" s="49"/>
      <c r="C95" s="49"/>
      <c r="D95" s="49"/>
      <c r="E95" s="49"/>
      <c r="F95" s="49"/>
      <c r="G95" s="49"/>
      <c r="H95" s="49"/>
      <c r="I95" s="49"/>
    </row>
    <row r="96" spans="1:12">
      <c r="A96" s="49"/>
      <c r="B96" s="49"/>
      <c r="C96" s="49"/>
      <c r="D96" s="49"/>
      <c r="E96" s="49"/>
      <c r="F96" s="49"/>
      <c r="G96" s="49"/>
      <c r="H96" s="49"/>
      <c r="I96" s="49"/>
    </row>
    <row r="97" spans="1:9">
      <c r="A97" s="49"/>
      <c r="B97" s="49"/>
      <c r="C97" s="49"/>
      <c r="D97" s="49"/>
      <c r="E97" s="49"/>
      <c r="F97" s="49"/>
      <c r="G97" s="49"/>
      <c r="H97" s="49"/>
      <c r="I97" s="49"/>
    </row>
    <row r="98" spans="1:9">
      <c r="A98" s="49"/>
      <c r="B98" s="49"/>
      <c r="C98" s="49"/>
      <c r="D98" s="49"/>
      <c r="E98" s="49"/>
      <c r="F98" s="49"/>
      <c r="G98" s="49"/>
      <c r="H98" s="49"/>
      <c r="I98" s="49"/>
    </row>
    <row r="99" spans="1:9">
      <c r="A99" s="49"/>
      <c r="B99" s="49"/>
      <c r="C99" s="49"/>
      <c r="D99" s="49"/>
      <c r="E99" s="49"/>
      <c r="F99" s="49"/>
      <c r="G99" s="49"/>
      <c r="H99" s="49"/>
      <c r="I99" s="49"/>
    </row>
    <row r="100" spans="1:9">
      <c r="A100" s="49"/>
      <c r="B100" s="49"/>
      <c r="C100" s="49"/>
      <c r="D100" s="49"/>
      <c r="E100" s="49"/>
      <c r="F100" s="49"/>
      <c r="G100" s="49"/>
      <c r="H100" s="49"/>
      <c r="I100" s="49"/>
    </row>
    <row r="101" spans="1:9">
      <c r="A101" s="49"/>
      <c r="B101" s="49"/>
      <c r="C101" s="49"/>
      <c r="D101" s="49"/>
      <c r="E101" s="49"/>
      <c r="F101" s="49"/>
      <c r="G101" s="49"/>
      <c r="H101" s="49"/>
      <c r="I101" s="49"/>
    </row>
    <row r="102" spans="1:9">
      <c r="A102" s="49"/>
      <c r="B102" s="49"/>
      <c r="C102" s="49"/>
      <c r="D102" s="49"/>
      <c r="E102" s="49"/>
      <c r="F102" s="49"/>
      <c r="G102" s="49"/>
      <c r="H102" s="49"/>
      <c r="I102" s="49"/>
    </row>
    <row r="103" spans="1:9">
      <c r="A103" s="49"/>
      <c r="B103" s="49"/>
      <c r="C103" s="49"/>
      <c r="D103" s="49"/>
      <c r="E103" s="49"/>
      <c r="F103" s="49"/>
      <c r="G103" s="49"/>
      <c r="H103" s="49"/>
      <c r="I103" s="49"/>
    </row>
    <row r="104" spans="1:9">
      <c r="A104" s="49"/>
      <c r="B104" s="49"/>
      <c r="C104" s="49"/>
      <c r="D104" s="49"/>
      <c r="E104" s="49"/>
      <c r="F104" s="49"/>
      <c r="G104" s="49"/>
      <c r="H104" s="49"/>
      <c r="I104" s="49"/>
    </row>
    <row r="105" spans="1:9">
      <c r="A105" s="49"/>
      <c r="B105" s="49"/>
      <c r="C105" s="49"/>
      <c r="D105" s="49"/>
      <c r="E105" s="49"/>
      <c r="F105" s="49"/>
      <c r="G105" s="49"/>
      <c r="H105" s="49"/>
      <c r="I105" s="49"/>
    </row>
    <row r="106" spans="1:9">
      <c r="A106" s="49"/>
      <c r="B106" s="49"/>
      <c r="C106" s="49"/>
      <c r="D106" s="49"/>
      <c r="E106" s="49"/>
      <c r="F106" s="49"/>
      <c r="G106" s="49"/>
      <c r="H106" s="49"/>
      <c r="I106" s="49"/>
    </row>
    <row r="107" spans="1:9">
      <c r="A107" s="49"/>
      <c r="B107" s="49"/>
      <c r="C107" s="49"/>
      <c r="D107" s="49"/>
      <c r="E107" s="49"/>
      <c r="F107" s="49"/>
      <c r="G107" s="49"/>
      <c r="H107" s="49"/>
      <c r="I107" s="49"/>
    </row>
    <row r="108" spans="1:9">
      <c r="A108" s="49"/>
      <c r="B108" s="49"/>
      <c r="C108" s="49"/>
      <c r="D108" s="49"/>
      <c r="E108" s="49"/>
      <c r="F108" s="49"/>
      <c r="G108" s="49"/>
      <c r="H108" s="49"/>
      <c r="I108" s="49"/>
    </row>
    <row r="109" spans="1:9">
      <c r="A109" s="49"/>
      <c r="B109" s="49"/>
      <c r="C109" s="49"/>
      <c r="D109" s="49"/>
      <c r="E109" s="49"/>
      <c r="F109" s="49"/>
      <c r="G109" s="49"/>
      <c r="H109" s="49"/>
      <c r="I109" s="49"/>
    </row>
    <row r="110" spans="1:9">
      <c r="A110" s="49"/>
      <c r="B110" s="49"/>
      <c r="C110" s="49"/>
      <c r="D110" s="49"/>
      <c r="E110" s="49"/>
      <c r="F110" s="49"/>
      <c r="G110" s="49"/>
      <c r="H110" s="49"/>
      <c r="I110" s="49"/>
    </row>
    <row r="111" spans="1:9">
      <c r="A111" s="49"/>
      <c r="B111" s="49"/>
      <c r="C111" s="49"/>
      <c r="D111" s="49"/>
      <c r="E111" s="49"/>
      <c r="F111" s="49"/>
      <c r="G111" s="49"/>
      <c r="H111" s="49"/>
      <c r="I111" s="49"/>
    </row>
    <row r="112" spans="1:9">
      <c r="A112" s="49"/>
      <c r="B112" s="49"/>
      <c r="C112" s="49"/>
      <c r="D112" s="49"/>
      <c r="E112" s="49"/>
      <c r="F112" s="49"/>
      <c r="G112" s="49"/>
      <c r="H112" s="49"/>
      <c r="I112" s="49"/>
    </row>
    <row r="113" spans="1:9">
      <c r="A113" s="49"/>
      <c r="B113" s="49"/>
      <c r="C113" s="49"/>
      <c r="D113" s="49"/>
      <c r="E113" s="49"/>
      <c r="F113" s="49"/>
      <c r="G113" s="49"/>
      <c r="H113" s="49"/>
      <c r="I113" s="49"/>
    </row>
    <row r="114" spans="1:9">
      <c r="A114" s="49"/>
      <c r="B114" s="49"/>
      <c r="C114" s="49"/>
      <c r="D114" s="49"/>
      <c r="E114" s="49"/>
      <c r="F114" s="49"/>
      <c r="G114" s="49"/>
      <c r="H114" s="49"/>
      <c r="I114" s="49"/>
    </row>
    <row r="115" spans="1:9">
      <c r="A115" s="49"/>
      <c r="B115" s="49"/>
      <c r="C115" s="49"/>
      <c r="D115" s="49"/>
      <c r="E115" s="49"/>
      <c r="F115" s="49"/>
      <c r="G115" s="49"/>
      <c r="H115" s="49"/>
      <c r="I115" s="49"/>
    </row>
    <row r="116" spans="1:9">
      <c r="A116" s="49"/>
      <c r="B116" s="49"/>
      <c r="C116" s="49"/>
      <c r="D116" s="49"/>
      <c r="E116" s="49"/>
      <c r="F116" s="49"/>
      <c r="G116" s="49"/>
      <c r="H116" s="49"/>
      <c r="I116" s="49"/>
    </row>
    <row r="117" spans="1:9">
      <c r="A117" s="49"/>
      <c r="B117" s="49"/>
      <c r="C117" s="49"/>
      <c r="D117" s="49"/>
      <c r="E117" s="49"/>
      <c r="F117" s="49"/>
      <c r="G117" s="49"/>
      <c r="H117" s="49"/>
      <c r="I117" s="49"/>
    </row>
    <row r="118" spans="1:9">
      <c r="A118" s="49"/>
      <c r="B118" s="49"/>
      <c r="C118" s="49"/>
      <c r="D118" s="49"/>
      <c r="E118" s="49"/>
      <c r="F118" s="49"/>
      <c r="G118" s="49"/>
      <c r="H118" s="49"/>
      <c r="I118" s="49"/>
    </row>
    <row r="119" spans="1:9">
      <c r="A119" s="49"/>
      <c r="B119" s="49"/>
      <c r="C119" s="49"/>
      <c r="D119" s="49"/>
      <c r="E119" s="49"/>
      <c r="F119" s="49"/>
      <c r="G119" s="49"/>
      <c r="H119" s="49"/>
      <c r="I119" s="49"/>
    </row>
    <row r="120" spans="1:9">
      <c r="A120" s="49"/>
      <c r="B120" s="49"/>
      <c r="C120" s="49"/>
      <c r="D120" s="49"/>
      <c r="E120" s="49"/>
      <c r="F120" s="49"/>
      <c r="G120" s="49"/>
      <c r="H120" s="49"/>
      <c r="I120" s="49"/>
    </row>
    <row r="121" spans="1:9">
      <c r="A121" s="49"/>
      <c r="B121" s="49"/>
      <c r="C121" s="49"/>
      <c r="D121" s="49"/>
      <c r="E121" s="49"/>
      <c r="F121" s="49"/>
      <c r="G121" s="49"/>
      <c r="H121" s="49"/>
      <c r="I121" s="49"/>
    </row>
    <row r="122" spans="1:9">
      <c r="A122" s="49"/>
      <c r="B122" s="49"/>
      <c r="C122" s="49"/>
      <c r="D122" s="49"/>
      <c r="E122" s="49"/>
      <c r="F122" s="49"/>
      <c r="G122" s="49"/>
      <c r="H122" s="49"/>
      <c r="I122" s="49"/>
    </row>
    <row r="123" spans="1:9">
      <c r="A123" s="49"/>
      <c r="B123" s="49"/>
      <c r="C123" s="49"/>
      <c r="D123" s="49"/>
      <c r="E123" s="49"/>
      <c r="F123" s="49"/>
      <c r="G123" s="49"/>
      <c r="H123" s="49"/>
      <c r="I123" s="49"/>
    </row>
    <row r="124" spans="1:9">
      <c r="A124" s="49"/>
      <c r="B124" s="49"/>
      <c r="C124" s="49"/>
      <c r="D124" s="49"/>
      <c r="E124" s="49"/>
      <c r="F124" s="49"/>
      <c r="G124" s="49"/>
      <c r="H124" s="49"/>
      <c r="I124" s="49"/>
    </row>
    <row r="125" spans="1:9">
      <c r="A125" s="49"/>
      <c r="B125" s="49"/>
      <c r="C125" s="49"/>
      <c r="D125" s="49"/>
      <c r="E125" s="49"/>
      <c r="F125" s="49"/>
      <c r="G125" s="49"/>
      <c r="H125" s="49"/>
      <c r="I125" s="49"/>
    </row>
    <row r="126" spans="1:9">
      <c r="A126" s="49"/>
      <c r="B126" s="49"/>
      <c r="C126" s="49"/>
      <c r="D126" s="49"/>
      <c r="E126" s="49"/>
      <c r="F126" s="49"/>
      <c r="G126" s="49"/>
      <c r="H126" s="49"/>
      <c r="I126" s="49"/>
    </row>
    <row r="127" spans="1:9">
      <c r="A127" s="49"/>
      <c r="B127" s="49"/>
      <c r="C127" s="49"/>
      <c r="D127" s="49"/>
      <c r="E127" s="49"/>
      <c r="F127" s="49"/>
      <c r="G127" s="49"/>
      <c r="H127" s="49"/>
      <c r="I127" s="49"/>
    </row>
    <row r="128" spans="1:9">
      <c r="A128" s="49"/>
      <c r="B128" s="49"/>
      <c r="C128" s="49"/>
      <c r="D128" s="49"/>
      <c r="E128" s="49"/>
      <c r="F128" s="49"/>
      <c r="G128" s="49"/>
      <c r="H128" s="49"/>
      <c r="I128" s="49"/>
    </row>
    <row r="129" spans="1:9">
      <c r="A129" s="49"/>
      <c r="B129" s="49"/>
      <c r="C129" s="49"/>
      <c r="D129" s="49"/>
      <c r="E129" s="49"/>
      <c r="F129" s="49"/>
      <c r="G129" s="49"/>
      <c r="H129" s="49"/>
      <c r="I129" s="49"/>
    </row>
    <row r="130" spans="1:9">
      <c r="A130" s="49"/>
      <c r="B130" s="49"/>
      <c r="C130" s="49"/>
      <c r="D130" s="49"/>
      <c r="E130" s="49"/>
      <c r="F130" s="49"/>
      <c r="G130" s="49"/>
      <c r="H130" s="49"/>
      <c r="I130" s="49"/>
    </row>
    <row r="131" spans="1:9">
      <c r="A131" s="49"/>
      <c r="B131" s="49"/>
      <c r="C131" s="49"/>
      <c r="D131" s="49"/>
      <c r="E131" s="49"/>
      <c r="F131" s="49"/>
      <c r="G131" s="49"/>
      <c r="H131" s="49"/>
      <c r="I131" s="49"/>
    </row>
    <row r="132" spans="1:9">
      <c r="A132" s="49"/>
      <c r="B132" s="49"/>
      <c r="C132" s="49"/>
      <c r="D132" s="49"/>
      <c r="E132" s="49"/>
      <c r="F132" s="49"/>
      <c r="G132" s="49"/>
      <c r="H132" s="49"/>
      <c r="I132" s="49"/>
    </row>
    <row r="133" spans="1:9">
      <c r="A133" s="49"/>
      <c r="B133" s="49"/>
      <c r="C133" s="49"/>
      <c r="D133" s="49"/>
      <c r="E133" s="49"/>
      <c r="F133" s="49"/>
      <c r="G133" s="49"/>
      <c r="H133" s="49"/>
      <c r="I133" s="49"/>
    </row>
    <row r="134" spans="1:9">
      <c r="A134" s="49"/>
      <c r="B134" s="49"/>
      <c r="C134" s="49"/>
      <c r="D134" s="49"/>
      <c r="E134" s="49"/>
      <c r="F134" s="49"/>
      <c r="G134" s="49"/>
      <c r="H134" s="49"/>
      <c r="I134" s="49"/>
    </row>
    <row r="135" spans="1:9">
      <c r="A135" s="49"/>
      <c r="B135" s="49"/>
      <c r="C135" s="49"/>
      <c r="D135" s="49"/>
      <c r="E135" s="49"/>
      <c r="F135" s="49"/>
      <c r="G135" s="49"/>
      <c r="H135" s="49"/>
      <c r="I135" s="49"/>
    </row>
    <row r="136" spans="1:9">
      <c r="A136" s="49"/>
      <c r="B136" s="49"/>
      <c r="C136" s="49"/>
      <c r="D136" s="49"/>
      <c r="E136" s="49"/>
      <c r="F136" s="49"/>
      <c r="G136" s="49"/>
      <c r="H136" s="49"/>
      <c r="I136" s="49"/>
    </row>
    <row r="137" spans="1:9">
      <c r="A137" s="49"/>
      <c r="B137" s="49"/>
      <c r="C137" s="49"/>
      <c r="D137" s="49"/>
      <c r="E137" s="49"/>
      <c r="F137" s="49"/>
      <c r="G137" s="49"/>
      <c r="H137" s="49"/>
      <c r="I137" s="49"/>
    </row>
    <row r="138" spans="1:9">
      <c r="A138" s="49"/>
      <c r="B138" s="49"/>
      <c r="C138" s="49"/>
      <c r="D138" s="49"/>
      <c r="E138" s="49"/>
      <c r="F138" s="49"/>
      <c r="G138" s="49"/>
      <c r="H138" s="49"/>
      <c r="I138" s="49"/>
    </row>
    <row r="139" spans="1:9">
      <c r="A139" s="49"/>
      <c r="B139" s="49"/>
      <c r="C139" s="49"/>
      <c r="D139" s="49"/>
      <c r="E139" s="49"/>
      <c r="F139" s="49"/>
      <c r="G139" s="49"/>
      <c r="H139" s="49"/>
      <c r="I139" s="49"/>
    </row>
    <row r="140" spans="1:9">
      <c r="A140" s="49"/>
      <c r="B140" s="49"/>
      <c r="C140" s="49"/>
      <c r="D140" s="49"/>
      <c r="E140" s="49"/>
      <c r="F140" s="49"/>
      <c r="G140" s="49"/>
      <c r="H140" s="49"/>
      <c r="I140" s="49"/>
    </row>
    <row r="141" spans="1:9">
      <c r="A141" s="49"/>
      <c r="B141" s="49"/>
      <c r="C141" s="49"/>
      <c r="D141" s="49"/>
      <c r="E141" s="49"/>
      <c r="F141" s="49"/>
      <c r="G141" s="49"/>
      <c r="H141" s="49"/>
      <c r="I141" s="49"/>
    </row>
    <row r="142" spans="1:9">
      <c r="A142" s="49"/>
      <c r="B142" s="49"/>
      <c r="C142" s="49"/>
      <c r="D142" s="49"/>
      <c r="E142" s="49"/>
      <c r="F142" s="49"/>
      <c r="G142" s="49"/>
      <c r="H142" s="49"/>
      <c r="I142" s="49"/>
    </row>
    <row r="143" spans="1:9">
      <c r="A143" s="49"/>
      <c r="B143" s="49"/>
      <c r="C143" s="49"/>
      <c r="D143" s="49"/>
      <c r="E143" s="49"/>
      <c r="F143" s="49"/>
      <c r="G143" s="49"/>
      <c r="H143" s="49"/>
      <c r="I143" s="49"/>
    </row>
    <row r="144" spans="1:9">
      <c r="A144" s="49"/>
      <c r="B144" s="49"/>
      <c r="C144" s="49"/>
      <c r="D144" s="49"/>
      <c r="E144" s="49"/>
      <c r="F144" s="49"/>
      <c r="G144" s="49"/>
      <c r="H144" s="49"/>
      <c r="I144" s="49"/>
    </row>
    <row r="145" spans="1:9">
      <c r="A145" s="49"/>
      <c r="B145" s="49"/>
      <c r="C145" s="49"/>
      <c r="D145" s="49"/>
      <c r="E145" s="49"/>
      <c r="F145" s="49"/>
      <c r="G145" s="49"/>
      <c r="H145" s="49"/>
      <c r="I145" s="49"/>
    </row>
    <row r="146" spans="1:9">
      <c r="A146" s="49"/>
      <c r="B146" s="49"/>
      <c r="C146" s="49"/>
      <c r="D146" s="49"/>
      <c r="E146" s="49"/>
      <c r="F146" s="49"/>
      <c r="G146" s="49"/>
      <c r="H146" s="49"/>
      <c r="I146" s="49"/>
    </row>
    <row r="147" spans="1:9">
      <c r="A147" s="49"/>
      <c r="B147" s="49"/>
      <c r="C147" s="49"/>
      <c r="D147" s="49"/>
      <c r="E147" s="49"/>
      <c r="F147" s="49"/>
      <c r="G147" s="49"/>
      <c r="H147" s="49"/>
      <c r="I147" s="49"/>
    </row>
    <row r="148" spans="1:9">
      <c r="A148" s="49"/>
      <c r="B148" s="49"/>
      <c r="C148" s="49"/>
      <c r="D148" s="49"/>
      <c r="E148" s="49"/>
      <c r="F148" s="49"/>
      <c r="G148" s="49"/>
      <c r="H148" s="49"/>
      <c r="I148" s="49"/>
    </row>
    <row r="149" spans="1:9">
      <c r="A149" s="49"/>
      <c r="B149" s="49"/>
      <c r="C149" s="49"/>
      <c r="D149" s="49"/>
      <c r="E149" s="49"/>
      <c r="F149" s="49"/>
      <c r="G149" s="49"/>
      <c r="H149" s="49"/>
      <c r="I149" s="49"/>
    </row>
    <row r="150" spans="1:9">
      <c r="A150" s="49"/>
      <c r="B150" s="49"/>
      <c r="C150" s="49"/>
      <c r="D150" s="49"/>
      <c r="E150" s="49"/>
      <c r="F150" s="49"/>
      <c r="G150" s="49"/>
      <c r="H150" s="49"/>
      <c r="I150" s="49"/>
    </row>
    <row r="151" spans="1:9">
      <c r="A151" s="49"/>
      <c r="B151" s="49"/>
      <c r="C151" s="49"/>
      <c r="D151" s="49"/>
      <c r="E151" s="49"/>
      <c r="F151" s="49"/>
      <c r="G151" s="49"/>
      <c r="H151" s="49"/>
      <c r="I151" s="49"/>
    </row>
    <row r="152" spans="1:9">
      <c r="A152" s="49"/>
      <c r="B152" s="49"/>
      <c r="C152" s="49"/>
      <c r="D152" s="49"/>
      <c r="E152" s="49"/>
      <c r="F152" s="49"/>
      <c r="G152" s="49"/>
      <c r="H152" s="49"/>
      <c r="I152" s="49"/>
    </row>
    <row r="153" spans="1:9">
      <c r="A153" s="49"/>
      <c r="B153" s="49"/>
      <c r="C153" s="49"/>
      <c r="D153" s="49"/>
      <c r="E153" s="49"/>
      <c r="F153" s="49"/>
      <c r="G153" s="49"/>
      <c r="H153" s="49"/>
      <c r="I153" s="49"/>
    </row>
    <row r="154" spans="1:9">
      <c r="A154" s="49"/>
      <c r="B154" s="49"/>
      <c r="C154" s="49"/>
      <c r="D154" s="49"/>
      <c r="E154" s="49"/>
      <c r="F154" s="49"/>
      <c r="G154" s="49"/>
      <c r="H154" s="49"/>
      <c r="I154" s="49"/>
    </row>
    <row r="155" spans="1:9">
      <c r="A155" s="49"/>
      <c r="B155" s="49"/>
      <c r="C155" s="49"/>
      <c r="D155" s="49"/>
      <c r="E155" s="49"/>
      <c r="F155" s="49"/>
      <c r="G155" s="49"/>
      <c r="H155" s="49"/>
      <c r="I155" s="49"/>
    </row>
    <row r="156" spans="1:9">
      <c r="A156" s="49"/>
      <c r="B156" s="49"/>
      <c r="C156" s="49"/>
      <c r="D156" s="49"/>
      <c r="E156" s="49"/>
      <c r="F156" s="49"/>
      <c r="G156" s="49"/>
      <c r="H156" s="49"/>
      <c r="I156" s="49"/>
    </row>
    <row r="157" spans="1:9">
      <c r="A157" s="49"/>
      <c r="B157" s="49"/>
      <c r="C157" s="49"/>
      <c r="D157" s="49"/>
      <c r="E157" s="49"/>
      <c r="F157" s="49"/>
      <c r="G157" s="49"/>
      <c r="H157" s="49"/>
      <c r="I157" s="49"/>
    </row>
    <row r="158" spans="1:9">
      <c r="A158" s="49"/>
      <c r="B158" s="49"/>
      <c r="C158" s="49"/>
      <c r="D158" s="49"/>
      <c r="E158" s="49"/>
      <c r="F158" s="49"/>
      <c r="G158" s="49"/>
      <c r="H158" s="49"/>
      <c r="I158" s="49"/>
    </row>
    <row r="159" spans="1:9">
      <c r="A159" s="49"/>
      <c r="B159" s="49"/>
      <c r="C159" s="49"/>
      <c r="D159" s="49"/>
      <c r="E159" s="49"/>
      <c r="F159" s="49"/>
      <c r="G159" s="49"/>
      <c r="H159" s="49"/>
      <c r="I159" s="49"/>
    </row>
    <row r="160" spans="1:9">
      <c r="A160" s="49"/>
      <c r="B160" s="49"/>
      <c r="C160" s="49"/>
      <c r="D160" s="49"/>
      <c r="E160" s="49"/>
      <c r="F160" s="49"/>
      <c r="G160" s="49"/>
      <c r="H160" s="49"/>
      <c r="I160" s="49"/>
    </row>
    <row r="161" spans="1:9">
      <c r="A161" s="49"/>
      <c r="B161" s="49"/>
      <c r="C161" s="49"/>
      <c r="D161" s="49"/>
      <c r="E161" s="49"/>
      <c r="F161" s="49"/>
      <c r="G161" s="49"/>
      <c r="H161" s="49"/>
      <c r="I161" s="49"/>
    </row>
    <row r="162" spans="1:9">
      <c r="A162" s="49"/>
      <c r="B162" s="49"/>
      <c r="C162" s="49"/>
      <c r="D162" s="49"/>
      <c r="E162" s="49"/>
      <c r="F162" s="49"/>
      <c r="G162" s="49"/>
      <c r="H162" s="49"/>
      <c r="I162" s="49"/>
    </row>
    <row r="163" spans="1:9">
      <c r="A163" s="49"/>
      <c r="B163" s="49"/>
      <c r="C163" s="49"/>
      <c r="D163" s="49"/>
      <c r="E163" s="49"/>
      <c r="F163" s="49"/>
      <c r="G163" s="49"/>
      <c r="H163" s="49"/>
      <c r="I163" s="49"/>
    </row>
    <row r="164" spans="1:9">
      <c r="A164" s="49"/>
      <c r="B164" s="49"/>
      <c r="C164" s="49"/>
      <c r="D164" s="49"/>
      <c r="E164" s="49"/>
      <c r="F164" s="49"/>
      <c r="G164" s="49"/>
      <c r="H164" s="49"/>
      <c r="I164" s="49"/>
    </row>
    <row r="165" spans="1:9">
      <c r="A165" s="49"/>
      <c r="B165" s="49"/>
      <c r="C165" s="49"/>
      <c r="D165" s="49"/>
      <c r="E165" s="49"/>
      <c r="F165" s="49"/>
      <c r="G165" s="49"/>
      <c r="H165" s="49"/>
      <c r="I165" s="49"/>
    </row>
    <row r="166" spans="1:9">
      <c r="A166" s="49"/>
      <c r="B166" s="49"/>
      <c r="C166" s="49"/>
      <c r="D166" s="49"/>
      <c r="E166" s="49"/>
      <c r="F166" s="49"/>
      <c r="G166" s="49"/>
      <c r="H166" s="49"/>
      <c r="I166" s="49"/>
    </row>
    <row r="167" spans="1:9">
      <c r="A167" s="49"/>
      <c r="B167" s="49"/>
      <c r="C167" s="49"/>
      <c r="D167" s="49"/>
      <c r="E167" s="49"/>
      <c r="F167" s="49"/>
      <c r="G167" s="49"/>
      <c r="H167" s="49"/>
      <c r="I167" s="49"/>
    </row>
    <row r="168" spans="1:9">
      <c r="A168" s="49"/>
      <c r="B168" s="49"/>
      <c r="C168" s="49"/>
      <c r="D168" s="49"/>
      <c r="E168" s="49"/>
      <c r="F168" s="49"/>
      <c r="G168" s="49"/>
      <c r="H168" s="49"/>
      <c r="I168" s="49"/>
    </row>
    <row r="169" spans="1:9">
      <c r="A169" s="49"/>
      <c r="B169" s="49"/>
      <c r="C169" s="49"/>
      <c r="D169" s="49"/>
      <c r="E169" s="49"/>
      <c r="F169" s="49"/>
      <c r="G169" s="49"/>
      <c r="H169" s="49"/>
      <c r="I169" s="49"/>
    </row>
    <row r="170" spans="1:9">
      <c r="A170" s="49"/>
      <c r="B170" s="49"/>
      <c r="C170" s="49"/>
      <c r="D170" s="49"/>
      <c r="E170" s="49"/>
      <c r="F170" s="49"/>
      <c r="G170" s="49"/>
      <c r="H170" s="49"/>
      <c r="I170" s="49"/>
    </row>
    <row r="171" spans="1:9">
      <c r="A171" s="49"/>
      <c r="B171" s="49"/>
      <c r="C171" s="49"/>
      <c r="D171" s="49"/>
      <c r="E171" s="49"/>
      <c r="F171" s="49"/>
      <c r="G171" s="49"/>
      <c r="H171" s="49"/>
      <c r="I171" s="49"/>
    </row>
    <row r="172" spans="1:9">
      <c r="A172" s="49"/>
      <c r="B172" s="49"/>
      <c r="C172" s="49"/>
      <c r="D172" s="49"/>
      <c r="E172" s="49"/>
      <c r="F172" s="49"/>
      <c r="G172" s="49"/>
      <c r="H172" s="49"/>
      <c r="I172" s="49"/>
    </row>
    <row r="173" spans="1:9">
      <c r="A173" s="49"/>
      <c r="B173" s="49"/>
      <c r="C173" s="49"/>
      <c r="D173" s="49"/>
      <c r="E173" s="49"/>
      <c r="F173" s="49"/>
      <c r="G173" s="49"/>
      <c r="H173" s="49"/>
      <c r="I173" s="49"/>
    </row>
    <row r="174" spans="1:9">
      <c r="A174" s="49"/>
      <c r="B174" s="49"/>
      <c r="C174" s="49"/>
      <c r="D174" s="49"/>
      <c r="E174" s="49"/>
      <c r="F174" s="49"/>
      <c r="G174" s="49"/>
      <c r="H174" s="49"/>
      <c r="I174" s="49"/>
    </row>
    <row r="175" spans="1:9">
      <c r="A175" s="49"/>
      <c r="B175" s="49"/>
      <c r="C175" s="49"/>
      <c r="D175" s="49"/>
      <c r="E175" s="49"/>
      <c r="F175" s="49"/>
      <c r="G175" s="49"/>
      <c r="H175" s="49"/>
      <c r="I175" s="49"/>
    </row>
    <row r="176" spans="1:9">
      <c r="A176" s="49"/>
      <c r="B176" s="49"/>
      <c r="C176" s="49"/>
      <c r="D176" s="49"/>
      <c r="E176" s="49"/>
      <c r="F176" s="49"/>
      <c r="G176" s="49"/>
      <c r="H176" s="49"/>
      <c r="I176" s="49"/>
    </row>
    <row r="177" spans="1:9">
      <c r="A177" s="49"/>
      <c r="B177" s="49"/>
      <c r="C177" s="49"/>
      <c r="D177" s="49"/>
      <c r="E177" s="49"/>
      <c r="F177" s="49"/>
      <c r="G177" s="49"/>
      <c r="H177" s="49"/>
      <c r="I177" s="49"/>
    </row>
    <row r="178" spans="1:9">
      <c r="A178" s="49"/>
      <c r="B178" s="49"/>
      <c r="C178" s="49"/>
      <c r="D178" s="49"/>
      <c r="E178" s="49"/>
      <c r="F178" s="49"/>
      <c r="G178" s="49"/>
      <c r="H178" s="49"/>
      <c r="I178" s="49"/>
    </row>
    <row r="179" spans="1:9">
      <c r="A179" s="49"/>
      <c r="B179" s="49"/>
      <c r="C179" s="49"/>
      <c r="D179" s="49"/>
      <c r="E179" s="49"/>
      <c r="F179" s="49"/>
      <c r="G179" s="49"/>
      <c r="H179" s="49"/>
      <c r="I179" s="49"/>
    </row>
    <row r="180" spans="1:9">
      <c r="A180" s="49"/>
      <c r="B180" s="49"/>
      <c r="C180" s="49"/>
      <c r="D180" s="49"/>
      <c r="E180" s="49"/>
      <c r="F180" s="49"/>
      <c r="G180" s="49"/>
      <c r="H180" s="49"/>
      <c r="I180" s="49"/>
    </row>
    <row r="181" spans="1:9">
      <c r="A181" s="49"/>
      <c r="B181" s="49"/>
      <c r="C181" s="49"/>
      <c r="D181" s="49"/>
      <c r="E181" s="49"/>
      <c r="F181" s="49"/>
      <c r="G181" s="49"/>
      <c r="H181" s="49"/>
      <c r="I181" s="49"/>
    </row>
    <row r="182" spans="1:9">
      <c r="A182" s="49"/>
      <c r="B182" s="49"/>
      <c r="C182" s="49"/>
      <c r="D182" s="49"/>
      <c r="E182" s="49"/>
      <c r="F182" s="49"/>
      <c r="G182" s="49"/>
      <c r="H182" s="49"/>
      <c r="I182" s="49"/>
    </row>
    <row r="183" spans="1:9">
      <c r="A183" s="49"/>
      <c r="B183" s="49"/>
      <c r="C183" s="49"/>
      <c r="D183" s="49"/>
      <c r="E183" s="49"/>
      <c r="F183" s="49"/>
      <c r="G183" s="49"/>
      <c r="H183" s="49"/>
      <c r="I183" s="49"/>
    </row>
    <row r="184" spans="1:9">
      <c r="A184" s="49"/>
      <c r="B184" s="49"/>
      <c r="C184" s="49"/>
      <c r="D184" s="49"/>
      <c r="E184" s="49"/>
      <c r="F184" s="49"/>
      <c r="G184" s="49"/>
      <c r="H184" s="49"/>
      <c r="I184" s="49"/>
    </row>
    <row r="185" spans="1:9">
      <c r="A185" s="49"/>
      <c r="B185" s="49"/>
      <c r="C185" s="49"/>
      <c r="D185" s="49"/>
      <c r="E185" s="49"/>
      <c r="F185" s="49"/>
      <c r="G185" s="49"/>
      <c r="H185" s="49"/>
      <c r="I185" s="49"/>
    </row>
    <row r="186" spans="1:9">
      <c r="A186" s="49"/>
      <c r="B186" s="49"/>
      <c r="C186" s="49"/>
      <c r="D186" s="49"/>
      <c r="E186" s="49"/>
      <c r="F186" s="49"/>
      <c r="G186" s="49"/>
      <c r="H186" s="49"/>
      <c r="I186" s="49"/>
    </row>
    <row r="187" spans="1:9">
      <c r="A187" s="49"/>
      <c r="B187" s="49"/>
      <c r="C187" s="49"/>
      <c r="D187" s="49"/>
      <c r="E187" s="49"/>
      <c r="F187" s="49"/>
      <c r="G187" s="49"/>
      <c r="H187" s="49"/>
      <c r="I187" s="49"/>
    </row>
    <row r="188" spans="1:9">
      <c r="A188" s="49"/>
      <c r="B188" s="49"/>
      <c r="C188" s="49"/>
      <c r="D188" s="49"/>
      <c r="E188" s="49"/>
      <c r="F188" s="49"/>
      <c r="G188" s="49"/>
      <c r="H188" s="49"/>
      <c r="I188" s="49"/>
    </row>
    <row r="189" spans="1:9">
      <c r="A189" s="49"/>
      <c r="B189" s="49"/>
      <c r="C189" s="49"/>
      <c r="D189" s="49"/>
      <c r="E189" s="49"/>
      <c r="F189" s="49"/>
      <c r="G189" s="49"/>
      <c r="H189" s="49"/>
      <c r="I189" s="49"/>
    </row>
    <row r="190" spans="1:9">
      <c r="A190" s="49"/>
      <c r="B190" s="49"/>
      <c r="C190" s="49"/>
      <c r="D190" s="49"/>
      <c r="E190" s="49"/>
      <c r="F190" s="49"/>
      <c r="G190" s="49"/>
      <c r="H190" s="49"/>
      <c r="I190" s="49"/>
    </row>
    <row r="191" spans="1:9">
      <c r="A191" s="49"/>
      <c r="B191" s="49"/>
      <c r="C191" s="49"/>
      <c r="D191" s="49"/>
      <c r="E191" s="49"/>
      <c r="F191" s="49"/>
      <c r="G191" s="49"/>
      <c r="H191" s="49"/>
      <c r="I191" s="49"/>
    </row>
    <row r="192" spans="1:9">
      <c r="A192" s="49"/>
      <c r="B192" s="49"/>
      <c r="C192" s="49"/>
      <c r="D192" s="49"/>
      <c r="E192" s="49"/>
      <c r="F192" s="49"/>
      <c r="G192" s="49"/>
      <c r="H192" s="49"/>
      <c r="I192" s="49"/>
    </row>
    <row r="193" spans="1:9">
      <c r="A193" s="49"/>
      <c r="B193" s="49"/>
      <c r="C193" s="49"/>
      <c r="D193" s="49"/>
      <c r="E193" s="49"/>
      <c r="F193" s="49"/>
      <c r="G193" s="49"/>
      <c r="H193" s="49"/>
      <c r="I193" s="49"/>
    </row>
    <row r="194" spans="1:9">
      <c r="A194" s="49"/>
      <c r="B194" s="49"/>
      <c r="C194" s="49"/>
      <c r="D194" s="49"/>
      <c r="E194" s="49"/>
      <c r="F194" s="49"/>
      <c r="G194" s="49"/>
      <c r="H194" s="49"/>
      <c r="I194" s="49"/>
    </row>
    <row r="195" spans="1:9">
      <c r="A195" s="49"/>
      <c r="B195" s="49"/>
      <c r="C195" s="49"/>
      <c r="D195" s="49"/>
      <c r="E195" s="49"/>
      <c r="F195" s="49"/>
      <c r="G195" s="49"/>
      <c r="H195" s="49"/>
      <c r="I195" s="49"/>
    </row>
    <row r="196" spans="1:9">
      <c r="A196" s="49"/>
      <c r="B196" s="49"/>
      <c r="C196" s="49"/>
      <c r="D196" s="49"/>
      <c r="E196" s="49"/>
      <c r="F196" s="49"/>
      <c r="G196" s="49"/>
      <c r="H196" s="49"/>
      <c r="I196" s="49"/>
    </row>
    <row r="197" spans="1:9">
      <c r="A197" s="49"/>
      <c r="B197" s="49"/>
      <c r="C197" s="49"/>
      <c r="D197" s="49"/>
      <c r="E197" s="49"/>
      <c r="F197" s="49"/>
      <c r="G197" s="49"/>
      <c r="H197" s="49"/>
      <c r="I197" s="49"/>
    </row>
    <row r="198" spans="1:9">
      <c r="A198" s="49"/>
      <c r="B198" s="49"/>
      <c r="C198" s="49"/>
      <c r="D198" s="49"/>
      <c r="E198" s="49"/>
      <c r="F198" s="49"/>
      <c r="G198" s="49"/>
      <c r="H198" s="49"/>
      <c r="I198" s="49"/>
    </row>
    <row r="199" spans="1:9">
      <c r="A199" s="49"/>
      <c r="B199" s="49"/>
      <c r="C199" s="49"/>
      <c r="D199" s="49"/>
      <c r="E199" s="49"/>
      <c r="F199" s="49"/>
      <c r="G199" s="49"/>
      <c r="H199" s="49"/>
      <c r="I199" s="49"/>
    </row>
    <row r="200" spans="1:9">
      <c r="A200" s="49"/>
      <c r="B200" s="49"/>
      <c r="C200" s="49"/>
      <c r="D200" s="49"/>
      <c r="E200" s="49"/>
      <c r="F200" s="49"/>
      <c r="G200" s="49"/>
      <c r="H200" s="49"/>
      <c r="I200" s="49"/>
    </row>
    <row r="201" spans="1:9">
      <c r="A201" s="49"/>
      <c r="B201" s="49"/>
      <c r="C201" s="49"/>
      <c r="D201" s="49"/>
      <c r="E201" s="49"/>
      <c r="F201" s="49"/>
      <c r="G201" s="49"/>
      <c r="H201" s="49"/>
      <c r="I201" s="49"/>
    </row>
    <row r="202" spans="1:9">
      <c r="A202" s="49"/>
      <c r="B202" s="49"/>
      <c r="C202" s="49"/>
      <c r="D202" s="49"/>
      <c r="E202" s="49"/>
      <c r="F202" s="49"/>
      <c r="G202" s="49"/>
      <c r="H202" s="49"/>
      <c r="I202" s="49"/>
    </row>
    <row r="203" spans="1:9">
      <c r="A203" s="49"/>
      <c r="B203" s="49"/>
      <c r="C203" s="49"/>
      <c r="D203" s="49"/>
      <c r="E203" s="49"/>
      <c r="F203" s="49"/>
      <c r="G203" s="49"/>
      <c r="H203" s="49"/>
      <c r="I203" s="49"/>
    </row>
    <row r="204" spans="1:9">
      <c r="A204" s="49"/>
      <c r="B204" s="49"/>
      <c r="C204" s="49"/>
      <c r="D204" s="49"/>
      <c r="E204" s="49"/>
      <c r="F204" s="49"/>
      <c r="G204" s="49"/>
      <c r="H204" s="49"/>
      <c r="I204" s="49"/>
    </row>
    <row r="205" spans="1:9">
      <c r="A205" s="49"/>
      <c r="B205" s="49"/>
      <c r="C205" s="49"/>
      <c r="D205" s="49"/>
      <c r="E205" s="49"/>
      <c r="F205" s="49"/>
      <c r="G205" s="49"/>
      <c r="H205" s="49"/>
      <c r="I205" s="49"/>
    </row>
    <row r="206" spans="1:9">
      <c r="A206" s="49"/>
      <c r="B206" s="49"/>
      <c r="C206" s="49"/>
      <c r="D206" s="49"/>
      <c r="E206" s="49"/>
      <c r="F206" s="49"/>
      <c r="G206" s="49"/>
      <c r="H206" s="49"/>
      <c r="I206" s="49"/>
    </row>
    <row r="207" spans="1:9">
      <c r="A207" s="49"/>
      <c r="B207" s="49"/>
      <c r="C207" s="49"/>
      <c r="D207" s="49"/>
      <c r="E207" s="49"/>
      <c r="F207" s="49"/>
      <c r="G207" s="49"/>
      <c r="H207" s="49"/>
      <c r="I207" s="49"/>
    </row>
    <row r="208" spans="1:9">
      <c r="A208" s="49"/>
      <c r="B208" s="49"/>
      <c r="C208" s="49"/>
      <c r="D208" s="49"/>
      <c r="E208" s="49"/>
      <c r="F208" s="49"/>
      <c r="G208" s="49"/>
      <c r="H208" s="49"/>
      <c r="I208" s="49"/>
    </row>
    <row r="209" spans="1:9">
      <c r="A209" s="49"/>
      <c r="B209" s="49"/>
      <c r="C209" s="49"/>
      <c r="D209" s="49"/>
      <c r="E209" s="49"/>
      <c r="F209" s="49"/>
      <c r="G209" s="49"/>
      <c r="H209" s="49"/>
      <c r="I209" s="49"/>
    </row>
    <row r="210" spans="1:9">
      <c r="A210" s="49"/>
      <c r="B210" s="49"/>
      <c r="C210" s="49"/>
      <c r="D210" s="49"/>
      <c r="E210" s="49"/>
      <c r="F210" s="49"/>
      <c r="G210" s="49"/>
      <c r="H210" s="49"/>
      <c r="I210" s="49"/>
    </row>
    <row r="211" spans="1:9">
      <c r="A211" s="49"/>
      <c r="B211" s="49"/>
      <c r="C211" s="49"/>
      <c r="D211" s="49"/>
      <c r="E211" s="49"/>
      <c r="F211" s="49"/>
      <c r="G211" s="49"/>
      <c r="H211" s="49"/>
      <c r="I211" s="49"/>
    </row>
    <row r="212" spans="1:9">
      <c r="A212" s="49"/>
      <c r="B212" s="49"/>
      <c r="C212" s="49"/>
      <c r="D212" s="49"/>
      <c r="E212" s="49"/>
      <c r="F212" s="49"/>
      <c r="G212" s="49"/>
      <c r="H212" s="49"/>
      <c r="I212" s="49"/>
    </row>
    <row r="213" spans="1:9">
      <c r="A213" s="49"/>
      <c r="B213" s="49"/>
      <c r="C213" s="49"/>
      <c r="D213" s="49"/>
      <c r="E213" s="49"/>
      <c r="F213" s="49"/>
      <c r="G213" s="49"/>
      <c r="H213" s="49"/>
      <c r="I213" s="49"/>
    </row>
    <row r="214" spans="1:9">
      <c r="A214" s="49"/>
      <c r="B214" s="49"/>
      <c r="C214" s="49"/>
      <c r="D214" s="49"/>
      <c r="E214" s="49"/>
      <c r="F214" s="49"/>
      <c r="G214" s="49"/>
      <c r="H214" s="49"/>
      <c r="I214" s="49"/>
    </row>
    <row r="215" spans="1:9">
      <c r="A215" s="49"/>
      <c r="B215" s="49"/>
      <c r="C215" s="49"/>
      <c r="D215" s="49"/>
      <c r="E215" s="49"/>
      <c r="F215" s="49"/>
      <c r="G215" s="49"/>
      <c r="H215" s="49"/>
      <c r="I215" s="49"/>
    </row>
    <row r="216" spans="1:9">
      <c r="A216" s="49"/>
      <c r="B216" s="49"/>
      <c r="C216" s="49"/>
      <c r="D216" s="49"/>
      <c r="E216" s="49"/>
      <c r="F216" s="49"/>
      <c r="G216" s="49"/>
      <c r="H216" s="49"/>
      <c r="I216" s="49"/>
    </row>
    <row r="217" spans="1:9">
      <c r="A217" s="49"/>
      <c r="B217" s="49"/>
      <c r="C217" s="49"/>
      <c r="D217" s="49"/>
      <c r="E217" s="49"/>
      <c r="F217" s="49"/>
      <c r="G217" s="49"/>
      <c r="H217" s="49"/>
      <c r="I217" s="49"/>
    </row>
    <row r="218" spans="1:9">
      <c r="A218" s="49"/>
      <c r="B218" s="49"/>
      <c r="C218" s="49"/>
      <c r="D218" s="49"/>
      <c r="E218" s="49"/>
      <c r="F218" s="49"/>
      <c r="G218" s="49"/>
      <c r="H218" s="49"/>
      <c r="I218" s="49"/>
    </row>
    <row r="219" spans="1:9">
      <c r="A219" s="49"/>
      <c r="B219" s="49"/>
      <c r="C219" s="49"/>
      <c r="D219" s="49"/>
      <c r="E219" s="49"/>
      <c r="F219" s="49"/>
      <c r="G219" s="49"/>
      <c r="H219" s="49"/>
      <c r="I219" s="49"/>
    </row>
    <row r="220" spans="1:9">
      <c r="A220" s="49"/>
      <c r="B220" s="49"/>
      <c r="C220" s="49"/>
      <c r="D220" s="49"/>
      <c r="E220" s="49"/>
      <c r="F220" s="49"/>
      <c r="G220" s="49"/>
      <c r="H220" s="49"/>
      <c r="I220" s="49"/>
    </row>
    <row r="221" spans="1:9">
      <c r="A221" s="49"/>
      <c r="B221" s="49"/>
      <c r="C221" s="49"/>
      <c r="D221" s="49"/>
      <c r="E221" s="49"/>
      <c r="F221" s="49"/>
      <c r="G221" s="49"/>
      <c r="H221" s="49"/>
      <c r="I221" s="49"/>
    </row>
    <row r="222" spans="1:9">
      <c r="A222" s="49"/>
      <c r="B222" s="49"/>
      <c r="C222" s="49"/>
      <c r="D222" s="49"/>
      <c r="E222" s="49"/>
      <c r="F222" s="49"/>
      <c r="G222" s="49"/>
      <c r="H222" s="49"/>
      <c r="I222" s="49"/>
    </row>
    <row r="223" spans="1:9">
      <c r="A223" s="49"/>
      <c r="B223" s="49"/>
      <c r="C223" s="49"/>
      <c r="D223" s="49"/>
      <c r="E223" s="49"/>
      <c r="F223" s="49"/>
      <c r="G223" s="49"/>
      <c r="H223" s="49"/>
      <c r="I223" s="49"/>
    </row>
    <row r="224" spans="1:9">
      <c r="A224" s="49"/>
      <c r="B224" s="49"/>
      <c r="C224" s="49"/>
      <c r="D224" s="49"/>
      <c r="E224" s="49"/>
      <c r="F224" s="49"/>
      <c r="G224" s="49"/>
      <c r="H224" s="49"/>
      <c r="I224" s="49"/>
    </row>
    <row r="225" spans="1:9">
      <c r="A225" s="49"/>
      <c r="B225" s="49"/>
      <c r="C225" s="49"/>
      <c r="D225" s="49"/>
      <c r="E225" s="49"/>
      <c r="F225" s="49"/>
      <c r="G225" s="49"/>
      <c r="H225" s="49"/>
      <c r="I225" s="49"/>
    </row>
    <row r="226" spans="1:9">
      <c r="A226" s="49"/>
      <c r="B226" s="49"/>
      <c r="C226" s="49"/>
      <c r="D226" s="49"/>
      <c r="E226" s="49"/>
      <c r="F226" s="49"/>
      <c r="G226" s="49"/>
      <c r="H226" s="49"/>
      <c r="I226" s="49"/>
    </row>
    <row r="227" spans="1:9">
      <c r="A227" s="49"/>
      <c r="B227" s="49"/>
      <c r="C227" s="49"/>
      <c r="D227" s="49"/>
      <c r="E227" s="49"/>
      <c r="F227" s="49"/>
      <c r="G227" s="49"/>
      <c r="H227" s="49"/>
      <c r="I227" s="49"/>
    </row>
    <row r="228" spans="1:9">
      <c r="A228" s="49"/>
      <c r="B228" s="49"/>
      <c r="C228" s="49"/>
      <c r="D228" s="49"/>
      <c r="E228" s="49"/>
      <c r="F228" s="49"/>
      <c r="G228" s="49"/>
      <c r="H228" s="49"/>
      <c r="I228" s="49"/>
    </row>
    <row r="229" spans="1:9">
      <c r="A229" s="49"/>
      <c r="B229" s="49"/>
      <c r="C229" s="49"/>
      <c r="D229" s="49"/>
      <c r="E229" s="49"/>
      <c r="F229" s="49"/>
      <c r="G229" s="49"/>
      <c r="H229" s="49"/>
      <c r="I229" s="49"/>
    </row>
    <row r="230" spans="1:9">
      <c r="A230" s="49"/>
      <c r="B230" s="49"/>
      <c r="C230" s="49"/>
      <c r="D230" s="49"/>
      <c r="E230" s="49"/>
      <c r="F230" s="49"/>
      <c r="G230" s="49"/>
      <c r="H230" s="49"/>
      <c r="I230" s="49"/>
    </row>
    <row r="231" spans="1:9">
      <c r="A231" s="49"/>
      <c r="B231" s="49"/>
      <c r="C231" s="49"/>
      <c r="D231" s="49"/>
      <c r="E231" s="49"/>
      <c r="F231" s="49"/>
      <c r="G231" s="49"/>
      <c r="H231" s="49"/>
      <c r="I231" s="49"/>
    </row>
    <row r="232" spans="1:9">
      <c r="A232" s="49"/>
      <c r="B232" s="49"/>
      <c r="C232" s="49"/>
      <c r="D232" s="49"/>
      <c r="E232" s="49"/>
      <c r="F232" s="49"/>
      <c r="G232" s="49"/>
      <c r="H232" s="49"/>
      <c r="I232" s="49"/>
    </row>
    <row r="233" spans="1:9">
      <c r="A233" s="49"/>
      <c r="B233" s="49"/>
      <c r="C233" s="49"/>
      <c r="D233" s="49"/>
      <c r="E233" s="49"/>
      <c r="F233" s="49"/>
      <c r="G233" s="49"/>
      <c r="H233" s="49"/>
      <c r="I233" s="49"/>
    </row>
    <row r="234" spans="1:9">
      <c r="A234" s="49"/>
      <c r="B234" s="49"/>
      <c r="C234" s="49"/>
      <c r="D234" s="49"/>
      <c r="E234" s="49"/>
      <c r="F234" s="49"/>
      <c r="G234" s="49"/>
      <c r="H234" s="49"/>
      <c r="I234" s="49"/>
    </row>
    <row r="235" spans="1:9">
      <c r="A235" s="49"/>
      <c r="B235" s="49"/>
      <c r="C235" s="49"/>
      <c r="D235" s="49"/>
      <c r="E235" s="49"/>
      <c r="F235" s="49"/>
      <c r="G235" s="49"/>
      <c r="H235" s="49"/>
      <c r="I235" s="49"/>
    </row>
    <row r="236" spans="1:9">
      <c r="A236" s="49"/>
      <c r="B236" s="49"/>
      <c r="C236" s="49"/>
      <c r="D236" s="49"/>
      <c r="E236" s="49"/>
      <c r="F236" s="49"/>
      <c r="G236" s="49"/>
      <c r="H236" s="49"/>
      <c r="I236" s="49"/>
    </row>
    <row r="237" spans="1:9">
      <c r="A237" s="49"/>
      <c r="B237" s="49"/>
      <c r="C237" s="49"/>
      <c r="D237" s="49"/>
      <c r="E237" s="49"/>
      <c r="F237" s="49"/>
      <c r="G237" s="49"/>
      <c r="H237" s="49"/>
      <c r="I237" s="49"/>
    </row>
    <row r="238" spans="1:9">
      <c r="A238" s="49"/>
      <c r="B238" s="49"/>
      <c r="C238" s="49"/>
      <c r="D238" s="49"/>
      <c r="E238" s="49"/>
      <c r="F238" s="49"/>
      <c r="G238" s="49"/>
      <c r="H238" s="49"/>
      <c r="I238" s="49"/>
    </row>
    <row r="239" spans="1:9">
      <c r="A239" s="49"/>
      <c r="B239" s="49"/>
      <c r="C239" s="49"/>
      <c r="D239" s="49"/>
      <c r="E239" s="49"/>
      <c r="F239" s="49"/>
      <c r="G239" s="49"/>
      <c r="H239" s="49"/>
      <c r="I239" s="49"/>
    </row>
    <row r="240" spans="1:9">
      <c r="A240" s="49"/>
      <c r="B240" s="49"/>
      <c r="C240" s="49"/>
      <c r="D240" s="49"/>
      <c r="E240" s="49"/>
      <c r="F240" s="49"/>
      <c r="G240" s="49"/>
      <c r="H240" s="49"/>
      <c r="I240" s="49"/>
    </row>
    <row r="241" spans="1:9">
      <c r="A241" s="49"/>
      <c r="B241" s="49"/>
      <c r="C241" s="49"/>
      <c r="D241" s="49"/>
      <c r="E241" s="49"/>
      <c r="F241" s="49"/>
      <c r="G241" s="49"/>
      <c r="H241" s="49"/>
      <c r="I241" s="49"/>
    </row>
    <row r="242" spans="1:9">
      <c r="A242" s="49"/>
      <c r="B242" s="49"/>
      <c r="C242" s="49"/>
      <c r="D242" s="49"/>
      <c r="E242" s="49"/>
      <c r="F242" s="49"/>
      <c r="G242" s="49"/>
      <c r="H242" s="49"/>
      <c r="I242" s="49"/>
    </row>
    <row r="243" spans="1:9">
      <c r="A243" s="49"/>
      <c r="B243" s="49"/>
      <c r="C243" s="49"/>
      <c r="D243" s="49"/>
      <c r="E243" s="49"/>
      <c r="F243" s="49"/>
      <c r="G243" s="49"/>
      <c r="H243" s="49"/>
      <c r="I243" s="49"/>
    </row>
    <row r="244" spans="1:9">
      <c r="A244" s="49"/>
      <c r="B244" s="49"/>
      <c r="C244" s="49"/>
      <c r="D244" s="49"/>
      <c r="E244" s="49"/>
      <c r="F244" s="49"/>
      <c r="G244" s="49"/>
      <c r="H244" s="49"/>
      <c r="I244" s="49"/>
    </row>
  </sheetData>
  <mergeCells count="1">
    <mergeCell ref="B27:C27"/>
  </mergeCells>
  <phoneticPr fontId="0" type="noConversion"/>
  <pageMargins left="1.2204724409448819" right="0.27559055118110237" top="0.43307086614173229" bottom="0.23622047244094491" header="0.23622047244094491" footer="0.35433070866141736"/>
  <pageSetup paperSize="9" scale="75" orientation="portrait" r:id="rId1"/>
  <headerFooter alignWithMargins="0">
    <oddHeader>&amp;C31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49"/>
  <sheetViews>
    <sheetView workbookViewId="0">
      <selection activeCell="A36" sqref="A36"/>
    </sheetView>
  </sheetViews>
  <sheetFormatPr defaultColWidth="9.81640625" defaultRowHeight="15.65"/>
  <cols>
    <col min="1" max="3" width="9.81640625" style="13"/>
    <col min="4" max="4" width="21.1796875" style="13" customWidth="1"/>
    <col min="5" max="16384" width="9.81640625" style="13"/>
  </cols>
  <sheetData>
    <row r="1" spans="1:8" ht="18" customHeight="1">
      <c r="A1" s="13" t="s">
        <v>872</v>
      </c>
    </row>
    <row r="2" spans="1:8" ht="18" customHeight="1">
      <c r="A2" s="157"/>
      <c r="B2" s="157"/>
    </row>
    <row r="3" spans="1:8" ht="18" customHeight="1">
      <c r="A3" s="701" t="s">
        <v>622</v>
      </c>
      <c r="B3" s="702"/>
      <c r="C3" s="702"/>
      <c r="D3" s="702"/>
      <c r="E3" s="2301" t="s">
        <v>202</v>
      </c>
      <c r="F3" s="2214"/>
      <c r="G3" s="2214"/>
      <c r="H3" s="2215"/>
    </row>
    <row r="4" spans="1:8" ht="18" customHeight="1">
      <c r="A4" s="822"/>
      <c r="B4" s="712"/>
      <c r="C4" s="712"/>
      <c r="D4" s="712"/>
      <c r="E4" s="1469">
        <v>45016</v>
      </c>
      <c r="F4" s="1469">
        <v>45107</v>
      </c>
      <c r="G4" s="1469">
        <v>45199</v>
      </c>
      <c r="H4" s="1470">
        <v>45291</v>
      </c>
    </row>
    <row r="5" spans="1:8" ht="18" customHeight="1">
      <c r="A5" s="598" t="s">
        <v>469</v>
      </c>
      <c r="B5" s="571"/>
      <c r="C5" s="571"/>
      <c r="D5" s="571"/>
      <c r="E5" s="823">
        <f>SUM(E7+E9+E10)</f>
        <v>3281</v>
      </c>
      <c r="F5" s="823">
        <f>SUM(F7+F9+F10)</f>
        <v>3325</v>
      </c>
      <c r="G5" s="823">
        <f>SUM(G7+G9+G10)</f>
        <v>3340</v>
      </c>
      <c r="H5" s="574">
        <f>SUM(H7+H9+H10)</f>
        <v>3345</v>
      </c>
    </row>
    <row r="6" spans="1:8" ht="18" customHeight="1">
      <c r="A6" s="1002" t="s">
        <v>204</v>
      </c>
      <c r="B6" s="996"/>
      <c r="C6" s="996"/>
      <c r="D6" s="996"/>
      <c r="E6" s="342">
        <v>181</v>
      </c>
      <c r="F6" s="342">
        <v>172</v>
      </c>
      <c r="G6" s="342">
        <v>181</v>
      </c>
      <c r="H6" s="343">
        <v>198</v>
      </c>
    </row>
    <row r="7" spans="1:8" ht="18" customHeight="1">
      <c r="A7" s="1142" t="s">
        <v>594</v>
      </c>
      <c r="B7" s="1000"/>
      <c r="C7" s="1000"/>
      <c r="D7" s="1000"/>
      <c r="E7" s="342">
        <v>1561</v>
      </c>
      <c r="F7" s="342">
        <v>1595</v>
      </c>
      <c r="G7" s="342">
        <v>1588</v>
      </c>
      <c r="H7" s="343">
        <v>1593</v>
      </c>
    </row>
    <row r="8" spans="1:8" ht="18" customHeight="1">
      <c r="A8" s="999" t="s">
        <v>559</v>
      </c>
      <c r="B8" s="1000"/>
      <c r="C8" s="1000"/>
      <c r="D8" s="1000"/>
      <c r="E8" s="342">
        <v>397</v>
      </c>
      <c r="F8" s="342">
        <v>418</v>
      </c>
      <c r="G8" s="342">
        <v>423</v>
      </c>
      <c r="H8" s="343">
        <v>426</v>
      </c>
    </row>
    <row r="9" spans="1:8" ht="18" customHeight="1">
      <c r="A9" s="999" t="s">
        <v>595</v>
      </c>
      <c r="B9" s="1000"/>
      <c r="C9" s="1000"/>
      <c r="D9" s="1143"/>
      <c r="E9" s="342">
        <v>581</v>
      </c>
      <c r="F9" s="342">
        <v>585</v>
      </c>
      <c r="G9" s="342">
        <v>612</v>
      </c>
      <c r="H9" s="343">
        <v>602</v>
      </c>
    </row>
    <row r="10" spans="1:8" ht="18" customHeight="1">
      <c r="A10" s="1002" t="s">
        <v>513</v>
      </c>
      <c r="B10" s="996"/>
      <c r="C10" s="996"/>
      <c r="D10" s="1144"/>
      <c r="E10" s="342">
        <v>1139</v>
      </c>
      <c r="F10" s="342">
        <v>1145</v>
      </c>
      <c r="G10" s="342">
        <v>1140</v>
      </c>
      <c r="H10" s="343">
        <v>1150</v>
      </c>
    </row>
    <row r="11" spans="1:8" ht="18" customHeight="1">
      <c r="A11" s="17"/>
      <c r="B11" s="17"/>
      <c r="C11" s="17"/>
      <c r="D11" s="17"/>
      <c r="E11" s="17"/>
      <c r="F11" s="17"/>
      <c r="G11" s="17"/>
      <c r="H11" s="17"/>
    </row>
    <row r="12" spans="1:8" ht="18" customHeight="1"/>
    <row r="13" spans="1:8" ht="20.05" customHeight="1">
      <c r="A13" s="13" t="s">
        <v>873</v>
      </c>
    </row>
    <row r="14" spans="1:8" ht="20.05" customHeight="1"/>
    <row r="15" spans="1:8" ht="20.05" customHeight="1">
      <c r="A15" s="701" t="s">
        <v>622</v>
      </c>
      <c r="B15" s="702"/>
      <c r="C15" s="702"/>
      <c r="D15" s="702"/>
      <c r="E15" s="2301" t="s">
        <v>202</v>
      </c>
      <c r="F15" s="2214"/>
      <c r="G15" s="2214"/>
      <c r="H15" s="2215"/>
    </row>
    <row r="16" spans="1:8" ht="20.05" customHeight="1">
      <c r="A16" s="822"/>
      <c r="B16" s="712"/>
      <c r="C16" s="712"/>
      <c r="D16" s="712"/>
      <c r="E16" s="1469">
        <v>45016</v>
      </c>
      <c r="F16" s="1469">
        <v>45107</v>
      </c>
      <c r="G16" s="1469">
        <v>45199</v>
      </c>
      <c r="H16" s="1470">
        <v>45291</v>
      </c>
    </row>
    <row r="17" spans="1:8" ht="20.05" customHeight="1">
      <c r="A17" s="598" t="s">
        <v>469</v>
      </c>
      <c r="B17" s="571"/>
      <c r="C17" s="571"/>
      <c r="D17" s="571"/>
      <c r="E17" s="823">
        <f>SUM(E19+E21+E22)</f>
        <v>851</v>
      </c>
      <c r="F17" s="823">
        <f>SUM(F19+F21+F22)</f>
        <v>881</v>
      </c>
      <c r="G17" s="823">
        <f>SUM(G19+G21+G22)</f>
        <v>871</v>
      </c>
      <c r="H17" s="574">
        <f>SUM(H19+H21+H22)</f>
        <v>870</v>
      </c>
    </row>
    <row r="18" spans="1:8" ht="20.05" customHeight="1">
      <c r="A18" s="1002" t="s">
        <v>204</v>
      </c>
      <c r="B18" s="996"/>
      <c r="C18" s="996"/>
      <c r="D18" s="996"/>
      <c r="E18" s="344">
        <v>38</v>
      </c>
      <c r="F18" s="344">
        <v>45</v>
      </c>
      <c r="G18" s="344">
        <v>47</v>
      </c>
      <c r="H18" s="345">
        <v>37</v>
      </c>
    </row>
    <row r="19" spans="1:8" ht="20.05" customHeight="1">
      <c r="A19" s="1142" t="s">
        <v>594</v>
      </c>
      <c r="B19" s="1000"/>
      <c r="C19" s="1000"/>
      <c r="D19" s="1000"/>
      <c r="E19" s="344">
        <v>147</v>
      </c>
      <c r="F19" s="344">
        <v>145</v>
      </c>
      <c r="G19" s="344">
        <v>123</v>
      </c>
      <c r="H19" s="345">
        <v>127</v>
      </c>
    </row>
    <row r="20" spans="1:8" ht="20.05" customHeight="1">
      <c r="A20" s="999" t="s">
        <v>559</v>
      </c>
      <c r="B20" s="1000"/>
      <c r="C20" s="1000"/>
      <c r="D20" s="1000"/>
      <c r="E20" s="344">
        <v>31</v>
      </c>
      <c r="F20" s="344">
        <v>35</v>
      </c>
      <c r="G20" s="344">
        <v>41</v>
      </c>
      <c r="H20" s="345">
        <v>32</v>
      </c>
    </row>
    <row r="21" spans="1:8" ht="20.05" customHeight="1">
      <c r="A21" s="999" t="s">
        <v>595</v>
      </c>
      <c r="B21" s="1000"/>
      <c r="C21" s="1000"/>
      <c r="D21" s="1143"/>
      <c r="E21" s="344">
        <v>191</v>
      </c>
      <c r="F21" s="344">
        <v>203</v>
      </c>
      <c r="G21" s="344">
        <v>181</v>
      </c>
      <c r="H21" s="345">
        <v>179</v>
      </c>
    </row>
    <row r="22" spans="1:8" ht="20.05" customHeight="1">
      <c r="A22" s="1002" t="s">
        <v>513</v>
      </c>
      <c r="B22" s="996"/>
      <c r="C22" s="996"/>
      <c r="D22" s="1144"/>
      <c r="E22" s="344">
        <v>513</v>
      </c>
      <c r="F22" s="344">
        <v>533</v>
      </c>
      <c r="G22" s="344">
        <v>567</v>
      </c>
      <c r="H22" s="345">
        <v>564</v>
      </c>
    </row>
    <row r="23" spans="1:8" ht="20.05" customHeight="1"/>
    <row r="24" spans="1:8" ht="20.05" customHeight="1">
      <c r="A24" s="13" t="s">
        <v>874</v>
      </c>
    </row>
    <row r="25" spans="1:8" ht="20.05" customHeight="1">
      <c r="A25" s="13" t="s">
        <v>205</v>
      </c>
    </row>
    <row r="26" spans="1:8" ht="20.05" customHeight="1">
      <c r="F26" s="14"/>
    </row>
    <row r="27" spans="1:8" ht="20.05" customHeight="1">
      <c r="A27" s="701" t="s">
        <v>622</v>
      </c>
      <c r="B27" s="702"/>
      <c r="C27" s="702"/>
      <c r="D27" s="824"/>
      <c r="E27" s="2301" t="s">
        <v>202</v>
      </c>
      <c r="F27" s="2214"/>
      <c r="G27" s="2214"/>
      <c r="H27" s="2215"/>
    </row>
    <row r="28" spans="1:8" ht="20.05" customHeight="1">
      <c r="A28" s="822"/>
      <c r="B28" s="712"/>
      <c r="C28" s="712"/>
      <c r="D28" s="825"/>
      <c r="E28" s="1469">
        <v>45016</v>
      </c>
      <c r="F28" s="1469">
        <v>45107</v>
      </c>
      <c r="G28" s="1469">
        <v>45199</v>
      </c>
      <c r="H28" s="1470">
        <v>45291</v>
      </c>
    </row>
    <row r="29" spans="1:8" ht="20.05" customHeight="1">
      <c r="A29" s="826" t="s">
        <v>598</v>
      </c>
      <c r="B29" s="702"/>
      <c r="C29" s="702"/>
      <c r="D29" s="824"/>
      <c r="E29" s="598">
        <f>SUM(E30:E33)</f>
        <v>777</v>
      </c>
      <c r="F29" s="598">
        <f>SUM(F30:F33)</f>
        <v>834</v>
      </c>
      <c r="G29" s="598">
        <f>SUM(G30:G33)</f>
        <v>806</v>
      </c>
      <c r="H29" s="827">
        <f>SUM(H30:H33)</f>
        <v>869</v>
      </c>
    </row>
    <row r="30" spans="1:8" ht="20.05" customHeight="1">
      <c r="A30" s="1145" t="s">
        <v>206</v>
      </c>
      <c r="B30" s="1058"/>
      <c r="C30" s="1058"/>
      <c r="D30" s="1146"/>
      <c r="E30" s="344">
        <v>4</v>
      </c>
      <c r="F30" s="344">
        <v>2</v>
      </c>
      <c r="G30" s="344">
        <v>4</v>
      </c>
      <c r="H30" s="345">
        <v>8</v>
      </c>
    </row>
    <row r="31" spans="1:8" ht="20.05" customHeight="1">
      <c r="A31" s="999" t="s">
        <v>207</v>
      </c>
      <c r="B31" s="1000"/>
      <c r="C31" s="1000"/>
      <c r="D31" s="1143"/>
      <c r="E31" s="344">
        <v>5</v>
      </c>
      <c r="F31" s="344">
        <v>12</v>
      </c>
      <c r="G31" s="344">
        <v>10</v>
      </c>
      <c r="H31" s="345">
        <v>13</v>
      </c>
    </row>
    <row r="32" spans="1:8" ht="20.05" customHeight="1">
      <c r="A32" s="999" t="s">
        <v>208</v>
      </c>
      <c r="B32" s="1000"/>
      <c r="C32" s="1000"/>
      <c r="D32" s="1143"/>
      <c r="E32" s="344">
        <v>595</v>
      </c>
      <c r="F32" s="344">
        <v>647</v>
      </c>
      <c r="G32" s="344">
        <v>640</v>
      </c>
      <c r="H32" s="345">
        <v>640</v>
      </c>
    </row>
    <row r="33" spans="1:8" ht="20.05" customHeight="1">
      <c r="A33" s="1002" t="s">
        <v>209</v>
      </c>
      <c r="B33" s="996"/>
      <c r="C33" s="996"/>
      <c r="D33" s="1144"/>
      <c r="E33" s="346">
        <v>173</v>
      </c>
      <c r="F33" s="346">
        <v>173</v>
      </c>
      <c r="G33" s="346">
        <v>152</v>
      </c>
      <c r="H33" s="177">
        <v>208</v>
      </c>
    </row>
    <row r="34" spans="1:8" ht="20.05" customHeight="1">
      <c r="E34" s="145"/>
      <c r="F34" s="145"/>
      <c r="G34" s="145"/>
      <c r="H34" s="145"/>
    </row>
    <row r="35" spans="1:8" ht="20.05" customHeight="1"/>
    <row r="36" spans="1:8" ht="20.05" customHeight="1">
      <c r="A36" s="13" t="s">
        <v>875</v>
      </c>
    </row>
    <row r="37" spans="1:8" ht="20.05" customHeight="1"/>
    <row r="38" spans="1:8" ht="20.05" customHeight="1">
      <c r="A38" s="701" t="s">
        <v>622</v>
      </c>
      <c r="B38" s="702"/>
      <c r="C38" s="702"/>
      <c r="D38" s="702"/>
      <c r="E38" s="2301" t="s">
        <v>202</v>
      </c>
      <c r="F38" s="2214"/>
      <c r="G38" s="2214"/>
      <c r="H38" s="2215"/>
    </row>
    <row r="39" spans="1:8" ht="20.05" customHeight="1">
      <c r="A39" s="822"/>
      <c r="B39" s="712"/>
      <c r="C39" s="712"/>
      <c r="D39" s="712"/>
      <c r="E39" s="1469">
        <v>45016</v>
      </c>
      <c r="F39" s="1469">
        <v>45107</v>
      </c>
      <c r="G39" s="1469">
        <v>45199</v>
      </c>
      <c r="H39" s="1470">
        <v>45291</v>
      </c>
    </row>
    <row r="40" spans="1:8" ht="20.05" customHeight="1">
      <c r="A40" s="598" t="s">
        <v>469</v>
      </c>
      <c r="B40" s="571"/>
      <c r="C40" s="571"/>
      <c r="D40" s="571"/>
      <c r="E40" s="823">
        <f>SUM(E42:E45)</f>
        <v>980</v>
      </c>
      <c r="F40" s="823">
        <f>SUM(F42:F45)</f>
        <v>905</v>
      </c>
      <c r="G40" s="823">
        <f>SUM(G42:G45)</f>
        <v>876</v>
      </c>
      <c r="H40" s="573">
        <f>SUM(H42:H45)</f>
        <v>745</v>
      </c>
    </row>
    <row r="41" spans="1:8" ht="20.05" customHeight="1">
      <c r="A41" s="1002" t="s">
        <v>203</v>
      </c>
      <c r="B41" s="996"/>
      <c r="C41" s="996"/>
      <c r="D41" s="996"/>
      <c r="E41" s="342">
        <v>91</v>
      </c>
      <c r="F41" s="342">
        <v>99</v>
      </c>
      <c r="G41" s="342">
        <v>90</v>
      </c>
      <c r="H41" s="343">
        <v>83</v>
      </c>
    </row>
    <row r="42" spans="1:8" ht="20.05" customHeight="1">
      <c r="A42" s="1142" t="s">
        <v>594</v>
      </c>
      <c r="B42" s="1000"/>
      <c r="C42" s="1000"/>
      <c r="D42" s="1000"/>
      <c r="E42" s="342">
        <v>0</v>
      </c>
      <c r="F42" s="342">
        <v>0</v>
      </c>
      <c r="G42" s="342">
        <v>7</v>
      </c>
      <c r="H42" s="343">
        <v>3</v>
      </c>
    </row>
    <row r="43" spans="1:8" ht="20.05" customHeight="1">
      <c r="A43" s="999" t="s">
        <v>595</v>
      </c>
      <c r="B43" s="1000"/>
      <c r="C43" s="1000"/>
      <c r="D43" s="1143"/>
      <c r="E43" s="342">
        <v>385</v>
      </c>
      <c r="F43" s="342">
        <v>414</v>
      </c>
      <c r="G43" s="342">
        <v>397</v>
      </c>
      <c r="H43" s="343">
        <v>351</v>
      </c>
    </row>
    <row r="44" spans="1:8" ht="20.05" customHeight="1">
      <c r="A44" s="999" t="s">
        <v>513</v>
      </c>
      <c r="B44" s="1000"/>
      <c r="C44" s="1000"/>
      <c r="D44" s="1143"/>
      <c r="E44" s="342">
        <v>593</v>
      </c>
      <c r="F44" s="342">
        <v>489</v>
      </c>
      <c r="G44" s="342">
        <v>469</v>
      </c>
      <c r="H44" s="343">
        <v>389</v>
      </c>
    </row>
    <row r="45" spans="1:8" ht="20.05" customHeight="1">
      <c r="A45" s="1002" t="s">
        <v>352</v>
      </c>
      <c r="B45" s="996"/>
      <c r="C45" s="996"/>
      <c r="D45" s="1144"/>
      <c r="E45" s="342">
        <v>2</v>
      </c>
      <c r="F45" s="342">
        <v>2</v>
      </c>
      <c r="G45" s="342">
        <v>3</v>
      </c>
      <c r="H45" s="343">
        <v>2</v>
      </c>
    </row>
    <row r="46" spans="1:8" ht="13.65" customHeight="1"/>
    <row r="47" spans="1:8" ht="16.45" customHeight="1">
      <c r="A47" s="27" t="s">
        <v>902</v>
      </c>
    </row>
    <row r="48" spans="1:8" ht="20.05" customHeight="1"/>
    <row r="49" ht="20.05" customHeight="1"/>
  </sheetData>
  <mergeCells count="4">
    <mergeCell ref="E3:H3"/>
    <mergeCell ref="E15:H15"/>
    <mergeCell ref="E27:H27"/>
    <mergeCell ref="E38:H38"/>
  </mergeCells>
  <phoneticPr fontId="0" type="noConversion"/>
  <pageMargins left="0.74803149606299213" right="0.74803149606299213" top="0.78" bottom="0.79" header="0.42" footer="0.51181102362204722"/>
  <pageSetup paperSize="9" scale="80" orientation="portrait" r:id="rId1"/>
  <headerFooter alignWithMargins="0">
    <oddHeader>&amp;C32</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pageSetUpPr fitToPage="1"/>
  </sheetPr>
  <dimension ref="A1:M92"/>
  <sheetViews>
    <sheetView zoomScale="90" zoomScaleNormal="90" workbookViewId="0">
      <selection activeCell="D2" sqref="D2"/>
    </sheetView>
  </sheetViews>
  <sheetFormatPr defaultColWidth="9.81640625" defaultRowHeight="15.05"/>
  <cols>
    <col min="1" max="1" width="11.7265625" style="10" customWidth="1"/>
    <col min="2" max="2" width="12.26953125" style="10" customWidth="1"/>
    <col min="3" max="3" width="10.81640625" style="10" customWidth="1"/>
    <col min="4" max="4" width="12.26953125" style="10" customWidth="1"/>
    <col min="5" max="5" width="10.81640625" style="10" customWidth="1"/>
    <col min="6" max="6" width="12.26953125" style="10" customWidth="1"/>
    <col min="7" max="7" width="10.81640625" style="10" customWidth="1"/>
    <col min="8" max="8" width="10.7265625" style="10" customWidth="1"/>
    <col min="9" max="16384" width="9.81640625" style="10"/>
  </cols>
  <sheetData>
    <row r="1" spans="1:10" ht="21.15" customHeight="1">
      <c r="A1" s="49" t="s">
        <v>876</v>
      </c>
      <c r="B1" s="49"/>
      <c r="C1" s="49"/>
      <c r="D1" s="49"/>
      <c r="E1" s="49"/>
      <c r="F1" s="49"/>
      <c r="G1" s="49"/>
      <c r="H1" s="49"/>
      <c r="I1" s="49"/>
      <c r="J1" s="49"/>
    </row>
    <row r="2" spans="1:10" ht="21.15" customHeight="1">
      <c r="A2" s="49" t="s">
        <v>793</v>
      </c>
      <c r="B2" s="49"/>
      <c r="C2" s="49"/>
      <c r="D2" s="49"/>
      <c r="E2" s="49"/>
      <c r="F2" s="49"/>
      <c r="G2" s="49"/>
      <c r="H2" s="49"/>
      <c r="I2" s="49"/>
      <c r="J2" s="49"/>
    </row>
    <row r="3" spans="1:10" ht="21.15" customHeight="1">
      <c r="A3" s="49"/>
      <c r="B3" s="49"/>
      <c r="C3" s="49"/>
      <c r="D3" s="49"/>
      <c r="E3" s="49"/>
      <c r="F3" s="49"/>
      <c r="G3" s="49"/>
      <c r="H3" s="49"/>
      <c r="I3" s="49"/>
      <c r="J3" s="49"/>
    </row>
    <row r="4" spans="1:10" ht="21.15" customHeight="1">
      <c r="A4" s="680" t="s">
        <v>77</v>
      </c>
      <c r="B4" s="828"/>
      <c r="C4" s="829"/>
      <c r="D4" s="2302">
        <v>2022</v>
      </c>
      <c r="E4" s="2303"/>
      <c r="F4" s="2302">
        <v>2023</v>
      </c>
      <c r="G4" s="2303"/>
      <c r="H4" s="49"/>
      <c r="I4" s="49"/>
      <c r="J4" s="49"/>
    </row>
    <row r="5" spans="1:10" ht="60.75" customHeight="1">
      <c r="A5" s="681"/>
      <c r="B5" s="830"/>
      <c r="C5" s="799"/>
      <c r="D5" s="831" t="s">
        <v>78</v>
      </c>
      <c r="E5" s="832" t="s">
        <v>914</v>
      </c>
      <c r="F5" s="831" t="s">
        <v>78</v>
      </c>
      <c r="G5" s="832" t="s">
        <v>914</v>
      </c>
      <c r="H5" s="49"/>
      <c r="I5" s="49"/>
      <c r="J5" s="49"/>
    </row>
    <row r="6" spans="1:10" ht="21.15" customHeight="1">
      <c r="A6" s="1135" t="s">
        <v>79</v>
      </c>
      <c r="B6" s="1147"/>
      <c r="C6" s="1148"/>
      <c r="D6" s="196">
        <v>103318</v>
      </c>
      <c r="E6" s="61">
        <v>145195</v>
      </c>
      <c r="F6" s="196">
        <v>108307</v>
      </c>
      <c r="G6" s="61">
        <v>150702</v>
      </c>
      <c r="H6" s="49"/>
      <c r="I6" s="49"/>
      <c r="J6" s="49"/>
    </row>
    <row r="7" spans="1:10" ht="21.15" customHeight="1">
      <c r="A7" s="1136" t="s">
        <v>80</v>
      </c>
      <c r="B7" s="1149"/>
      <c r="C7" s="1120"/>
      <c r="D7" s="67">
        <v>48949</v>
      </c>
      <c r="E7" s="65">
        <v>13</v>
      </c>
      <c r="F7" s="67">
        <v>54926</v>
      </c>
      <c r="G7" s="65">
        <v>4</v>
      </c>
      <c r="H7" s="49"/>
      <c r="I7" s="49"/>
      <c r="J7" s="49"/>
    </row>
    <row r="8" spans="1:10" ht="21.15" customHeight="1">
      <c r="A8" s="1136" t="s">
        <v>1025</v>
      </c>
      <c r="B8" s="1149"/>
      <c r="C8" s="1120"/>
      <c r="D8" s="67">
        <v>80717</v>
      </c>
      <c r="E8" s="65">
        <v>30910</v>
      </c>
      <c r="F8" s="67">
        <v>88428</v>
      </c>
      <c r="G8" s="65">
        <v>32171</v>
      </c>
      <c r="H8" s="49"/>
      <c r="I8" s="49"/>
      <c r="J8" s="49"/>
    </row>
    <row r="9" spans="1:10" ht="21.15" customHeight="1">
      <c r="A9" s="1136" t="s">
        <v>81</v>
      </c>
      <c r="B9" s="1149"/>
      <c r="C9" s="1120"/>
      <c r="D9" s="62">
        <v>724</v>
      </c>
      <c r="E9" s="65">
        <v>1252</v>
      </c>
      <c r="F9" s="62">
        <v>649</v>
      </c>
      <c r="G9" s="65">
        <v>962</v>
      </c>
      <c r="H9" s="49"/>
      <c r="I9" s="49"/>
      <c r="J9" s="49"/>
    </row>
    <row r="10" spans="1:10" ht="21.15" customHeight="1">
      <c r="A10" s="1136" t="s">
        <v>82</v>
      </c>
      <c r="B10" s="1149"/>
      <c r="C10" s="1120"/>
      <c r="D10" s="62">
        <v>7533</v>
      </c>
      <c r="E10" s="65">
        <v>2556</v>
      </c>
      <c r="F10" s="62">
        <v>7639</v>
      </c>
      <c r="G10" s="65">
        <v>2435</v>
      </c>
      <c r="H10" s="49"/>
      <c r="I10" s="49"/>
      <c r="J10" s="49"/>
    </row>
    <row r="11" spans="1:10" ht="21.15" customHeight="1">
      <c r="A11" s="1150" t="s">
        <v>83</v>
      </c>
      <c r="B11" s="1151"/>
      <c r="C11" s="1152"/>
      <c r="D11" s="347">
        <v>845</v>
      </c>
      <c r="E11" s="94">
        <v>299</v>
      </c>
      <c r="F11" s="347">
        <v>630</v>
      </c>
      <c r="G11" s="94">
        <v>363</v>
      </c>
      <c r="H11" s="49"/>
      <c r="I11" s="49"/>
      <c r="J11" s="49"/>
    </row>
    <row r="12" spans="1:10" ht="21.15" customHeight="1">
      <c r="A12" s="50"/>
      <c r="B12" s="50"/>
      <c r="C12" s="50"/>
      <c r="D12" s="50"/>
      <c r="E12" s="50"/>
      <c r="F12" s="49"/>
      <c r="G12" s="49"/>
      <c r="H12" s="49"/>
      <c r="I12" s="49"/>
      <c r="J12" s="49"/>
    </row>
    <row r="13" spans="1:10" ht="21.15" customHeight="1">
      <c r="A13" s="49" t="s">
        <v>877</v>
      </c>
      <c r="B13" s="49"/>
      <c r="C13" s="49"/>
      <c r="D13" s="49"/>
      <c r="E13" s="49"/>
      <c r="F13" s="49"/>
      <c r="G13" s="49"/>
      <c r="H13" s="49"/>
      <c r="I13" s="49"/>
      <c r="J13" s="49"/>
    </row>
    <row r="14" spans="1:10" ht="21.15" customHeight="1">
      <c r="A14" s="49"/>
      <c r="B14" s="49"/>
      <c r="C14" s="49"/>
      <c r="D14" s="49"/>
      <c r="E14" s="49"/>
      <c r="F14" s="49"/>
      <c r="G14" s="49"/>
      <c r="H14" s="50"/>
      <c r="I14" s="49"/>
      <c r="J14" s="49"/>
    </row>
    <row r="15" spans="1:10" ht="21.15" customHeight="1">
      <c r="A15" s="2304" t="s">
        <v>622</v>
      </c>
      <c r="B15" s="2305"/>
      <c r="C15" s="2305"/>
      <c r="D15" s="2305"/>
      <c r="E15" s="2306"/>
      <c r="F15" s="2310" t="s">
        <v>16</v>
      </c>
      <c r="G15" s="2311"/>
    </row>
    <row r="16" spans="1:10" ht="21.15" customHeight="1">
      <c r="A16" s="2307"/>
      <c r="B16" s="2308"/>
      <c r="C16" s="2308"/>
      <c r="D16" s="2308"/>
      <c r="E16" s="2309"/>
      <c r="F16" s="833">
        <v>2022</v>
      </c>
      <c r="G16" s="833">
        <v>2023</v>
      </c>
    </row>
    <row r="17" spans="1:10" ht="21.15" customHeight="1">
      <c r="A17" s="2312" t="s">
        <v>717</v>
      </c>
      <c r="B17" s="2313"/>
      <c r="C17" s="1153" t="s">
        <v>362</v>
      </c>
      <c r="D17" s="1147"/>
      <c r="E17" s="1154"/>
      <c r="F17" s="348">
        <v>332</v>
      </c>
      <c r="G17" s="348">
        <v>428</v>
      </c>
    </row>
    <row r="18" spans="1:10" ht="21.15" customHeight="1">
      <c r="A18" s="2314" t="s">
        <v>715</v>
      </c>
      <c r="B18" s="2315"/>
      <c r="C18" s="1155" t="s">
        <v>714</v>
      </c>
      <c r="D18" s="1155"/>
      <c r="E18" s="1156"/>
      <c r="F18" s="349">
        <v>103</v>
      </c>
      <c r="G18" s="349">
        <v>99</v>
      </c>
    </row>
    <row r="19" spans="1:10" ht="21.15" customHeight="1">
      <c r="A19" s="2330" t="s">
        <v>84</v>
      </c>
      <c r="B19" s="2331"/>
      <c r="C19" s="1157" t="s">
        <v>362</v>
      </c>
      <c r="D19" s="1155"/>
      <c r="E19" s="1156"/>
      <c r="F19" s="349">
        <v>9859</v>
      </c>
      <c r="G19" s="349">
        <v>9118</v>
      </c>
    </row>
    <row r="20" spans="1:10" ht="30.7" customHeight="1">
      <c r="A20" s="2332"/>
      <c r="B20" s="2333"/>
      <c r="C20" s="2334" t="s">
        <v>716</v>
      </c>
      <c r="D20" s="2335"/>
      <c r="E20" s="2335"/>
      <c r="F20" s="349">
        <v>629</v>
      </c>
      <c r="G20" s="349">
        <v>717</v>
      </c>
    </row>
    <row r="21" spans="1:10" ht="21.15" customHeight="1">
      <c r="A21" s="50"/>
      <c r="B21" s="50"/>
      <c r="C21" s="50"/>
      <c r="D21" s="50"/>
      <c r="E21" s="50"/>
      <c r="F21" s="49"/>
      <c r="G21" s="49"/>
      <c r="H21" s="350"/>
      <c r="I21" s="351"/>
      <c r="J21" s="49"/>
    </row>
    <row r="22" spans="1:10" ht="21.15" customHeight="1">
      <c r="A22" s="49" t="s">
        <v>1110</v>
      </c>
      <c r="B22" s="49"/>
      <c r="C22" s="49"/>
      <c r="D22" s="49"/>
      <c r="E22" s="49"/>
      <c r="F22" s="49"/>
      <c r="G22" s="49"/>
      <c r="H22" s="49"/>
      <c r="I22" s="49"/>
      <c r="J22" s="49"/>
    </row>
    <row r="23" spans="1:10" ht="18" customHeight="1">
      <c r="A23" s="49"/>
      <c r="B23" s="49"/>
      <c r="C23" s="49"/>
      <c r="D23" s="49"/>
      <c r="E23" s="49"/>
      <c r="F23" s="49"/>
      <c r="G23" s="49"/>
      <c r="H23" s="49"/>
      <c r="I23" s="49"/>
      <c r="J23" s="49"/>
    </row>
    <row r="24" spans="1:10" ht="20.2" customHeight="1">
      <c r="A24" s="680" t="s">
        <v>622</v>
      </c>
      <c r="B24" s="828"/>
      <c r="C24" s="829"/>
      <c r="D24" s="2198" t="s">
        <v>768</v>
      </c>
      <c r="E24" s="2198"/>
      <c r="F24" s="2198"/>
      <c r="G24" s="2198"/>
      <c r="H24" s="2198"/>
      <c r="I24" s="2199"/>
      <c r="J24" s="49"/>
    </row>
    <row r="25" spans="1:10" ht="20.2" customHeight="1">
      <c r="A25" s="681"/>
      <c r="B25" s="801"/>
      <c r="C25" s="799"/>
      <c r="D25" s="2316">
        <v>2022</v>
      </c>
      <c r="E25" s="2196"/>
      <c r="F25" s="2317"/>
      <c r="G25" s="2196">
        <v>2023</v>
      </c>
      <c r="H25" s="2196"/>
      <c r="I25" s="2203"/>
      <c r="J25" s="49"/>
    </row>
    <row r="26" spans="1:10" ht="20.2" customHeight="1">
      <c r="A26" s="681"/>
      <c r="B26" s="830"/>
      <c r="C26" s="799"/>
      <c r="D26" s="834" t="s">
        <v>598</v>
      </c>
      <c r="E26" s="682" t="s">
        <v>657</v>
      </c>
      <c r="F26" s="835" t="s">
        <v>87</v>
      </c>
      <c r="G26" s="836" t="s">
        <v>598</v>
      </c>
      <c r="H26" s="682" t="s">
        <v>657</v>
      </c>
      <c r="I26" s="819" t="s">
        <v>87</v>
      </c>
      <c r="J26" s="49"/>
    </row>
    <row r="27" spans="1:10" ht="20.2" customHeight="1">
      <c r="A27" s="681"/>
      <c r="B27" s="830"/>
      <c r="C27" s="799"/>
      <c r="D27" s="837" t="s">
        <v>85</v>
      </c>
      <c r="E27" s="682" t="s">
        <v>86</v>
      </c>
      <c r="F27" s="835" t="s">
        <v>773</v>
      </c>
      <c r="G27" s="688" t="s">
        <v>85</v>
      </c>
      <c r="H27" s="682" t="s">
        <v>86</v>
      </c>
      <c r="I27" s="819" t="s">
        <v>773</v>
      </c>
      <c r="J27" s="49"/>
    </row>
    <row r="28" spans="1:10" ht="20.2" customHeight="1">
      <c r="A28" s="681"/>
      <c r="B28" s="830"/>
      <c r="C28" s="799"/>
      <c r="D28" s="837" t="s">
        <v>88</v>
      </c>
      <c r="E28" s="682" t="s">
        <v>89</v>
      </c>
      <c r="F28" s="835"/>
      <c r="G28" s="688" t="s">
        <v>88</v>
      </c>
      <c r="H28" s="682" t="s">
        <v>89</v>
      </c>
      <c r="I28" s="819"/>
      <c r="J28" s="49"/>
    </row>
    <row r="29" spans="1:10" ht="20.2" customHeight="1">
      <c r="A29" s="681"/>
      <c r="B29" s="830"/>
      <c r="C29" s="799"/>
      <c r="D29" s="837" t="s">
        <v>90</v>
      </c>
      <c r="E29" s="682" t="s">
        <v>91</v>
      </c>
      <c r="F29" s="838"/>
      <c r="G29" s="688" t="s">
        <v>90</v>
      </c>
      <c r="H29" s="682" t="s">
        <v>91</v>
      </c>
      <c r="I29" s="689"/>
      <c r="J29" s="49"/>
    </row>
    <row r="30" spans="1:10" ht="21.15" customHeight="1">
      <c r="A30" s="1135" t="s">
        <v>111</v>
      </c>
      <c r="B30" s="1147"/>
      <c r="C30" s="1148"/>
      <c r="D30" s="305">
        <v>220</v>
      </c>
      <c r="E30" s="60">
        <v>196</v>
      </c>
      <c r="F30" s="352">
        <v>48</v>
      </c>
      <c r="G30" s="196">
        <v>327</v>
      </c>
      <c r="H30" s="60">
        <v>295</v>
      </c>
      <c r="I30" s="61">
        <v>75</v>
      </c>
      <c r="J30" s="49"/>
    </row>
    <row r="31" spans="1:10" ht="21.15" customHeight="1">
      <c r="A31" s="1136" t="s">
        <v>112</v>
      </c>
      <c r="B31" s="1149"/>
      <c r="C31" s="1120"/>
      <c r="D31" s="306">
        <v>87</v>
      </c>
      <c r="E31" s="64">
        <v>82</v>
      </c>
      <c r="F31" s="353">
        <v>35</v>
      </c>
      <c r="G31" s="62">
        <v>103</v>
      </c>
      <c r="H31" s="64">
        <v>96</v>
      </c>
      <c r="I31" s="65">
        <v>20</v>
      </c>
      <c r="J31" s="49"/>
    </row>
    <row r="32" spans="1:10" ht="21.15" customHeight="1">
      <c r="A32" s="1136" t="s">
        <v>329</v>
      </c>
      <c r="B32" s="1149"/>
      <c r="C32" s="1120"/>
      <c r="D32" s="306">
        <v>0</v>
      </c>
      <c r="E32" s="64">
        <v>1</v>
      </c>
      <c r="F32" s="353">
        <v>0</v>
      </c>
      <c r="G32" s="62">
        <v>96</v>
      </c>
      <c r="H32" s="64">
        <v>96</v>
      </c>
      <c r="I32" s="65">
        <v>37</v>
      </c>
      <c r="J32" s="49"/>
    </row>
    <row r="33" spans="1:13" ht="20.05" customHeight="1">
      <c r="A33" s="1136" t="s">
        <v>330</v>
      </c>
      <c r="B33" s="1149"/>
      <c r="C33" s="1120"/>
      <c r="D33" s="306">
        <v>1</v>
      </c>
      <c r="E33" s="64">
        <v>1</v>
      </c>
      <c r="F33" s="353">
        <v>0</v>
      </c>
      <c r="G33" s="62">
        <v>0</v>
      </c>
      <c r="H33" s="64">
        <v>0</v>
      </c>
      <c r="I33" s="65">
        <v>0</v>
      </c>
      <c r="J33" s="49"/>
    </row>
    <row r="34" spans="1:13" ht="20.05" customHeight="1">
      <c r="A34" s="1136" t="s">
        <v>331</v>
      </c>
      <c r="B34" s="1149"/>
      <c r="C34" s="1152"/>
      <c r="D34" s="306">
        <v>44</v>
      </c>
      <c r="E34" s="64">
        <v>1</v>
      </c>
      <c r="F34" s="353">
        <v>20</v>
      </c>
      <c r="G34" s="62">
        <v>90</v>
      </c>
      <c r="H34" s="64">
        <v>17</v>
      </c>
      <c r="I34" s="65">
        <v>28</v>
      </c>
      <c r="J34" s="49"/>
    </row>
    <row r="35" spans="1:13" ht="24.75" customHeight="1">
      <c r="A35" s="839" t="s">
        <v>598</v>
      </c>
      <c r="B35" s="840"/>
      <c r="C35" s="841"/>
      <c r="D35" s="842">
        <v>352</v>
      </c>
      <c r="E35" s="843">
        <v>281</v>
      </c>
      <c r="F35" s="844">
        <v>103</v>
      </c>
      <c r="G35" s="845">
        <f>SUM(G30:G34)</f>
        <v>616</v>
      </c>
      <c r="H35" s="846">
        <f t="shared" ref="H35:I35" si="0">SUM(H30:H34)</f>
        <v>504</v>
      </c>
      <c r="I35" s="657">
        <f t="shared" si="0"/>
        <v>160</v>
      </c>
      <c r="J35" s="49"/>
    </row>
    <row r="36" spans="1:13" ht="20.05" customHeight="1">
      <c r="A36" s="49"/>
      <c r="B36" s="49"/>
      <c r="C36" s="49"/>
      <c r="D36" s="49"/>
      <c r="E36" s="49"/>
      <c r="F36" s="49"/>
      <c r="G36" s="49"/>
      <c r="H36" s="91"/>
      <c r="I36" s="49"/>
      <c r="J36" s="49"/>
    </row>
    <row r="37" spans="1:13">
      <c r="A37" s="50" t="s">
        <v>878</v>
      </c>
      <c r="B37" s="50"/>
      <c r="C37" s="50"/>
      <c r="D37" s="50"/>
      <c r="E37" s="50"/>
      <c r="F37" s="49"/>
      <c r="G37" s="49"/>
      <c r="H37" s="49"/>
      <c r="I37" s="49"/>
      <c r="J37" s="49"/>
    </row>
    <row r="38" spans="1:13">
      <c r="A38" s="50"/>
      <c r="B38" s="50"/>
      <c r="C38" s="50"/>
      <c r="D38" s="50"/>
      <c r="E38" s="50"/>
      <c r="F38" s="49"/>
      <c r="G38" s="49"/>
      <c r="H38" s="49"/>
      <c r="I38" s="49"/>
      <c r="J38" s="49"/>
    </row>
    <row r="39" spans="1:13" ht="30.05" customHeight="1" thickBot="1">
      <c r="A39" s="2318" t="s">
        <v>1004</v>
      </c>
      <c r="B39" s="2319"/>
      <c r="C39" s="2319"/>
      <c r="D39" s="2319"/>
      <c r="E39" s="2319"/>
      <c r="F39" s="2320"/>
      <c r="M39" s="144"/>
    </row>
    <row r="40" spans="1:13" ht="22.55" customHeight="1" thickTop="1">
      <c r="A40" s="2346" t="s">
        <v>1000</v>
      </c>
      <c r="B40" s="2328" t="s">
        <v>1005</v>
      </c>
      <c r="C40" s="2321" t="s">
        <v>426</v>
      </c>
      <c r="D40" s="2322"/>
      <c r="E40" s="2322"/>
      <c r="F40" s="2323"/>
      <c r="M40" s="144"/>
    </row>
    <row r="41" spans="1:13" ht="30.7" customHeight="1">
      <c r="A41" s="2347"/>
      <c r="B41" s="2329"/>
      <c r="C41" s="2324" t="s">
        <v>1001</v>
      </c>
      <c r="D41" s="2325"/>
      <c r="E41" s="2326" t="s">
        <v>1002</v>
      </c>
      <c r="F41" s="2327"/>
      <c r="M41" s="144"/>
    </row>
    <row r="42" spans="1:13" ht="23.95" customHeight="1" thickBot="1">
      <c r="A42" s="1158">
        <v>2022</v>
      </c>
      <c r="B42" s="354">
        <v>1787</v>
      </c>
      <c r="C42" s="2352">
        <v>99</v>
      </c>
      <c r="D42" s="2353"/>
      <c r="E42" s="2352">
        <v>5</v>
      </c>
      <c r="F42" s="2353"/>
      <c r="M42" s="144"/>
    </row>
    <row r="43" spans="1:13" ht="23.95" customHeight="1" thickTop="1" thickBot="1">
      <c r="A43" s="1159">
        <v>2023</v>
      </c>
      <c r="B43" s="354">
        <v>1875</v>
      </c>
      <c r="C43" s="2348">
        <v>131</v>
      </c>
      <c r="D43" s="2349"/>
      <c r="E43" s="2348">
        <v>26</v>
      </c>
      <c r="F43" s="2349"/>
      <c r="M43" s="144"/>
    </row>
    <row r="44" spans="1:13" ht="27.7" customHeight="1" thickTop="1" thickBot="1">
      <c r="A44" s="2354" t="s">
        <v>731</v>
      </c>
      <c r="B44" s="2355"/>
      <c r="C44" s="2355"/>
      <c r="D44" s="2355"/>
      <c r="E44" s="2355"/>
      <c r="F44" s="2356"/>
      <c r="M44" s="144"/>
    </row>
    <row r="45" spans="1:13" ht="38.200000000000003" customHeight="1" thickTop="1">
      <c r="A45" s="1160" t="s">
        <v>1000</v>
      </c>
      <c r="B45" s="2338" t="s">
        <v>1006</v>
      </c>
      <c r="C45" s="2338"/>
      <c r="D45" s="2339"/>
      <c r="E45" s="2336" t="s">
        <v>1003</v>
      </c>
      <c r="F45" s="2337"/>
      <c r="M45" s="144"/>
    </row>
    <row r="46" spans="1:13" ht="27.7" customHeight="1">
      <c r="A46" s="1161">
        <v>2022</v>
      </c>
      <c r="B46" s="2340">
        <v>203</v>
      </c>
      <c r="C46" s="2341"/>
      <c r="D46" s="2342"/>
      <c r="E46" s="2350" t="s">
        <v>1044</v>
      </c>
      <c r="F46" s="2351"/>
      <c r="M46" s="144"/>
    </row>
    <row r="47" spans="1:13" ht="27.7" customHeight="1">
      <c r="A47" s="1162">
        <v>2023</v>
      </c>
      <c r="B47" s="2343">
        <v>229</v>
      </c>
      <c r="C47" s="2344"/>
      <c r="D47" s="2345"/>
      <c r="E47" s="2350" t="s">
        <v>1044</v>
      </c>
      <c r="F47" s="2351"/>
      <c r="G47" s="12"/>
      <c r="M47" s="144"/>
    </row>
    <row r="48" spans="1:13">
      <c r="A48" s="50" t="s">
        <v>1043</v>
      </c>
      <c r="B48" s="50"/>
      <c r="C48" s="50"/>
      <c r="D48" s="50"/>
      <c r="E48" s="50"/>
      <c r="F48" s="49"/>
      <c r="G48" s="49"/>
      <c r="H48" s="49"/>
      <c r="I48" s="50"/>
      <c r="J48" s="50"/>
      <c r="K48" s="144"/>
      <c r="L48" s="144"/>
      <c r="M48" s="144"/>
    </row>
    <row r="49" spans="1:10" ht="20.2" customHeight="1">
      <c r="A49" s="91" t="s">
        <v>879</v>
      </c>
      <c r="B49" s="91"/>
      <c r="C49" s="49"/>
      <c r="D49" s="49"/>
      <c r="E49" s="49"/>
      <c r="F49" s="49"/>
      <c r="G49" s="49"/>
      <c r="H49" s="49"/>
      <c r="I49" s="49"/>
      <c r="J49" s="49"/>
    </row>
    <row r="50" spans="1:10">
      <c r="A50" s="49"/>
      <c r="B50" s="49"/>
      <c r="C50" s="49"/>
      <c r="D50" s="49"/>
      <c r="E50" s="49"/>
      <c r="F50" s="49"/>
      <c r="G50" s="49"/>
      <c r="H50" s="49"/>
      <c r="I50" s="49"/>
      <c r="J50" s="49"/>
    </row>
    <row r="51" spans="1:10" ht="27.1" customHeight="1">
      <c r="A51" s="2359" t="s">
        <v>1000</v>
      </c>
      <c r="B51" s="2358" t="s">
        <v>730</v>
      </c>
      <c r="C51" s="2358"/>
      <c r="D51" s="2358"/>
      <c r="E51" s="2358"/>
      <c r="F51" s="2358"/>
      <c r="G51" s="2358"/>
      <c r="H51" s="49"/>
      <c r="I51" s="49"/>
      <c r="J51" s="49"/>
    </row>
    <row r="52" spans="1:10" ht="27.1" customHeight="1">
      <c r="A52" s="2360"/>
      <c r="B52" s="2357" t="s">
        <v>1007</v>
      </c>
      <c r="C52" s="2357"/>
      <c r="D52" s="2357" t="s">
        <v>1008</v>
      </c>
      <c r="E52" s="2357"/>
      <c r="F52" s="2357" t="s">
        <v>1009</v>
      </c>
      <c r="G52" s="2357"/>
      <c r="H52" s="49"/>
      <c r="I52" s="49"/>
      <c r="J52" s="49"/>
    </row>
    <row r="53" spans="1:10" ht="38.85" customHeight="1">
      <c r="A53" s="2347"/>
      <c r="B53" s="1305" t="s">
        <v>732</v>
      </c>
      <c r="C53" s="1305" t="s">
        <v>812</v>
      </c>
      <c r="D53" s="1305" t="s">
        <v>732</v>
      </c>
      <c r="E53" s="1305" t="s">
        <v>812</v>
      </c>
      <c r="F53" s="1305" t="s">
        <v>732</v>
      </c>
      <c r="G53" s="1305" t="s">
        <v>812</v>
      </c>
      <c r="H53" s="49"/>
      <c r="I53" s="49"/>
      <c r="J53" s="49"/>
    </row>
    <row r="54" spans="1:10" ht="27.1" customHeight="1">
      <c r="A54" s="1163">
        <v>2022</v>
      </c>
      <c r="B54" s="355">
        <v>476</v>
      </c>
      <c r="C54" s="355">
        <v>16</v>
      </c>
      <c r="D54" s="355">
        <v>972</v>
      </c>
      <c r="E54" s="355">
        <v>8</v>
      </c>
      <c r="F54" s="355">
        <v>582</v>
      </c>
      <c r="G54" s="355">
        <v>3</v>
      </c>
      <c r="H54" s="49"/>
      <c r="I54" s="49"/>
      <c r="J54" s="49"/>
    </row>
    <row r="55" spans="1:10" ht="27.1" customHeight="1">
      <c r="A55" s="1164">
        <v>2023</v>
      </c>
      <c r="B55" s="355">
        <v>539</v>
      </c>
      <c r="C55" s="355">
        <v>8</v>
      </c>
      <c r="D55" s="355">
        <v>906</v>
      </c>
      <c r="E55" s="355">
        <v>6</v>
      </c>
      <c r="F55" s="355">
        <v>108</v>
      </c>
      <c r="G55" s="355">
        <v>5</v>
      </c>
      <c r="H55" s="49"/>
      <c r="I55" s="49"/>
      <c r="J55" s="49"/>
    </row>
    <row r="56" spans="1:10" ht="15.85" customHeight="1">
      <c r="A56" s="49"/>
      <c r="B56" s="49"/>
      <c r="C56" s="49"/>
      <c r="D56" s="49"/>
      <c r="E56" s="49"/>
      <c r="F56" s="49"/>
      <c r="G56" s="49"/>
      <c r="H56" s="49"/>
      <c r="I56" s="49"/>
      <c r="J56" s="49"/>
    </row>
    <row r="57" spans="1:10" ht="21.15" customHeight="1">
      <c r="A57" s="24" t="s">
        <v>904</v>
      </c>
      <c r="B57" s="49"/>
      <c r="C57" s="49"/>
      <c r="D57" s="49"/>
      <c r="E57" s="49"/>
      <c r="F57" s="49"/>
      <c r="G57" s="49"/>
      <c r="H57" s="49"/>
      <c r="I57" s="49"/>
      <c r="J57" s="49"/>
    </row>
    <row r="58" spans="1:10" ht="21.15" customHeight="1">
      <c r="A58" s="49"/>
      <c r="B58" s="49"/>
      <c r="C58" s="49"/>
      <c r="D58" s="49"/>
      <c r="E58" s="49"/>
      <c r="F58" s="49"/>
      <c r="G58" s="49"/>
      <c r="H58" s="49"/>
      <c r="I58" s="49"/>
      <c r="J58" s="49"/>
    </row>
    <row r="59" spans="1:10" ht="21.15" customHeight="1">
      <c r="A59" s="49"/>
      <c r="B59" s="49"/>
      <c r="C59" s="49"/>
      <c r="D59" s="49"/>
      <c r="E59" s="49"/>
      <c r="F59" s="49"/>
      <c r="G59" s="49"/>
      <c r="H59" s="49"/>
      <c r="I59" s="49"/>
      <c r="J59" s="49"/>
    </row>
    <row r="60" spans="1:10" ht="21.15" customHeight="1">
      <c r="A60" s="49"/>
      <c r="B60" s="49"/>
      <c r="C60" s="49"/>
      <c r="D60" s="49"/>
      <c r="E60" s="49"/>
      <c r="F60" s="49"/>
      <c r="G60" s="49"/>
      <c r="H60" s="49"/>
      <c r="I60" s="49"/>
      <c r="J60" s="49"/>
    </row>
    <row r="61" spans="1:10" ht="21.15" customHeight="1">
      <c r="A61" s="49"/>
      <c r="B61" s="49"/>
      <c r="C61" s="49"/>
      <c r="D61" s="49"/>
      <c r="E61" s="49"/>
      <c r="F61" s="49"/>
      <c r="G61" s="49"/>
      <c r="H61" s="49"/>
      <c r="I61" s="49"/>
      <c r="J61" s="49"/>
    </row>
    <row r="62" spans="1:10" ht="21.15" customHeight="1">
      <c r="A62" s="49"/>
      <c r="B62" s="49"/>
      <c r="C62" s="49"/>
      <c r="D62" s="49"/>
      <c r="E62" s="49"/>
      <c r="F62" s="49"/>
      <c r="G62" s="49"/>
      <c r="H62" s="49"/>
      <c r="I62" s="49"/>
      <c r="J62" s="49"/>
    </row>
    <row r="63" spans="1:10" ht="21.15" customHeight="1">
      <c r="A63" s="49"/>
      <c r="B63" s="49"/>
      <c r="C63" s="49"/>
      <c r="D63" s="49"/>
      <c r="E63" s="49"/>
      <c r="F63" s="49"/>
      <c r="G63" s="49"/>
      <c r="H63" s="49"/>
      <c r="I63" s="49"/>
      <c r="J63" s="49"/>
    </row>
    <row r="64" spans="1:10" ht="21.15" customHeight="1">
      <c r="A64" s="49"/>
      <c r="B64" s="49"/>
      <c r="C64" s="49"/>
      <c r="D64" s="49"/>
      <c r="E64" s="49"/>
      <c r="F64" s="49"/>
      <c r="G64" s="49"/>
      <c r="H64" s="49"/>
      <c r="I64" s="49"/>
      <c r="J64" s="49"/>
    </row>
    <row r="65" spans="1:10" ht="21.15" customHeight="1">
      <c r="A65" s="49"/>
      <c r="B65" s="49"/>
      <c r="C65" s="49"/>
      <c r="D65" s="49"/>
      <c r="E65" s="49"/>
      <c r="F65" s="49"/>
      <c r="G65" s="49"/>
      <c r="H65" s="49"/>
      <c r="I65" s="49"/>
      <c r="J65" s="49"/>
    </row>
    <row r="66" spans="1:10" ht="21.15" customHeight="1">
      <c r="A66" s="49"/>
      <c r="B66" s="49"/>
      <c r="C66" s="49"/>
      <c r="D66" s="49"/>
      <c r="E66" s="49"/>
      <c r="F66" s="49"/>
      <c r="G66" s="49"/>
      <c r="H66" s="49"/>
      <c r="I66" s="49"/>
      <c r="J66" s="49"/>
    </row>
    <row r="67" spans="1:10" ht="21.15" customHeight="1">
      <c r="A67" s="49"/>
      <c r="B67" s="49"/>
      <c r="C67" s="49"/>
      <c r="D67" s="49"/>
      <c r="E67" s="49"/>
      <c r="F67" s="49"/>
      <c r="G67" s="49"/>
      <c r="H67" s="49"/>
      <c r="I67" s="49"/>
      <c r="J67" s="49"/>
    </row>
    <row r="68" spans="1:10" ht="21.15" customHeight="1">
      <c r="A68" s="49"/>
      <c r="B68" s="49"/>
      <c r="C68" s="49"/>
      <c r="D68" s="49"/>
      <c r="E68" s="49"/>
      <c r="F68" s="49"/>
      <c r="G68" s="49"/>
      <c r="H68" s="49"/>
      <c r="I68" s="49"/>
      <c r="J68" s="49"/>
    </row>
    <row r="69" spans="1:10" ht="21.15" customHeight="1">
      <c r="A69" s="49"/>
      <c r="B69" s="49"/>
      <c r="C69" s="49"/>
      <c r="D69" s="49"/>
      <c r="E69" s="49"/>
      <c r="F69" s="49"/>
      <c r="G69" s="49"/>
      <c r="H69" s="49"/>
      <c r="I69" s="49"/>
      <c r="J69" s="49"/>
    </row>
    <row r="70" spans="1:10" ht="21.15" customHeight="1">
      <c r="A70" s="49"/>
      <c r="B70" s="49"/>
      <c r="C70" s="49"/>
      <c r="D70" s="49"/>
      <c r="E70" s="49"/>
      <c r="F70" s="49"/>
      <c r="G70" s="49"/>
      <c r="H70" s="49"/>
      <c r="I70" s="49"/>
      <c r="J70" s="49"/>
    </row>
    <row r="71" spans="1:10" ht="21.15" customHeight="1">
      <c r="A71" s="49"/>
      <c r="B71" s="49"/>
      <c r="C71" s="49"/>
      <c r="D71" s="49"/>
      <c r="E71" s="49"/>
      <c r="F71" s="49"/>
      <c r="G71" s="49"/>
      <c r="H71" s="49"/>
      <c r="I71" s="49"/>
      <c r="J71" s="49"/>
    </row>
    <row r="72" spans="1:10" ht="21.15" customHeight="1">
      <c r="A72" s="49"/>
      <c r="B72" s="49"/>
      <c r="C72" s="49"/>
      <c r="D72" s="49"/>
      <c r="E72" s="49"/>
      <c r="F72" s="49"/>
      <c r="G72" s="49"/>
      <c r="H72" s="49"/>
      <c r="I72" s="49"/>
      <c r="J72" s="49"/>
    </row>
    <row r="73" spans="1:10" ht="21.15" customHeight="1">
      <c r="A73" s="49"/>
      <c r="B73" s="49"/>
      <c r="C73" s="49"/>
      <c r="D73" s="49"/>
      <c r="E73" s="49"/>
      <c r="F73" s="49"/>
      <c r="G73" s="49"/>
      <c r="H73" s="49"/>
      <c r="I73" s="49"/>
      <c r="J73" s="49"/>
    </row>
    <row r="74" spans="1:10" ht="21.15" customHeight="1">
      <c r="A74" s="49"/>
      <c r="B74" s="49"/>
      <c r="C74" s="49"/>
      <c r="D74" s="49"/>
      <c r="E74" s="49"/>
      <c r="F74" s="49"/>
      <c r="G74" s="49"/>
      <c r="H74" s="49"/>
      <c r="I74" s="49"/>
      <c r="J74" s="49"/>
    </row>
    <row r="75" spans="1:10" ht="21.15" customHeight="1">
      <c r="A75" s="49"/>
      <c r="B75" s="49"/>
      <c r="C75" s="49"/>
      <c r="D75" s="49"/>
      <c r="E75" s="49"/>
      <c r="F75" s="49"/>
      <c r="G75" s="49"/>
      <c r="H75" s="49"/>
      <c r="I75" s="49"/>
      <c r="J75" s="49"/>
    </row>
    <row r="76" spans="1:10" ht="21.15" customHeight="1">
      <c r="A76" s="49"/>
      <c r="B76" s="49"/>
      <c r="C76" s="49"/>
      <c r="D76" s="49"/>
      <c r="E76" s="49"/>
      <c r="F76" s="49"/>
      <c r="G76" s="49"/>
      <c r="H76" s="49"/>
      <c r="I76" s="49"/>
      <c r="J76" s="49"/>
    </row>
    <row r="77" spans="1:10" ht="21.15" customHeight="1">
      <c r="A77" s="49"/>
      <c r="B77" s="49"/>
      <c r="C77" s="49"/>
      <c r="D77" s="49"/>
      <c r="E77" s="49"/>
      <c r="F77" s="49"/>
      <c r="G77" s="49"/>
      <c r="H77" s="49"/>
      <c r="I77" s="49"/>
      <c r="J77" s="49"/>
    </row>
    <row r="78" spans="1:10" ht="21.15" customHeight="1">
      <c r="A78" s="49"/>
      <c r="B78" s="49"/>
      <c r="C78" s="49"/>
      <c r="D78" s="49"/>
      <c r="E78" s="49"/>
      <c r="F78" s="49"/>
      <c r="G78" s="49"/>
      <c r="H78" s="49"/>
      <c r="I78" s="49"/>
      <c r="J78" s="49"/>
    </row>
    <row r="79" spans="1:10" ht="21.15" customHeight="1">
      <c r="A79" s="49"/>
      <c r="B79" s="49"/>
      <c r="C79" s="49"/>
      <c r="D79" s="49"/>
      <c r="E79" s="49"/>
      <c r="F79" s="49"/>
      <c r="G79" s="49"/>
      <c r="H79" s="49"/>
      <c r="I79" s="49"/>
      <c r="J79" s="49"/>
    </row>
    <row r="80" spans="1:10" ht="21.15" customHeight="1">
      <c r="A80" s="49"/>
      <c r="B80" s="49"/>
      <c r="C80" s="49"/>
      <c r="D80" s="49"/>
      <c r="E80" s="49"/>
      <c r="F80" s="49"/>
      <c r="G80" s="49"/>
      <c r="H80" s="49"/>
      <c r="I80" s="49"/>
      <c r="J80" s="49"/>
    </row>
    <row r="81" spans="1:10" ht="21.15" customHeight="1">
      <c r="A81" s="49"/>
      <c r="B81" s="49"/>
      <c r="C81" s="49"/>
      <c r="D81" s="49"/>
      <c r="E81" s="49"/>
      <c r="F81" s="49"/>
      <c r="G81" s="49"/>
      <c r="H81" s="49"/>
      <c r="I81" s="49"/>
      <c r="J81" s="49"/>
    </row>
    <row r="82" spans="1:10" ht="21.15" customHeight="1">
      <c r="A82" s="49"/>
      <c r="B82" s="49"/>
      <c r="C82" s="49"/>
      <c r="D82" s="49"/>
      <c r="E82" s="49"/>
      <c r="F82" s="49"/>
      <c r="G82" s="49"/>
      <c r="H82" s="49"/>
      <c r="I82" s="49"/>
      <c r="J82" s="49"/>
    </row>
    <row r="83" spans="1:10" ht="21.15" customHeight="1">
      <c r="A83" s="49"/>
      <c r="B83" s="49"/>
      <c r="C83" s="49"/>
      <c r="D83" s="49"/>
      <c r="E83" s="49"/>
      <c r="F83" s="49"/>
      <c r="G83" s="49"/>
      <c r="H83" s="49"/>
      <c r="I83" s="49"/>
      <c r="J83" s="49"/>
    </row>
    <row r="84" spans="1:10" ht="21.15" customHeight="1">
      <c r="A84" s="49"/>
      <c r="B84" s="49"/>
      <c r="C84" s="49"/>
      <c r="D84" s="49"/>
      <c r="E84" s="49"/>
      <c r="F84" s="49"/>
      <c r="G84" s="49"/>
      <c r="H84" s="49"/>
      <c r="I84" s="49"/>
      <c r="J84" s="49"/>
    </row>
    <row r="85" spans="1:10" ht="21.15" customHeight="1">
      <c r="A85" s="49"/>
      <c r="B85" s="49"/>
      <c r="C85" s="49"/>
      <c r="D85" s="49"/>
      <c r="E85" s="49"/>
      <c r="F85" s="49"/>
      <c r="G85" s="49"/>
      <c r="H85" s="49"/>
      <c r="I85" s="49"/>
      <c r="J85" s="49"/>
    </row>
    <row r="86" spans="1:10" ht="21.15" customHeight="1">
      <c r="A86" s="49"/>
      <c r="B86" s="49"/>
      <c r="C86" s="49"/>
      <c r="D86" s="49"/>
      <c r="E86" s="49"/>
      <c r="F86" s="49"/>
      <c r="G86" s="49"/>
      <c r="H86" s="49"/>
      <c r="I86" s="49"/>
      <c r="J86" s="49"/>
    </row>
    <row r="87" spans="1:10" ht="21.15" customHeight="1">
      <c r="A87" s="49"/>
      <c r="B87" s="49"/>
      <c r="C87" s="49"/>
      <c r="D87" s="49"/>
      <c r="E87" s="49"/>
      <c r="F87" s="49"/>
      <c r="G87" s="49"/>
      <c r="H87" s="49"/>
      <c r="I87" s="49"/>
      <c r="J87" s="49"/>
    </row>
    <row r="88" spans="1:10" ht="21.15" customHeight="1">
      <c r="A88" s="49"/>
      <c r="B88" s="49"/>
      <c r="C88" s="49"/>
      <c r="D88" s="49"/>
      <c r="E88" s="49"/>
      <c r="F88" s="49"/>
      <c r="G88" s="49"/>
      <c r="H88" s="49"/>
      <c r="I88" s="49"/>
      <c r="J88" s="49"/>
    </row>
    <row r="89" spans="1:10" ht="21.15" customHeight="1">
      <c r="A89" s="49"/>
      <c r="B89" s="49"/>
      <c r="C89" s="49"/>
      <c r="D89" s="49"/>
      <c r="E89" s="49"/>
      <c r="F89" s="49"/>
      <c r="G89" s="49"/>
      <c r="H89" s="49"/>
      <c r="I89" s="49"/>
      <c r="J89" s="49"/>
    </row>
    <row r="90" spans="1:10" ht="21.15" customHeight="1">
      <c r="A90" s="49"/>
      <c r="B90" s="49"/>
      <c r="C90" s="49"/>
      <c r="D90" s="49"/>
      <c r="E90" s="49"/>
      <c r="F90" s="49"/>
      <c r="G90" s="49"/>
      <c r="H90" s="49"/>
      <c r="I90" s="49"/>
      <c r="J90" s="49"/>
    </row>
    <row r="91" spans="1:10" ht="21.15" customHeight="1">
      <c r="A91" s="49"/>
      <c r="B91" s="49"/>
      <c r="C91" s="49"/>
      <c r="D91" s="49"/>
      <c r="E91" s="49"/>
      <c r="F91" s="49"/>
      <c r="G91" s="49"/>
      <c r="H91" s="49"/>
      <c r="I91" s="49"/>
      <c r="J91" s="49"/>
    </row>
    <row r="92" spans="1:10" ht="21.15" customHeight="1">
      <c r="A92" s="49"/>
      <c r="B92" s="49"/>
      <c r="C92" s="49"/>
      <c r="D92" s="49"/>
      <c r="E92" s="49"/>
      <c r="F92" s="49"/>
      <c r="G92" s="49"/>
      <c r="H92" s="49"/>
      <c r="I92" s="49"/>
      <c r="J92" s="49"/>
    </row>
  </sheetData>
  <mergeCells count="33">
    <mergeCell ref="B52:C52"/>
    <mergeCell ref="D52:E52"/>
    <mergeCell ref="F52:G52"/>
    <mergeCell ref="B51:G51"/>
    <mergeCell ref="A51:A53"/>
    <mergeCell ref="E45:F45"/>
    <mergeCell ref="B45:D45"/>
    <mergeCell ref="B46:D46"/>
    <mergeCell ref="B47:D47"/>
    <mergeCell ref="A40:A41"/>
    <mergeCell ref="C43:D43"/>
    <mergeCell ref="E43:F43"/>
    <mergeCell ref="E46:F46"/>
    <mergeCell ref="E47:F47"/>
    <mergeCell ref="C42:D42"/>
    <mergeCell ref="E42:F42"/>
    <mergeCell ref="A44:F44"/>
    <mergeCell ref="A18:B18"/>
    <mergeCell ref="D25:F25"/>
    <mergeCell ref="A39:F39"/>
    <mergeCell ref="C40:F40"/>
    <mergeCell ref="C41:D41"/>
    <mergeCell ref="E41:F41"/>
    <mergeCell ref="B40:B41"/>
    <mergeCell ref="A19:B20"/>
    <mergeCell ref="C20:E20"/>
    <mergeCell ref="D24:I24"/>
    <mergeCell ref="G25:I25"/>
    <mergeCell ref="D4:E4"/>
    <mergeCell ref="F4:G4"/>
    <mergeCell ref="A15:E16"/>
    <mergeCell ref="F15:G15"/>
    <mergeCell ref="A17:B17"/>
  </mergeCells>
  <phoneticPr fontId="0" type="noConversion"/>
  <pageMargins left="0.55118110236220474" right="0.27559055118110237" top="0.43307086614173229" bottom="0.23622047244094491" header="0.23622047244094491" footer="0.39370078740157483"/>
  <pageSetup paperSize="9" scale="61" orientation="portrait" r:id="rId1"/>
  <headerFooter alignWithMargins="0">
    <oddHeader xml:space="preserve">&amp;C33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dimension ref="A1:I59"/>
  <sheetViews>
    <sheetView zoomScaleNormal="100" workbookViewId="0">
      <selection activeCell="H15" sqref="H15"/>
    </sheetView>
  </sheetViews>
  <sheetFormatPr defaultColWidth="9.81640625" defaultRowHeight="15.05"/>
  <cols>
    <col min="1" max="1" width="9.81640625" style="10"/>
    <col min="2" max="2" width="13.1796875" style="10" customWidth="1"/>
    <col min="3" max="3" width="12" style="10" customWidth="1"/>
    <col min="4" max="16384" width="9.81640625" style="10"/>
  </cols>
  <sheetData>
    <row r="1" spans="1:9" ht="18" customHeight="1">
      <c r="A1" s="49" t="s">
        <v>913</v>
      </c>
      <c r="B1" s="49" t="s">
        <v>406</v>
      </c>
      <c r="C1" s="49"/>
      <c r="D1" s="49"/>
      <c r="E1" s="49"/>
      <c r="F1" s="49"/>
      <c r="G1" s="49"/>
      <c r="H1" s="49"/>
    </row>
    <row r="2" spans="1:9" ht="18" customHeight="1">
      <c r="A2" s="49"/>
      <c r="B2" s="49"/>
      <c r="C2" s="49"/>
      <c r="D2" s="49"/>
      <c r="E2" s="49"/>
      <c r="F2" s="49"/>
      <c r="G2" s="49"/>
      <c r="H2" s="49"/>
    </row>
    <row r="3" spans="1:9" ht="20.2" customHeight="1">
      <c r="A3" s="855" t="s">
        <v>622</v>
      </c>
      <c r="B3" s="856"/>
      <c r="C3" s="856"/>
      <c r="D3" s="2361" t="s">
        <v>794</v>
      </c>
      <c r="E3" s="2362"/>
      <c r="F3" s="2362"/>
      <c r="G3" s="2362"/>
      <c r="H3" s="2362"/>
      <c r="I3" s="2363"/>
    </row>
    <row r="4" spans="1:9" ht="20.2" customHeight="1">
      <c r="A4" s="800"/>
      <c r="B4" s="801"/>
      <c r="C4" s="801"/>
      <c r="D4" s="2364">
        <v>2022</v>
      </c>
      <c r="E4" s="2198"/>
      <c r="F4" s="2365"/>
      <c r="G4" s="2364">
        <v>2023</v>
      </c>
      <c r="H4" s="2198"/>
      <c r="I4" s="2365"/>
    </row>
    <row r="5" spans="1:9" ht="18" customHeight="1">
      <c r="A5" s="800"/>
      <c r="B5" s="801"/>
      <c r="C5" s="801"/>
      <c r="D5" s="684" t="s">
        <v>718</v>
      </c>
      <c r="E5" s="2366" t="s">
        <v>426</v>
      </c>
      <c r="F5" s="2367"/>
      <c r="G5" s="684" t="s">
        <v>718</v>
      </c>
      <c r="H5" s="2366" t="s">
        <v>426</v>
      </c>
      <c r="I5" s="2368"/>
    </row>
    <row r="6" spans="1:9" ht="18" customHeight="1">
      <c r="A6" s="800"/>
      <c r="B6" s="801"/>
      <c r="C6" s="801"/>
      <c r="D6" s="682" t="s">
        <v>719</v>
      </c>
      <c r="E6" s="857" t="s">
        <v>721</v>
      </c>
      <c r="F6" s="858" t="s">
        <v>724</v>
      </c>
      <c r="G6" s="682" t="s">
        <v>719</v>
      </c>
      <c r="H6" s="857" t="s">
        <v>721</v>
      </c>
      <c r="I6" s="859" t="s">
        <v>724</v>
      </c>
    </row>
    <row r="7" spans="1:9" ht="18" customHeight="1">
      <c r="A7" s="800"/>
      <c r="B7" s="801"/>
      <c r="C7" s="801"/>
      <c r="D7" s="682" t="s">
        <v>720</v>
      </c>
      <c r="E7" s="682" t="s">
        <v>722</v>
      </c>
      <c r="F7" s="819" t="s">
        <v>725</v>
      </c>
      <c r="G7" s="682" t="s">
        <v>720</v>
      </c>
      <c r="H7" s="682" t="s">
        <v>722</v>
      </c>
      <c r="I7" s="860" t="s">
        <v>725</v>
      </c>
    </row>
    <row r="8" spans="1:9" ht="18" customHeight="1">
      <c r="A8" s="800"/>
      <c r="B8" s="801"/>
      <c r="C8" s="801"/>
      <c r="D8" s="682"/>
      <c r="E8" s="682" t="s">
        <v>723</v>
      </c>
      <c r="F8" s="819" t="s">
        <v>91</v>
      </c>
      <c r="G8" s="682"/>
      <c r="H8" s="682" t="s">
        <v>723</v>
      </c>
      <c r="I8" s="860" t="s">
        <v>91</v>
      </c>
    </row>
    <row r="9" spans="1:9" ht="18" customHeight="1">
      <c r="A9" s="1165" t="s">
        <v>92</v>
      </c>
      <c r="B9" s="1147"/>
      <c r="C9" s="1147"/>
      <c r="D9" s="60">
        <v>678</v>
      </c>
      <c r="E9" s="60">
        <v>24</v>
      </c>
      <c r="F9" s="356">
        <v>12</v>
      </c>
      <c r="G9" s="60">
        <v>1484</v>
      </c>
      <c r="H9" s="60">
        <v>50</v>
      </c>
      <c r="I9" s="356">
        <v>30</v>
      </c>
    </row>
    <row r="10" spans="1:9" ht="18" customHeight="1">
      <c r="A10" s="2369" t="s">
        <v>93</v>
      </c>
      <c r="B10" s="2370"/>
      <c r="C10" s="1141" t="s">
        <v>726</v>
      </c>
      <c r="D10" s="64">
        <v>2978</v>
      </c>
      <c r="E10" s="64">
        <v>63</v>
      </c>
      <c r="F10" s="357">
        <v>35</v>
      </c>
      <c r="G10" s="64">
        <v>3519</v>
      </c>
      <c r="H10" s="64">
        <v>82</v>
      </c>
      <c r="I10" s="357">
        <v>23</v>
      </c>
    </row>
    <row r="11" spans="1:9" ht="18" customHeight="1">
      <c r="A11" s="2371"/>
      <c r="B11" s="2372"/>
      <c r="C11" s="1141" t="s">
        <v>727</v>
      </c>
      <c r="D11" s="64">
        <v>3401</v>
      </c>
      <c r="E11" s="64">
        <v>244</v>
      </c>
      <c r="F11" s="357">
        <v>106</v>
      </c>
      <c r="G11" s="64">
        <v>3981</v>
      </c>
      <c r="H11" s="64">
        <v>341</v>
      </c>
      <c r="I11" s="357">
        <v>86</v>
      </c>
    </row>
    <row r="12" spans="1:9" ht="18" customHeight="1">
      <c r="A12" s="1166" t="s">
        <v>728</v>
      </c>
      <c r="B12" s="1125"/>
      <c r="C12" s="1125"/>
      <c r="D12" s="64">
        <v>122</v>
      </c>
      <c r="E12" s="64">
        <v>6</v>
      </c>
      <c r="F12" s="357">
        <v>5</v>
      </c>
      <c r="G12" s="64">
        <v>39</v>
      </c>
      <c r="H12" s="64">
        <v>14</v>
      </c>
      <c r="I12" s="357">
        <v>8</v>
      </c>
    </row>
    <row r="13" spans="1:9" ht="18" customHeight="1">
      <c r="A13" s="1167" t="s">
        <v>729</v>
      </c>
      <c r="B13" s="1168"/>
      <c r="C13" s="1169"/>
      <c r="D13" s="64">
        <v>6100</v>
      </c>
      <c r="E13" s="64">
        <v>20</v>
      </c>
      <c r="F13" s="357">
        <v>5</v>
      </c>
      <c r="G13" s="64">
        <v>5204</v>
      </c>
      <c r="H13" s="64">
        <v>4</v>
      </c>
      <c r="I13" s="357">
        <v>4</v>
      </c>
    </row>
    <row r="14" spans="1:9" ht="18" customHeight="1">
      <c r="A14" s="861" t="s">
        <v>598</v>
      </c>
      <c r="B14" s="862"/>
      <c r="C14" s="862"/>
      <c r="D14" s="863">
        <v>13279</v>
      </c>
      <c r="E14" s="863">
        <v>357</v>
      </c>
      <c r="F14" s="864">
        <v>163</v>
      </c>
      <c r="G14" s="863">
        <f>SUM(G9:G13)</f>
        <v>14227</v>
      </c>
      <c r="H14" s="863">
        <f t="shared" ref="H14:I14" si="0">SUM(H9:H13)</f>
        <v>491</v>
      </c>
      <c r="I14" s="864">
        <f t="shared" si="0"/>
        <v>151</v>
      </c>
    </row>
    <row r="15" spans="1:9" ht="18" customHeight="1">
      <c r="A15" s="49"/>
      <c r="B15" s="49"/>
      <c r="C15" s="49"/>
      <c r="D15" s="49"/>
      <c r="E15" s="49"/>
      <c r="F15" s="49"/>
      <c r="G15" s="49"/>
      <c r="H15" s="49"/>
    </row>
    <row r="16" spans="1:9" ht="18" customHeight="1">
      <c r="A16" s="49" t="s">
        <v>389</v>
      </c>
      <c r="B16" s="49" t="s">
        <v>407</v>
      </c>
      <c r="C16" s="49"/>
      <c r="D16" s="49"/>
      <c r="E16" s="49"/>
      <c r="F16" s="49"/>
      <c r="G16" s="49"/>
      <c r="H16" s="49"/>
    </row>
    <row r="17" spans="1:8" ht="18" customHeight="1">
      <c r="A17" s="49"/>
      <c r="B17" s="49"/>
      <c r="C17" s="49"/>
      <c r="D17" s="49"/>
      <c r="E17" s="49"/>
      <c r="F17" s="49"/>
      <c r="G17" s="49"/>
      <c r="H17" s="49"/>
    </row>
    <row r="18" spans="1:8" ht="18" customHeight="1">
      <c r="A18" s="680" t="s">
        <v>94</v>
      </c>
      <c r="B18" s="828"/>
      <c r="C18" s="828"/>
      <c r="D18" s="2366" t="s">
        <v>795</v>
      </c>
      <c r="E18" s="2373"/>
      <c r="F18" s="2373"/>
      <c r="G18" s="2367"/>
      <c r="H18" s="49"/>
    </row>
    <row r="19" spans="1:8" ht="18" customHeight="1">
      <c r="A19" s="681"/>
      <c r="B19" s="830"/>
      <c r="C19" s="830"/>
      <c r="D19" s="2374">
        <v>2022</v>
      </c>
      <c r="E19" s="2375"/>
      <c r="F19" s="2374">
        <v>2023</v>
      </c>
      <c r="G19" s="2375"/>
      <c r="H19" s="49"/>
    </row>
    <row r="20" spans="1:8" ht="18" customHeight="1">
      <c r="A20" s="681"/>
      <c r="B20" s="830"/>
      <c r="C20" s="830"/>
      <c r="D20" s="684" t="s">
        <v>796</v>
      </c>
      <c r="E20" s="2376" t="s">
        <v>915</v>
      </c>
      <c r="F20" s="684" t="s">
        <v>796</v>
      </c>
      <c r="G20" s="2376" t="s">
        <v>915</v>
      </c>
      <c r="H20" s="49"/>
    </row>
    <row r="21" spans="1:8" ht="18" customHeight="1">
      <c r="A21" s="681"/>
      <c r="B21" s="830"/>
      <c r="C21" s="830"/>
      <c r="D21" s="682" t="s">
        <v>95</v>
      </c>
      <c r="E21" s="2377"/>
      <c r="F21" s="682" t="s">
        <v>95</v>
      </c>
      <c r="G21" s="2377"/>
      <c r="H21" s="49"/>
    </row>
    <row r="22" spans="1:8" ht="18" customHeight="1">
      <c r="A22" s="681"/>
      <c r="B22" s="830"/>
      <c r="C22" s="830"/>
      <c r="D22" s="682" t="s">
        <v>96</v>
      </c>
      <c r="E22" s="2377"/>
      <c r="F22" s="682" t="s">
        <v>96</v>
      </c>
      <c r="G22" s="2377"/>
      <c r="H22" s="49"/>
    </row>
    <row r="23" spans="1:8" ht="18" customHeight="1">
      <c r="A23" s="681"/>
      <c r="B23" s="830"/>
      <c r="C23" s="830"/>
      <c r="D23" s="682"/>
      <c r="E23" s="2378"/>
      <c r="F23" s="682"/>
      <c r="G23" s="2378"/>
      <c r="H23" s="91"/>
    </row>
    <row r="24" spans="1:8" ht="18" customHeight="1">
      <c r="A24" s="1135"/>
      <c r="B24" s="1165" t="s">
        <v>709</v>
      </c>
      <c r="C24" s="1147"/>
      <c r="D24" s="60">
        <v>621072</v>
      </c>
      <c r="E24" s="61">
        <v>373</v>
      </c>
      <c r="F24" s="60">
        <v>592764</v>
      </c>
      <c r="G24" s="61">
        <v>432</v>
      </c>
      <c r="H24" s="49"/>
    </row>
    <row r="25" spans="1:8" ht="18" customHeight="1">
      <c r="A25" s="1136" t="s">
        <v>708</v>
      </c>
      <c r="B25" s="1166" t="s">
        <v>710</v>
      </c>
      <c r="C25" s="1149"/>
      <c r="D25" s="64">
        <v>139336</v>
      </c>
      <c r="E25" s="65">
        <v>618</v>
      </c>
      <c r="F25" s="64">
        <v>131641</v>
      </c>
      <c r="G25" s="65">
        <v>91</v>
      </c>
      <c r="H25" s="49"/>
    </row>
    <row r="26" spans="1:8" ht="18" customHeight="1">
      <c r="A26" s="1136"/>
      <c r="B26" s="1166" t="s">
        <v>711</v>
      </c>
      <c r="C26" s="1149"/>
      <c r="D26" s="64">
        <v>5849</v>
      </c>
      <c r="E26" s="358"/>
      <c r="F26" s="64">
        <v>6223</v>
      </c>
      <c r="G26" s="358"/>
      <c r="H26" s="49"/>
    </row>
    <row r="27" spans="1:8" ht="18" customHeight="1">
      <c r="A27" s="1136"/>
      <c r="B27" s="1170" t="s">
        <v>712</v>
      </c>
      <c r="C27" s="1149"/>
      <c r="D27" s="64">
        <v>48398</v>
      </c>
      <c r="E27" s="65">
        <v>9293</v>
      </c>
      <c r="F27" s="64">
        <v>55839</v>
      </c>
      <c r="G27" s="65">
        <v>8971</v>
      </c>
      <c r="H27" s="49"/>
    </row>
    <row r="28" spans="1:8" ht="18" customHeight="1">
      <c r="A28" s="1171"/>
      <c r="B28" s="1147" t="s">
        <v>97</v>
      </c>
      <c r="C28" s="1147"/>
      <c r="D28" s="64">
        <v>9762</v>
      </c>
      <c r="E28" s="65">
        <v>2119</v>
      </c>
      <c r="F28" s="64">
        <v>9548</v>
      </c>
      <c r="G28" s="65">
        <v>1903</v>
      </c>
      <c r="H28" s="49"/>
    </row>
    <row r="29" spans="1:8" ht="18" customHeight="1">
      <c r="A29" s="1172"/>
      <c r="B29" s="1149" t="s">
        <v>114</v>
      </c>
      <c r="C29" s="1149"/>
      <c r="D29" s="64">
        <v>613</v>
      </c>
      <c r="E29" s="65">
        <v>400</v>
      </c>
      <c r="F29" s="64">
        <v>569</v>
      </c>
      <c r="G29" s="65">
        <v>395</v>
      </c>
      <c r="H29" s="49"/>
    </row>
    <row r="30" spans="1:8" ht="18" customHeight="1">
      <c r="A30" s="1172"/>
      <c r="B30" s="1149" t="s">
        <v>110</v>
      </c>
      <c r="C30" s="1149"/>
      <c r="D30" s="64">
        <v>11385</v>
      </c>
      <c r="E30" s="65">
        <v>214</v>
      </c>
      <c r="F30" s="64">
        <v>11903</v>
      </c>
      <c r="G30" s="65">
        <v>258</v>
      </c>
      <c r="H30" s="49"/>
    </row>
    <row r="31" spans="1:8" ht="18" customHeight="1">
      <c r="A31" s="1172"/>
      <c r="B31" s="1149" t="s">
        <v>98</v>
      </c>
      <c r="C31" s="1149"/>
      <c r="D31" s="64">
        <v>12365</v>
      </c>
      <c r="E31" s="65">
        <v>863</v>
      </c>
      <c r="F31" s="64">
        <v>10957</v>
      </c>
      <c r="G31" s="65">
        <v>719</v>
      </c>
      <c r="H31" s="49"/>
    </row>
    <row r="32" spans="1:8" ht="18" customHeight="1">
      <c r="A32" s="1172"/>
      <c r="B32" s="1149" t="s">
        <v>99</v>
      </c>
      <c r="C32" s="1149"/>
      <c r="D32" s="64">
        <v>2344</v>
      </c>
      <c r="E32" s="65">
        <v>655</v>
      </c>
      <c r="F32" s="64">
        <v>1636</v>
      </c>
      <c r="G32" s="65">
        <v>618</v>
      </c>
      <c r="H32" s="49"/>
    </row>
    <row r="33" spans="1:9" ht="18" customHeight="1">
      <c r="A33" s="1172"/>
      <c r="B33" s="1149" t="s">
        <v>100</v>
      </c>
      <c r="C33" s="1149"/>
      <c r="D33" s="64">
        <v>5742</v>
      </c>
      <c r="E33" s="65">
        <v>88</v>
      </c>
      <c r="F33" s="64">
        <v>5075</v>
      </c>
      <c r="G33" s="65">
        <v>94</v>
      </c>
      <c r="H33" s="49"/>
    </row>
    <row r="34" spans="1:9" ht="18" customHeight="1">
      <c r="A34" s="1172" t="s">
        <v>713</v>
      </c>
      <c r="B34" s="1149" t="s">
        <v>101</v>
      </c>
      <c r="C34" s="1149"/>
      <c r="D34" s="64">
        <v>1501</v>
      </c>
      <c r="E34" s="65">
        <v>806</v>
      </c>
      <c r="F34" s="64">
        <v>1134</v>
      </c>
      <c r="G34" s="65">
        <v>861</v>
      </c>
      <c r="H34" s="49"/>
    </row>
    <row r="35" spans="1:9" ht="18" customHeight="1">
      <c r="A35" s="1172"/>
      <c r="B35" s="1149" t="s">
        <v>102</v>
      </c>
      <c r="C35" s="1149"/>
      <c r="D35" s="64">
        <v>6983</v>
      </c>
      <c r="E35" s="65">
        <v>1193</v>
      </c>
      <c r="F35" s="64">
        <v>4875</v>
      </c>
      <c r="G35" s="65">
        <v>1118</v>
      </c>
      <c r="H35" s="49"/>
    </row>
    <row r="36" spans="1:9" ht="18" customHeight="1">
      <c r="A36" s="1172"/>
      <c r="B36" s="1149" t="s">
        <v>103</v>
      </c>
      <c r="C36" s="1149"/>
      <c r="D36" s="64">
        <v>10976</v>
      </c>
      <c r="E36" s="65">
        <v>1754</v>
      </c>
      <c r="F36" s="64">
        <v>9129</v>
      </c>
      <c r="G36" s="65">
        <v>1610</v>
      </c>
      <c r="H36" s="49"/>
    </row>
    <row r="37" spans="1:9" ht="18" customHeight="1">
      <c r="A37" s="1172"/>
      <c r="B37" s="1149" t="s">
        <v>104</v>
      </c>
      <c r="C37" s="1149"/>
      <c r="D37" s="64">
        <v>6768</v>
      </c>
      <c r="E37" s="65">
        <v>2619</v>
      </c>
      <c r="F37" s="64">
        <v>5381</v>
      </c>
      <c r="G37" s="65">
        <v>2408</v>
      </c>
      <c r="H37" s="49"/>
    </row>
    <row r="38" spans="1:9" ht="18" customHeight="1">
      <c r="A38" s="1172"/>
      <c r="B38" s="1149" t="s">
        <v>105</v>
      </c>
      <c r="C38" s="1149"/>
      <c r="D38" s="64">
        <v>8346</v>
      </c>
      <c r="E38" s="65">
        <v>557</v>
      </c>
      <c r="F38" s="64">
        <v>6502</v>
      </c>
      <c r="G38" s="65">
        <v>575</v>
      </c>
      <c r="H38" s="49"/>
    </row>
    <row r="39" spans="1:9" ht="18" customHeight="1">
      <c r="A39" s="1172"/>
      <c r="B39" s="1149" t="s">
        <v>106</v>
      </c>
      <c r="C39" s="1149"/>
      <c r="D39" s="64">
        <v>80575</v>
      </c>
      <c r="E39" s="65">
        <v>996</v>
      </c>
      <c r="F39" s="64">
        <v>75444</v>
      </c>
      <c r="G39" s="65">
        <v>977</v>
      </c>
      <c r="H39" s="49"/>
    </row>
    <row r="40" spans="1:9" ht="18" customHeight="1">
      <c r="A40" s="1172"/>
      <c r="B40" s="1149" t="s">
        <v>107</v>
      </c>
      <c r="C40" s="1149"/>
      <c r="D40" s="64">
        <v>1672</v>
      </c>
      <c r="E40" s="65">
        <v>965</v>
      </c>
      <c r="F40" s="64">
        <v>1598</v>
      </c>
      <c r="G40" s="65">
        <v>832</v>
      </c>
      <c r="H40" s="49"/>
    </row>
    <row r="41" spans="1:9" ht="18" customHeight="1">
      <c r="A41" s="1172"/>
      <c r="B41" s="1149" t="s">
        <v>108</v>
      </c>
      <c r="C41" s="1149"/>
      <c r="D41" s="64">
        <v>9690</v>
      </c>
      <c r="E41" s="65">
        <v>5056</v>
      </c>
      <c r="F41" s="64">
        <v>5596</v>
      </c>
      <c r="G41" s="65">
        <v>3613</v>
      </c>
      <c r="H41" s="49"/>
    </row>
    <row r="42" spans="1:9" ht="18" customHeight="1">
      <c r="A42" s="839" t="s">
        <v>598</v>
      </c>
      <c r="B42" s="865"/>
      <c r="C42" s="865"/>
      <c r="D42" s="639">
        <v>983377</v>
      </c>
      <c r="E42" s="657">
        <v>28569</v>
      </c>
      <c r="F42" s="639">
        <f>SUM(F24:F41)</f>
        <v>935814</v>
      </c>
      <c r="G42" s="657">
        <f>SUM(G24:G41)</f>
        <v>25475</v>
      </c>
      <c r="H42" s="49"/>
    </row>
    <row r="43" spans="1:9" ht="18" customHeight="1">
      <c r="A43" s="49"/>
      <c r="B43" s="49"/>
      <c r="C43" s="49"/>
      <c r="D43" s="49"/>
      <c r="E43" s="49"/>
      <c r="F43" s="359"/>
      <c r="G43" s="49"/>
      <c r="H43" s="49"/>
    </row>
    <row r="44" spans="1:9" ht="18" customHeight="1">
      <c r="A44" s="50"/>
      <c r="B44" s="50"/>
      <c r="C44" s="50"/>
      <c r="D44" s="50"/>
      <c r="E44" s="50"/>
      <c r="F44" s="50"/>
      <c r="G44" s="49"/>
      <c r="H44" s="49"/>
    </row>
    <row r="45" spans="1:9" ht="18" customHeight="1">
      <c r="A45" s="50" t="s">
        <v>912</v>
      </c>
      <c r="B45" s="50" t="s">
        <v>408</v>
      </c>
      <c r="C45" s="50"/>
      <c r="D45" s="50"/>
      <c r="E45" s="50"/>
      <c r="F45" s="50"/>
      <c r="G45" s="50"/>
      <c r="H45" s="50"/>
      <c r="I45" s="144"/>
    </row>
    <row r="46" spans="1:9" ht="18" customHeight="1">
      <c r="A46" s="360"/>
      <c r="B46" s="360"/>
      <c r="C46" s="360"/>
      <c r="D46" s="360"/>
      <c r="E46" s="50"/>
      <c r="F46" s="50"/>
      <c r="G46" s="50"/>
      <c r="H46" s="50"/>
      <c r="I46" s="144"/>
    </row>
    <row r="47" spans="1:9" ht="23.95" customHeight="1">
      <c r="A47" s="866" t="s">
        <v>109</v>
      </c>
      <c r="B47" s="856"/>
      <c r="C47" s="856"/>
      <c r="D47" s="867">
        <v>2022</v>
      </c>
      <c r="E47" s="867">
        <v>2023</v>
      </c>
      <c r="F47" s="868" t="s">
        <v>797</v>
      </c>
      <c r="G47" s="361"/>
      <c r="H47" s="50"/>
      <c r="I47" s="144"/>
    </row>
    <row r="48" spans="1:9" ht="18" customHeight="1">
      <c r="A48" s="869" t="s">
        <v>469</v>
      </c>
      <c r="B48" s="870"/>
      <c r="C48" s="870"/>
      <c r="D48" s="871">
        <v>192</v>
      </c>
      <c r="E48" s="871">
        <f>+E51+E52+E53</f>
        <v>188</v>
      </c>
      <c r="F48" s="872">
        <f>+E48-D48</f>
        <v>-4</v>
      </c>
      <c r="G48" s="66"/>
      <c r="H48" s="50"/>
      <c r="I48" s="144"/>
    </row>
    <row r="49" spans="1:9" ht="18" customHeight="1">
      <c r="A49" s="849" t="s">
        <v>286</v>
      </c>
      <c r="B49" s="847"/>
      <c r="C49" s="847"/>
      <c r="D49" s="851"/>
      <c r="E49" s="851"/>
      <c r="F49" s="362"/>
      <c r="G49" s="66"/>
      <c r="H49" s="50"/>
      <c r="I49" s="144"/>
    </row>
    <row r="50" spans="1:9" ht="18" customHeight="1">
      <c r="A50" s="850" t="s">
        <v>287</v>
      </c>
      <c r="B50" s="848"/>
      <c r="C50" s="848"/>
      <c r="D50" s="852">
        <v>78</v>
      </c>
      <c r="E50" s="852">
        <v>57</v>
      </c>
      <c r="F50" s="363">
        <f>+E50-D50</f>
        <v>-21</v>
      </c>
      <c r="G50" s="66"/>
      <c r="H50" s="50"/>
      <c r="I50" s="144"/>
    </row>
    <row r="51" spans="1:9" ht="18" customHeight="1">
      <c r="A51" s="849" t="s">
        <v>215</v>
      </c>
      <c r="B51" s="847"/>
      <c r="C51" s="847"/>
      <c r="D51" s="851">
        <v>166</v>
      </c>
      <c r="E51" s="851">
        <v>168</v>
      </c>
      <c r="F51" s="364">
        <f t="shared" ref="F51:F53" si="1">+E51-D51</f>
        <v>2</v>
      </c>
      <c r="G51" s="66"/>
      <c r="H51" s="50"/>
      <c r="I51" s="144"/>
    </row>
    <row r="52" spans="1:9" ht="18" customHeight="1">
      <c r="A52" s="803" t="s">
        <v>216</v>
      </c>
      <c r="B52" s="802"/>
      <c r="C52" s="802"/>
      <c r="D52" s="853">
        <v>15</v>
      </c>
      <c r="E52" s="853">
        <v>19</v>
      </c>
      <c r="F52" s="364">
        <f t="shared" si="1"/>
        <v>4</v>
      </c>
      <c r="G52" s="23"/>
      <c r="H52" s="144"/>
      <c r="I52" s="144"/>
    </row>
    <row r="53" spans="1:9" ht="18" customHeight="1">
      <c r="A53" s="804" t="s">
        <v>642</v>
      </c>
      <c r="B53" s="805"/>
      <c r="C53" s="805"/>
      <c r="D53" s="854">
        <v>11</v>
      </c>
      <c r="E53" s="854">
        <v>1</v>
      </c>
      <c r="F53" s="365">
        <f t="shared" si="1"/>
        <v>-10</v>
      </c>
      <c r="G53" s="23"/>
      <c r="H53" s="144"/>
      <c r="I53" s="144"/>
    </row>
    <row r="54" spans="1:9" ht="12.7" customHeight="1">
      <c r="A54" s="144"/>
      <c r="B54" s="144"/>
      <c r="C54" s="144"/>
      <c r="D54" s="144"/>
      <c r="E54" s="144"/>
      <c r="F54" s="144"/>
    </row>
    <row r="55" spans="1:9">
      <c r="A55" s="20" t="s">
        <v>904</v>
      </c>
      <c r="B55" s="144"/>
      <c r="C55" s="144"/>
      <c r="D55" s="144"/>
      <c r="E55" s="144"/>
      <c r="F55" s="144"/>
    </row>
    <row r="56" spans="1:9">
      <c r="A56" s="179"/>
      <c r="B56" s="144"/>
      <c r="C56" s="144"/>
      <c r="D56" s="144"/>
      <c r="E56" s="144"/>
      <c r="F56" s="144"/>
    </row>
    <row r="57" spans="1:9">
      <c r="B57" s="144"/>
      <c r="C57" s="144"/>
      <c r="D57" s="144"/>
      <c r="E57" s="144"/>
      <c r="F57" s="144"/>
    </row>
    <row r="58" spans="1:9">
      <c r="A58" s="144"/>
      <c r="B58" s="144"/>
      <c r="C58" s="144"/>
      <c r="D58" s="144"/>
      <c r="E58" s="144"/>
      <c r="F58" s="144"/>
    </row>
    <row r="59" spans="1:9">
      <c r="B59" s="144"/>
      <c r="C59" s="144"/>
      <c r="D59" s="144"/>
      <c r="E59" s="144"/>
      <c r="F59" s="144"/>
    </row>
  </sheetData>
  <mergeCells count="11">
    <mergeCell ref="A10:B11"/>
    <mergeCell ref="D18:G18"/>
    <mergeCell ref="D19:E19"/>
    <mergeCell ref="F19:G19"/>
    <mergeCell ref="E20:E23"/>
    <mergeCell ref="G20:G23"/>
    <mergeCell ref="D3:I3"/>
    <mergeCell ref="D4:F4"/>
    <mergeCell ref="G4:I4"/>
    <mergeCell ref="E5:F5"/>
    <mergeCell ref="H5:I5"/>
  </mergeCells>
  <phoneticPr fontId="0" type="noConversion"/>
  <printOptions horizontalCentered="1"/>
  <pageMargins left="0.65" right="0.61" top="0.51181102362204722" bottom="0.23622047244094491" header="0.31496062992125984" footer="0.39370078740157483"/>
  <pageSetup paperSize="9" scale="76" orientation="portrait" r:id="rId1"/>
  <headerFooter alignWithMargins="0">
    <oddHeader>&amp;C34</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J85"/>
  <sheetViews>
    <sheetView workbookViewId="0">
      <selection activeCell="B48" sqref="B48"/>
    </sheetView>
  </sheetViews>
  <sheetFormatPr defaultColWidth="8.90625" defaultRowHeight="15.05"/>
  <cols>
    <col min="1" max="1" width="11.7265625" style="10" customWidth="1"/>
    <col min="2" max="3" width="11.81640625" style="10" customWidth="1"/>
    <col min="4" max="6" width="11" style="10" customWidth="1"/>
    <col min="7" max="16384" width="8.90625" style="10"/>
  </cols>
  <sheetData>
    <row r="1" spans="1:9" ht="20.05" customHeight="1">
      <c r="A1" s="49" t="s">
        <v>880</v>
      </c>
      <c r="B1" s="49"/>
      <c r="C1" s="49"/>
      <c r="D1" s="49"/>
      <c r="E1" s="49"/>
      <c r="F1" s="49"/>
      <c r="G1" s="49"/>
      <c r="H1" s="49"/>
      <c r="I1" s="49"/>
    </row>
    <row r="2" spans="1:9" ht="20.05" customHeight="1">
      <c r="A2" s="49"/>
      <c r="B2" s="49"/>
      <c r="C2" s="49"/>
      <c r="D2" s="49"/>
      <c r="E2" s="49"/>
      <c r="F2" s="49"/>
      <c r="G2" s="49"/>
      <c r="H2" s="49"/>
      <c r="I2" s="49"/>
    </row>
    <row r="3" spans="1:9" ht="33.85" customHeight="1">
      <c r="A3" s="2381" t="s">
        <v>591</v>
      </c>
      <c r="B3" s="2379" t="s">
        <v>598</v>
      </c>
      <c r="C3" s="2380"/>
      <c r="D3" s="2383" t="s">
        <v>117</v>
      </c>
      <c r="E3" s="2385" t="s">
        <v>613</v>
      </c>
      <c r="F3" s="2385" t="s">
        <v>614</v>
      </c>
      <c r="G3" s="49"/>
      <c r="H3" s="49"/>
      <c r="I3" s="49"/>
    </row>
    <row r="4" spans="1:9" ht="29.3" customHeight="1">
      <c r="A4" s="2382"/>
      <c r="B4" s="873">
        <v>2022</v>
      </c>
      <c r="C4" s="874">
        <v>2023</v>
      </c>
      <c r="D4" s="2384"/>
      <c r="E4" s="2386"/>
      <c r="F4" s="2386"/>
      <c r="G4" s="49"/>
      <c r="H4" s="49"/>
      <c r="I4" s="49"/>
    </row>
    <row r="5" spans="1:9" ht="20.05" customHeight="1">
      <c r="A5" s="1471">
        <v>44957</v>
      </c>
      <c r="B5" s="366">
        <v>1767</v>
      </c>
      <c r="C5" s="1179">
        <f>SUM(D5:F5)</f>
        <v>1865</v>
      </c>
      <c r="D5" s="60">
        <v>921</v>
      </c>
      <c r="E5" s="60">
        <v>934</v>
      </c>
      <c r="F5" s="61">
        <v>10</v>
      </c>
      <c r="G5" s="49"/>
      <c r="H5" s="49"/>
      <c r="I5" s="49"/>
    </row>
    <row r="6" spans="1:9" ht="20.05" customHeight="1">
      <c r="A6" s="1472">
        <v>44985</v>
      </c>
      <c r="B6" s="367">
        <v>1754</v>
      </c>
      <c r="C6" s="1179">
        <f>SUM(D6:F6)</f>
        <v>1918</v>
      </c>
      <c r="D6" s="64">
        <v>926</v>
      </c>
      <c r="E6" s="64">
        <v>981</v>
      </c>
      <c r="F6" s="65">
        <v>11</v>
      </c>
      <c r="G6" s="49"/>
      <c r="H6" s="49"/>
      <c r="I6" s="49"/>
    </row>
    <row r="7" spans="1:9" ht="20.05" customHeight="1">
      <c r="A7" s="1473">
        <v>45016</v>
      </c>
      <c r="B7" s="367">
        <v>1724</v>
      </c>
      <c r="C7" s="1179">
        <f t="shared" ref="C7:C16" si="0">SUM(D7:F7)</f>
        <v>2005</v>
      </c>
      <c r="D7" s="64">
        <v>973</v>
      </c>
      <c r="E7" s="64">
        <v>1016</v>
      </c>
      <c r="F7" s="65">
        <v>16</v>
      </c>
      <c r="G7" s="49"/>
      <c r="H7" s="49"/>
      <c r="I7" s="49"/>
    </row>
    <row r="8" spans="1:9" ht="20.05" customHeight="1">
      <c r="A8" s="1473">
        <v>45046</v>
      </c>
      <c r="B8" s="367">
        <v>1744</v>
      </c>
      <c r="C8" s="1179">
        <f t="shared" si="0"/>
        <v>2056</v>
      </c>
      <c r="D8" s="64">
        <v>982</v>
      </c>
      <c r="E8" s="64">
        <v>1068</v>
      </c>
      <c r="F8" s="65">
        <v>6</v>
      </c>
      <c r="G8" s="49"/>
      <c r="H8" s="49"/>
      <c r="I8" s="49"/>
    </row>
    <row r="9" spans="1:9" ht="20.05" customHeight="1">
      <c r="A9" s="1472">
        <v>45077</v>
      </c>
      <c r="B9" s="367">
        <v>1766</v>
      </c>
      <c r="C9" s="1179">
        <f t="shared" si="0"/>
        <v>2119</v>
      </c>
      <c r="D9" s="64">
        <v>1017</v>
      </c>
      <c r="E9" s="64">
        <v>1082</v>
      </c>
      <c r="F9" s="65">
        <v>20</v>
      </c>
      <c r="G9" s="49"/>
      <c r="H9" s="49"/>
      <c r="I9" s="49"/>
    </row>
    <row r="10" spans="1:9" ht="20.05" customHeight="1">
      <c r="A10" s="1472">
        <v>45107</v>
      </c>
      <c r="B10" s="367">
        <v>1762</v>
      </c>
      <c r="C10" s="1179">
        <f t="shared" si="0"/>
        <v>2166</v>
      </c>
      <c r="D10" s="64">
        <v>1024</v>
      </c>
      <c r="E10" s="64">
        <v>1118</v>
      </c>
      <c r="F10" s="65">
        <v>24</v>
      </c>
      <c r="G10" s="49"/>
      <c r="H10" s="49"/>
      <c r="I10" s="49"/>
    </row>
    <row r="11" spans="1:9" ht="20.05" customHeight="1">
      <c r="A11" s="1472">
        <v>45138</v>
      </c>
      <c r="B11" s="367">
        <v>1787</v>
      </c>
      <c r="C11" s="1179">
        <f t="shared" si="0"/>
        <v>2197</v>
      </c>
      <c r="D11" s="64">
        <v>1004</v>
      </c>
      <c r="E11" s="64">
        <v>1180</v>
      </c>
      <c r="F11" s="65">
        <v>13</v>
      </c>
      <c r="G11" s="49"/>
      <c r="H11" s="49"/>
      <c r="I11" s="49"/>
    </row>
    <row r="12" spans="1:9" ht="20.05" customHeight="1">
      <c r="A12" s="1472">
        <v>45169</v>
      </c>
      <c r="B12" s="367">
        <v>1790</v>
      </c>
      <c r="C12" s="1179">
        <f t="shared" si="0"/>
        <v>2294</v>
      </c>
      <c r="D12" s="64">
        <v>1070</v>
      </c>
      <c r="E12" s="64">
        <v>1196</v>
      </c>
      <c r="F12" s="65">
        <v>28</v>
      </c>
      <c r="G12" s="49"/>
      <c r="H12" s="49"/>
      <c r="I12" s="49"/>
    </row>
    <row r="13" spans="1:9" ht="20.05" customHeight="1">
      <c r="A13" s="1472">
        <v>45199</v>
      </c>
      <c r="B13" s="367">
        <v>1786</v>
      </c>
      <c r="C13" s="1179">
        <f t="shared" si="0"/>
        <v>2312</v>
      </c>
      <c r="D13" s="64">
        <v>1097</v>
      </c>
      <c r="E13" s="64">
        <v>1189</v>
      </c>
      <c r="F13" s="65">
        <v>26</v>
      </c>
      <c r="G13" s="49"/>
      <c r="H13" s="49"/>
      <c r="I13" s="49"/>
    </row>
    <row r="14" spans="1:9" ht="20.05" customHeight="1">
      <c r="A14" s="1472">
        <v>45230</v>
      </c>
      <c r="B14" s="367">
        <v>1849</v>
      </c>
      <c r="C14" s="1179">
        <f t="shared" si="0"/>
        <v>2361</v>
      </c>
      <c r="D14" s="64">
        <v>1143</v>
      </c>
      <c r="E14" s="64">
        <v>1194</v>
      </c>
      <c r="F14" s="65">
        <v>24</v>
      </c>
      <c r="G14" s="49"/>
      <c r="H14" s="49"/>
      <c r="I14" s="49"/>
    </row>
    <row r="15" spans="1:9" ht="20.05" customHeight="1">
      <c r="A15" s="1472">
        <v>45260</v>
      </c>
      <c r="B15" s="367">
        <v>1887</v>
      </c>
      <c r="C15" s="1180">
        <f t="shared" si="0"/>
        <v>2359</v>
      </c>
      <c r="D15" s="64">
        <v>1134</v>
      </c>
      <c r="E15" s="64">
        <v>1196</v>
      </c>
      <c r="F15" s="65">
        <v>29</v>
      </c>
      <c r="G15" s="49"/>
      <c r="H15" s="49"/>
      <c r="I15" s="49"/>
    </row>
    <row r="16" spans="1:9" ht="20.05" customHeight="1">
      <c r="A16" s="1472">
        <v>45291</v>
      </c>
      <c r="B16" s="367">
        <v>1824</v>
      </c>
      <c r="C16" s="1181">
        <f t="shared" si="0"/>
        <v>2340</v>
      </c>
      <c r="D16" s="64">
        <v>1077</v>
      </c>
      <c r="E16" s="64">
        <v>1235</v>
      </c>
      <c r="F16" s="65">
        <v>28</v>
      </c>
      <c r="G16" s="49"/>
      <c r="H16" s="49"/>
      <c r="I16" s="49"/>
    </row>
    <row r="17" spans="1:9" ht="23.35" customHeight="1">
      <c r="A17" s="875" t="s">
        <v>596</v>
      </c>
      <c r="B17" s="876">
        <v>1786.6666666666667</v>
      </c>
      <c r="C17" s="877">
        <f>SUM(C5:C16)/12</f>
        <v>2166</v>
      </c>
      <c r="D17" s="878">
        <f t="shared" ref="D17:F17" si="1">SUM(D5:D16)/12</f>
        <v>1030.6666666666667</v>
      </c>
      <c r="E17" s="878">
        <f t="shared" si="1"/>
        <v>1115.75</v>
      </c>
      <c r="F17" s="878">
        <f t="shared" si="1"/>
        <v>19.583333333333332</v>
      </c>
      <c r="G17" s="49"/>
      <c r="H17" s="49"/>
      <c r="I17" s="49"/>
    </row>
    <row r="18" spans="1:9">
      <c r="A18" s="49"/>
      <c r="B18" s="49"/>
      <c r="C18" s="49"/>
      <c r="D18" s="49"/>
      <c r="E18" s="49"/>
      <c r="F18" s="49"/>
      <c r="G18" s="49"/>
      <c r="H18" s="49"/>
      <c r="I18" s="49"/>
    </row>
    <row r="19" spans="1:9">
      <c r="A19" s="173" t="s">
        <v>1124</v>
      </c>
      <c r="B19" s="49"/>
      <c r="C19" s="49"/>
      <c r="D19" s="49"/>
      <c r="E19" s="49"/>
      <c r="F19" s="49"/>
      <c r="G19" s="49"/>
      <c r="H19" s="49"/>
      <c r="I19" s="49"/>
    </row>
    <row r="20" spans="1:9">
      <c r="A20" s="49"/>
      <c r="B20" s="49"/>
      <c r="C20" s="49"/>
      <c r="D20" s="49"/>
      <c r="E20" s="49"/>
      <c r="F20" s="49"/>
      <c r="G20" s="49"/>
      <c r="H20" s="49"/>
      <c r="I20" s="49"/>
    </row>
    <row r="21" spans="1:9">
      <c r="A21" s="49"/>
      <c r="B21" s="49"/>
      <c r="C21" s="49"/>
      <c r="D21" s="49"/>
      <c r="E21" s="49"/>
      <c r="F21" s="49"/>
      <c r="G21" s="49"/>
      <c r="H21" s="49"/>
      <c r="I21" s="49"/>
    </row>
    <row r="22" spans="1:9">
      <c r="A22" s="49"/>
      <c r="B22" s="49"/>
      <c r="C22" s="49"/>
      <c r="D22" s="49"/>
      <c r="E22" s="49"/>
      <c r="F22" s="49"/>
      <c r="G22" s="49"/>
      <c r="H22" s="49"/>
      <c r="I22" s="49"/>
    </row>
    <row r="23" spans="1:9">
      <c r="A23" s="49"/>
      <c r="B23" s="49"/>
      <c r="C23" s="49"/>
      <c r="D23" s="49"/>
      <c r="E23" s="49"/>
      <c r="F23" s="49"/>
      <c r="G23" s="49"/>
      <c r="H23" s="49"/>
      <c r="I23" s="49"/>
    </row>
    <row r="24" spans="1:9">
      <c r="A24" s="49"/>
      <c r="B24" s="49"/>
      <c r="C24" s="49"/>
      <c r="D24" s="49"/>
      <c r="E24" s="49"/>
      <c r="F24" s="49"/>
      <c r="G24" s="49"/>
      <c r="H24" s="49"/>
      <c r="I24" s="49"/>
    </row>
    <row r="25" spans="1:9">
      <c r="A25" s="49"/>
      <c r="B25" s="49"/>
      <c r="C25" s="49"/>
      <c r="D25" s="49"/>
      <c r="E25" s="49"/>
      <c r="F25" s="49"/>
      <c r="G25" s="49"/>
      <c r="H25" s="49"/>
      <c r="I25" s="49"/>
    </row>
    <row r="26" spans="1:9">
      <c r="A26" s="49"/>
      <c r="B26" s="49"/>
      <c r="C26" s="49"/>
      <c r="D26" s="49"/>
      <c r="E26" s="49"/>
      <c r="F26" s="49"/>
      <c r="G26" s="49"/>
      <c r="H26" s="49"/>
      <c r="I26" s="49"/>
    </row>
    <row r="27" spans="1:9">
      <c r="A27" s="49"/>
      <c r="B27" s="49"/>
      <c r="C27" s="49"/>
      <c r="D27" s="49"/>
      <c r="E27" s="49"/>
      <c r="F27" s="49"/>
      <c r="G27" s="49"/>
      <c r="H27" s="49"/>
      <c r="I27" s="49"/>
    </row>
    <row r="28" spans="1:9">
      <c r="A28" s="49"/>
      <c r="B28" s="49"/>
      <c r="C28" s="49"/>
      <c r="D28" s="49"/>
      <c r="E28" s="49"/>
      <c r="F28" s="49"/>
      <c r="G28" s="49"/>
      <c r="H28" s="49"/>
      <c r="I28" s="49"/>
    </row>
    <row r="29" spans="1:9">
      <c r="A29" s="49"/>
      <c r="B29" s="49"/>
      <c r="C29" s="49"/>
      <c r="D29" s="49"/>
      <c r="E29" s="49"/>
      <c r="F29" s="49"/>
      <c r="G29" s="49"/>
      <c r="H29" s="49"/>
      <c r="I29" s="49"/>
    </row>
    <row r="30" spans="1:9">
      <c r="A30" s="49"/>
      <c r="B30" s="49"/>
      <c r="C30" s="49"/>
      <c r="D30" s="49"/>
      <c r="E30" s="49"/>
      <c r="F30" s="49"/>
      <c r="G30" s="49"/>
      <c r="H30" s="49"/>
      <c r="I30" s="49"/>
    </row>
    <row r="31" spans="1:9">
      <c r="A31" s="49"/>
      <c r="B31" s="49"/>
      <c r="C31" s="49"/>
      <c r="D31" s="49"/>
      <c r="E31" s="49"/>
      <c r="F31" s="49"/>
      <c r="G31" s="49"/>
      <c r="H31" s="49"/>
      <c r="I31" s="49"/>
    </row>
    <row r="32" spans="1:9">
      <c r="A32" s="49"/>
      <c r="B32" s="49"/>
      <c r="C32" s="49"/>
      <c r="D32" s="49"/>
      <c r="E32" s="49"/>
      <c r="F32" s="49"/>
      <c r="G32" s="49"/>
      <c r="H32" s="49"/>
      <c r="I32" s="49"/>
    </row>
    <row r="33" spans="1:10">
      <c r="A33" s="49"/>
      <c r="B33" s="49"/>
      <c r="C33" s="49"/>
      <c r="D33" s="49"/>
      <c r="E33" s="49"/>
      <c r="F33" s="49"/>
      <c r="G33" s="49"/>
      <c r="H33" s="49"/>
      <c r="I33" s="49"/>
    </row>
    <row r="34" spans="1:10">
      <c r="A34" s="49"/>
      <c r="B34" s="49"/>
      <c r="C34" s="49"/>
      <c r="D34" s="49"/>
      <c r="E34" s="49"/>
      <c r="F34" s="49"/>
      <c r="G34" s="49"/>
      <c r="H34" s="49"/>
      <c r="I34" s="49"/>
    </row>
    <row r="35" spans="1:10">
      <c r="A35" s="49"/>
      <c r="B35" s="49"/>
      <c r="C35" s="49"/>
      <c r="D35" s="49"/>
      <c r="E35" s="49"/>
      <c r="F35" s="49"/>
      <c r="G35" s="49"/>
      <c r="H35" s="49"/>
      <c r="I35" s="49"/>
    </row>
    <row r="36" spans="1:10">
      <c r="A36" s="49"/>
      <c r="B36" s="49"/>
      <c r="C36" s="49"/>
      <c r="D36" s="49"/>
      <c r="E36" s="49"/>
      <c r="F36" s="49"/>
      <c r="G36" s="49"/>
      <c r="H36" s="49"/>
      <c r="I36" s="49"/>
    </row>
    <row r="37" spans="1:10">
      <c r="A37" s="49"/>
      <c r="B37" s="49"/>
      <c r="C37" s="49"/>
      <c r="D37" s="49"/>
      <c r="E37" s="49"/>
      <c r="F37" s="49"/>
      <c r="G37" s="49"/>
      <c r="H37" s="49"/>
      <c r="I37" s="49"/>
    </row>
    <row r="38" spans="1:10">
      <c r="A38" s="49"/>
      <c r="B38" s="49"/>
      <c r="C38" s="49"/>
      <c r="D38" s="49"/>
      <c r="E38" s="49"/>
      <c r="F38" s="49"/>
      <c r="G38" s="49"/>
      <c r="H38" s="49"/>
      <c r="I38" s="49"/>
    </row>
    <row r="39" spans="1:10">
      <c r="A39" s="49"/>
      <c r="B39" s="49"/>
      <c r="C39" s="49"/>
      <c r="D39" s="49"/>
      <c r="E39" s="49"/>
      <c r="F39" s="49"/>
      <c r="G39" s="49"/>
      <c r="H39" s="49"/>
      <c r="I39" s="49"/>
    </row>
    <row r="40" spans="1:10">
      <c r="A40" s="49"/>
      <c r="B40" s="49"/>
      <c r="C40" s="49"/>
      <c r="D40" s="49"/>
      <c r="E40" s="49"/>
      <c r="F40" s="49"/>
      <c r="G40" s="49"/>
      <c r="H40" s="49"/>
      <c r="I40" s="49"/>
    </row>
    <row r="41" spans="1:10">
      <c r="A41" s="49"/>
      <c r="B41" s="49"/>
      <c r="C41" s="49"/>
      <c r="D41" s="49"/>
      <c r="E41" s="49"/>
      <c r="F41" s="49"/>
      <c r="G41" s="49"/>
      <c r="H41" s="49"/>
      <c r="I41" s="49"/>
    </row>
    <row r="42" spans="1:10">
      <c r="A42" s="49"/>
      <c r="B42" s="49"/>
      <c r="C42" s="49"/>
      <c r="D42" s="49"/>
      <c r="E42" s="49"/>
      <c r="F42" s="49"/>
      <c r="G42" s="49"/>
      <c r="H42" s="49"/>
      <c r="I42" s="49"/>
    </row>
    <row r="43" spans="1:10">
      <c r="A43" s="49"/>
      <c r="B43" s="49"/>
      <c r="C43" s="49"/>
      <c r="D43" s="49"/>
      <c r="E43" s="49"/>
      <c r="F43" s="49"/>
      <c r="G43" s="49"/>
      <c r="H43" s="49"/>
      <c r="I43" s="49"/>
    </row>
    <row r="44" spans="1:10">
      <c r="A44" s="49"/>
      <c r="B44" s="49"/>
      <c r="C44" s="49"/>
      <c r="D44" s="49"/>
      <c r="E44" s="49"/>
      <c r="F44" s="49"/>
      <c r="G44" s="49"/>
      <c r="H44" s="49"/>
      <c r="I44" s="49"/>
    </row>
    <row r="45" spans="1:10">
      <c r="A45" s="49"/>
      <c r="B45" s="49"/>
      <c r="C45" s="49"/>
      <c r="D45" s="49"/>
      <c r="E45" s="49"/>
      <c r="F45" s="49"/>
      <c r="G45" s="49"/>
      <c r="H45" s="49"/>
      <c r="I45" s="49"/>
    </row>
    <row r="46" spans="1:10">
      <c r="A46" s="20" t="s">
        <v>903</v>
      </c>
      <c r="B46" s="49"/>
      <c r="C46" s="49"/>
      <c r="D46" s="49"/>
      <c r="E46" s="49"/>
      <c r="F46" s="49"/>
      <c r="G46" s="49"/>
      <c r="H46" s="49"/>
      <c r="I46" s="49"/>
    </row>
    <row r="47" spans="1:10">
      <c r="A47" s="20"/>
      <c r="B47" s="49"/>
      <c r="C47" s="49"/>
      <c r="D47" s="49"/>
      <c r="E47" s="49"/>
      <c r="F47" s="49"/>
      <c r="G47" s="49"/>
      <c r="H47" s="49"/>
      <c r="I47" s="49"/>
    </row>
    <row r="48" spans="1:10" ht="20.05" customHeight="1">
      <c r="A48" s="1939" t="s">
        <v>881</v>
      </c>
      <c r="B48" s="49"/>
      <c r="C48" s="49"/>
      <c r="D48" s="49"/>
      <c r="E48" s="49"/>
      <c r="F48" s="49"/>
      <c r="G48" s="49"/>
      <c r="H48" s="49"/>
      <c r="I48" s="49"/>
      <c r="J48" s="12"/>
    </row>
    <row r="49" spans="1:10" ht="20.05" customHeight="1">
      <c r="A49" s="49"/>
      <c r="B49" s="49"/>
      <c r="C49" s="49"/>
      <c r="D49" s="49"/>
      <c r="E49" s="49"/>
      <c r="F49" s="49"/>
      <c r="G49" s="49"/>
      <c r="H49" s="49"/>
      <c r="I49" s="49"/>
      <c r="J49" s="12"/>
    </row>
    <row r="50" spans="1:10" ht="20.05" customHeight="1">
      <c r="A50" s="680" t="s">
        <v>622</v>
      </c>
      <c r="B50" s="828"/>
      <c r="C50" s="879"/>
      <c r="D50" s="880" t="s">
        <v>16</v>
      </c>
      <c r="E50" s="880" t="s">
        <v>16</v>
      </c>
      <c r="F50" s="49"/>
      <c r="G50" s="49"/>
      <c r="H50" s="49"/>
      <c r="I50" s="49"/>
      <c r="J50" s="12"/>
    </row>
    <row r="51" spans="1:10" ht="20.05" customHeight="1">
      <c r="A51" s="681"/>
      <c r="B51" s="830"/>
      <c r="C51" s="881"/>
      <c r="D51" s="882">
        <v>2022</v>
      </c>
      <c r="E51" s="882">
        <v>2023</v>
      </c>
      <c r="F51" s="49"/>
      <c r="G51" s="49"/>
      <c r="H51" s="49"/>
      <c r="I51" s="49"/>
      <c r="J51" s="12"/>
    </row>
    <row r="52" spans="1:10" ht="20.05" customHeight="1">
      <c r="A52" s="1135" t="s">
        <v>1026</v>
      </c>
      <c r="B52" s="1147"/>
      <c r="C52" s="1173"/>
      <c r="D52" s="368">
        <v>139</v>
      </c>
      <c r="E52" s="368">
        <v>140</v>
      </c>
      <c r="F52" s="49"/>
      <c r="G52" s="91"/>
      <c r="H52" s="49"/>
      <c r="I52" s="49"/>
      <c r="J52" s="12"/>
    </row>
    <row r="53" spans="1:10" ht="20.05" customHeight="1">
      <c r="A53" s="1174" t="s">
        <v>1309</v>
      </c>
      <c r="B53" s="1175"/>
      <c r="C53" s="1176"/>
      <c r="D53" s="369">
        <v>1349817</v>
      </c>
      <c r="E53" s="369">
        <v>1337464</v>
      </c>
      <c r="F53" s="49"/>
      <c r="G53" s="49"/>
      <c r="H53" s="49"/>
      <c r="I53" s="49"/>
      <c r="J53" s="12"/>
    </row>
    <row r="54" spans="1:10" ht="20.05" customHeight="1">
      <c r="A54" s="1136" t="s">
        <v>1012</v>
      </c>
      <c r="B54" s="1177"/>
      <c r="C54" s="1178"/>
      <c r="D54" s="370">
        <v>857448</v>
      </c>
      <c r="E54" s="370">
        <v>910749</v>
      </c>
      <c r="F54" s="49"/>
      <c r="G54" s="49"/>
      <c r="H54" s="49"/>
      <c r="I54" s="49"/>
      <c r="J54" s="12"/>
    </row>
    <row r="55" spans="1:10">
      <c r="A55" s="371"/>
      <c r="B55" s="371"/>
      <c r="C55" s="371"/>
      <c r="D55" s="371"/>
      <c r="E55" s="49"/>
      <c r="F55" s="49"/>
      <c r="G55" s="49"/>
      <c r="H55" s="49"/>
      <c r="I55" s="49"/>
    </row>
    <row r="56" spans="1:10">
      <c r="A56" s="176" t="s">
        <v>1027</v>
      </c>
      <c r="B56" s="50"/>
      <c r="C56" s="50"/>
      <c r="D56" s="50"/>
      <c r="E56" s="49"/>
      <c r="F56" s="49"/>
      <c r="G56" s="49"/>
      <c r="H56" s="49"/>
      <c r="I56" s="49"/>
    </row>
    <row r="57" spans="1:10">
      <c r="A57" s="20" t="s">
        <v>902</v>
      </c>
      <c r="B57" s="49"/>
      <c r="C57" s="49"/>
      <c r="D57" s="49"/>
      <c r="E57" s="49"/>
      <c r="F57" s="49"/>
      <c r="G57" s="49"/>
      <c r="H57" s="49"/>
      <c r="I57" s="49"/>
    </row>
    <row r="58" spans="1:10">
      <c r="A58" s="49"/>
      <c r="B58" s="49"/>
      <c r="C58" s="49"/>
      <c r="D58" s="49"/>
      <c r="E58" s="49"/>
      <c r="F58" s="49"/>
      <c r="G58" s="49"/>
      <c r="H58" s="49"/>
      <c r="I58" s="49"/>
    </row>
    <row r="59" spans="1:10">
      <c r="A59" s="49"/>
      <c r="B59" s="49"/>
      <c r="C59" s="49"/>
      <c r="D59" s="49"/>
      <c r="E59" s="49"/>
      <c r="F59" s="49"/>
      <c r="G59" s="49"/>
      <c r="H59" s="49"/>
      <c r="I59" s="49"/>
    </row>
    <row r="60" spans="1:10">
      <c r="A60" s="49"/>
      <c r="B60" s="49"/>
      <c r="C60" s="49"/>
      <c r="D60" s="49"/>
      <c r="E60" s="49"/>
      <c r="F60" s="49"/>
      <c r="G60" s="49"/>
      <c r="H60" s="49"/>
      <c r="I60" s="49"/>
    </row>
    <row r="61" spans="1:10">
      <c r="A61" s="49"/>
      <c r="B61" s="49"/>
      <c r="C61" s="49"/>
      <c r="D61" s="49"/>
      <c r="E61" s="49"/>
      <c r="F61" s="49"/>
      <c r="G61" s="49"/>
      <c r="H61" s="49"/>
      <c r="I61" s="49"/>
    </row>
    <row r="62" spans="1:10">
      <c r="A62" s="49"/>
      <c r="B62" s="49"/>
      <c r="C62" s="49"/>
      <c r="D62" s="49"/>
      <c r="E62" s="49"/>
      <c r="F62" s="49"/>
      <c r="G62" s="49"/>
      <c r="H62" s="49"/>
      <c r="I62" s="49"/>
    </row>
    <row r="63" spans="1:10">
      <c r="A63" s="49"/>
      <c r="B63" s="49"/>
      <c r="C63" s="49"/>
      <c r="D63" s="49"/>
      <c r="E63" s="49"/>
      <c r="F63" s="49"/>
      <c r="G63" s="49"/>
      <c r="H63" s="49"/>
      <c r="I63" s="49"/>
    </row>
    <row r="64" spans="1:10">
      <c r="A64" s="49"/>
      <c r="B64" s="49"/>
      <c r="C64" s="49"/>
      <c r="D64" s="49"/>
      <c r="E64" s="49"/>
      <c r="F64" s="49"/>
      <c r="G64" s="49"/>
      <c r="H64" s="49"/>
      <c r="I64" s="49"/>
    </row>
    <row r="65" spans="1:9">
      <c r="A65" s="49"/>
      <c r="B65" s="49"/>
      <c r="C65" s="49"/>
      <c r="D65" s="49"/>
      <c r="E65" s="49"/>
      <c r="F65" s="49"/>
      <c r="G65" s="49"/>
      <c r="H65" s="49"/>
      <c r="I65" s="49"/>
    </row>
    <row r="66" spans="1:9">
      <c r="A66" s="49"/>
      <c r="B66" s="49"/>
      <c r="C66" s="49"/>
      <c r="D66" s="49"/>
      <c r="E66" s="49"/>
      <c r="F66" s="49"/>
      <c r="G66" s="49"/>
      <c r="H66" s="49"/>
      <c r="I66" s="49"/>
    </row>
    <row r="67" spans="1:9">
      <c r="A67" s="49"/>
      <c r="B67" s="49"/>
      <c r="C67" s="49"/>
      <c r="D67" s="49"/>
      <c r="E67" s="49"/>
      <c r="F67" s="49"/>
      <c r="G67" s="49"/>
      <c r="H67" s="49"/>
      <c r="I67" s="49"/>
    </row>
    <row r="68" spans="1:9">
      <c r="A68" s="49"/>
      <c r="B68" s="49"/>
      <c r="C68" s="49"/>
      <c r="D68" s="49"/>
      <c r="E68" s="49"/>
      <c r="F68" s="49"/>
      <c r="G68" s="49"/>
      <c r="H68" s="49"/>
      <c r="I68" s="49"/>
    </row>
    <row r="69" spans="1:9">
      <c r="A69" s="49"/>
      <c r="B69" s="49"/>
      <c r="C69" s="49"/>
      <c r="D69" s="49"/>
      <c r="E69" s="49"/>
      <c r="F69" s="49"/>
      <c r="G69" s="49"/>
      <c r="H69" s="49"/>
      <c r="I69" s="49"/>
    </row>
    <row r="70" spans="1:9">
      <c r="A70" s="49"/>
      <c r="B70" s="49"/>
      <c r="C70" s="49"/>
      <c r="D70" s="49"/>
      <c r="E70" s="49"/>
      <c r="F70" s="49"/>
      <c r="G70" s="49"/>
      <c r="H70" s="49"/>
      <c r="I70" s="49"/>
    </row>
    <row r="71" spans="1:9">
      <c r="A71" s="49"/>
      <c r="B71" s="49"/>
      <c r="C71" s="49"/>
      <c r="D71" s="49"/>
      <c r="E71" s="49"/>
      <c r="F71" s="49"/>
      <c r="G71" s="49"/>
      <c r="H71" s="49"/>
      <c r="I71" s="49"/>
    </row>
    <row r="72" spans="1:9">
      <c r="A72" s="49"/>
      <c r="B72" s="49"/>
      <c r="C72" s="49"/>
      <c r="D72" s="49"/>
      <c r="E72" s="49"/>
      <c r="F72" s="49"/>
      <c r="G72" s="49"/>
      <c r="H72" s="49"/>
      <c r="I72" s="49"/>
    </row>
    <row r="73" spans="1:9">
      <c r="A73" s="49"/>
      <c r="B73" s="49"/>
      <c r="C73" s="49"/>
      <c r="D73" s="49"/>
      <c r="E73" s="49"/>
      <c r="F73" s="49"/>
      <c r="G73" s="49"/>
      <c r="H73" s="49"/>
      <c r="I73" s="49"/>
    </row>
    <row r="74" spans="1:9">
      <c r="A74" s="49"/>
      <c r="B74" s="49"/>
      <c r="C74" s="49"/>
      <c r="D74" s="49"/>
      <c r="E74" s="49"/>
      <c r="F74" s="49"/>
      <c r="G74" s="49"/>
      <c r="H74" s="49"/>
      <c r="I74" s="49"/>
    </row>
    <row r="75" spans="1:9">
      <c r="A75" s="49"/>
      <c r="B75" s="49"/>
      <c r="C75" s="49"/>
      <c r="D75" s="49"/>
      <c r="E75" s="49"/>
      <c r="F75" s="49"/>
      <c r="G75" s="49"/>
      <c r="H75" s="49"/>
      <c r="I75" s="49"/>
    </row>
    <row r="76" spans="1:9">
      <c r="A76" s="49"/>
      <c r="B76" s="49"/>
      <c r="C76" s="49"/>
      <c r="D76" s="49"/>
      <c r="E76" s="49"/>
      <c r="F76" s="49"/>
      <c r="G76" s="49"/>
      <c r="H76" s="49"/>
      <c r="I76" s="49"/>
    </row>
    <row r="77" spans="1:9">
      <c r="A77" s="49"/>
      <c r="B77" s="49"/>
      <c r="C77" s="49"/>
      <c r="D77" s="49"/>
      <c r="E77" s="49"/>
      <c r="F77" s="49"/>
      <c r="G77" s="49"/>
      <c r="H77" s="49"/>
      <c r="I77" s="49"/>
    </row>
    <row r="78" spans="1:9">
      <c r="A78" s="49"/>
      <c r="B78" s="49"/>
      <c r="C78" s="49"/>
      <c r="D78" s="49"/>
      <c r="E78" s="49"/>
      <c r="F78" s="49"/>
      <c r="G78" s="49"/>
      <c r="H78" s="49"/>
      <c r="I78" s="49"/>
    </row>
    <row r="79" spans="1:9">
      <c r="A79" s="49"/>
      <c r="B79" s="49"/>
      <c r="C79" s="49"/>
      <c r="D79" s="49"/>
      <c r="E79" s="49"/>
      <c r="F79" s="49"/>
      <c r="G79" s="49"/>
      <c r="H79" s="49"/>
      <c r="I79" s="49"/>
    </row>
    <row r="80" spans="1:9">
      <c r="A80" s="49"/>
      <c r="B80" s="49"/>
      <c r="C80" s="49"/>
      <c r="D80" s="49"/>
      <c r="E80" s="49"/>
      <c r="F80" s="49"/>
      <c r="G80" s="49"/>
      <c r="H80" s="49"/>
      <c r="I80" s="49"/>
    </row>
    <row r="81" spans="1:9">
      <c r="A81" s="49"/>
      <c r="B81" s="49"/>
      <c r="C81" s="49"/>
      <c r="D81" s="49"/>
      <c r="E81" s="49"/>
      <c r="F81" s="49"/>
      <c r="G81" s="49"/>
      <c r="H81" s="49"/>
      <c r="I81" s="49"/>
    </row>
    <row r="82" spans="1:9">
      <c r="A82" s="49"/>
      <c r="B82" s="49"/>
      <c r="C82" s="49"/>
      <c r="D82" s="49"/>
      <c r="E82" s="49"/>
      <c r="F82" s="49"/>
      <c r="G82" s="49"/>
      <c r="H82" s="49"/>
      <c r="I82" s="49"/>
    </row>
    <row r="83" spans="1:9">
      <c r="A83" s="49"/>
      <c r="B83" s="49"/>
      <c r="C83" s="49"/>
      <c r="D83" s="49"/>
      <c r="E83" s="49"/>
      <c r="F83" s="49"/>
      <c r="G83" s="49"/>
      <c r="H83" s="49"/>
      <c r="I83" s="49"/>
    </row>
    <row r="84" spans="1:9">
      <c r="A84" s="49"/>
      <c r="B84" s="49"/>
      <c r="C84" s="49"/>
      <c r="D84" s="49"/>
      <c r="E84" s="49"/>
      <c r="F84" s="49"/>
      <c r="G84" s="49"/>
      <c r="H84" s="49"/>
      <c r="I84" s="49"/>
    </row>
    <row r="85" spans="1:9">
      <c r="A85" s="49"/>
      <c r="B85" s="49"/>
      <c r="C85" s="49"/>
      <c r="D85" s="49"/>
      <c r="E85" s="49"/>
      <c r="F85" s="49"/>
      <c r="G85" s="49"/>
      <c r="H85" s="49"/>
      <c r="I85" s="49"/>
    </row>
  </sheetData>
  <mergeCells count="5">
    <mergeCell ref="B3:C3"/>
    <mergeCell ref="A3:A4"/>
    <mergeCell ref="D3:D4"/>
    <mergeCell ref="E3:E4"/>
    <mergeCell ref="F3:F4"/>
  </mergeCells>
  <phoneticPr fontId="0" type="noConversion"/>
  <pageMargins left="1.0236220472440944" right="0.27559055118110237" top="0.70866141732283472" bottom="0.23622047244094491" header="0.23622047244094491" footer="0.51181102362204722"/>
  <pageSetup paperSize="9" scale="75" orientation="portrait" r:id="rId1"/>
  <headerFooter alignWithMargins="0">
    <oddHeader>&amp;C35</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62"/>
  <sheetViews>
    <sheetView workbookViewId="0"/>
  </sheetViews>
  <sheetFormatPr defaultColWidth="8.90625" defaultRowHeight="16" customHeight="1"/>
  <cols>
    <col min="1" max="1" width="10.7265625" style="10" customWidth="1"/>
    <col min="2" max="2" width="6.81640625" style="10" customWidth="1"/>
    <col min="3" max="3" width="8" style="10" customWidth="1"/>
    <col min="4" max="11" width="6.81640625" style="10" customWidth="1"/>
    <col min="12" max="12" width="2.90625" style="10" customWidth="1"/>
    <col min="13" max="16384" width="8.90625" style="10"/>
  </cols>
  <sheetData>
    <row r="1" spans="1:11" ht="16" customHeight="1">
      <c r="A1" s="10" t="s">
        <v>1010</v>
      </c>
    </row>
    <row r="3" spans="1:11" ht="33.049999999999997" customHeight="1">
      <c r="A3" s="883" t="s">
        <v>680</v>
      </c>
      <c r="B3" s="2392" t="s">
        <v>1125</v>
      </c>
      <c r="C3" s="2393"/>
      <c r="D3" s="2389" t="s">
        <v>138</v>
      </c>
      <c r="E3" s="2389"/>
      <c r="F3" s="2390" t="s">
        <v>139</v>
      </c>
      <c r="G3" s="2391"/>
      <c r="H3" s="2390" t="s">
        <v>170</v>
      </c>
      <c r="I3" s="2391"/>
      <c r="J3" s="2387" t="s">
        <v>169</v>
      </c>
      <c r="K3" s="2388"/>
    </row>
    <row r="4" spans="1:11" ht="17.399999999999999" customHeight="1">
      <c r="A4" s="884"/>
      <c r="B4" s="1187">
        <v>2022</v>
      </c>
      <c r="C4" s="1188">
        <v>2023</v>
      </c>
      <c r="D4" s="1189">
        <v>2022</v>
      </c>
      <c r="E4" s="1190">
        <v>2023</v>
      </c>
      <c r="F4" s="1191">
        <v>2022</v>
      </c>
      <c r="G4" s="1190">
        <v>2023</v>
      </c>
      <c r="H4" s="1191">
        <v>2022</v>
      </c>
      <c r="I4" s="1192">
        <v>2023</v>
      </c>
      <c r="J4" s="1193">
        <v>2022</v>
      </c>
      <c r="K4" s="1194">
        <v>2023</v>
      </c>
    </row>
    <row r="5" spans="1:11" ht="18" customHeight="1">
      <c r="A5" s="885" t="s">
        <v>682</v>
      </c>
      <c r="B5" s="372">
        <v>12</v>
      </c>
      <c r="C5" s="373">
        <f>E5+G5+I5</f>
        <v>5</v>
      </c>
      <c r="D5" s="374">
        <v>0</v>
      </c>
      <c r="E5" s="549">
        <v>0</v>
      </c>
      <c r="F5" s="376">
        <v>12</v>
      </c>
      <c r="G5" s="379">
        <v>5</v>
      </c>
      <c r="H5" s="376">
        <v>0</v>
      </c>
      <c r="I5" s="550">
        <v>0</v>
      </c>
      <c r="J5" s="374">
        <v>0</v>
      </c>
      <c r="K5" s="551">
        <v>1</v>
      </c>
    </row>
    <row r="6" spans="1:11" ht="18" customHeight="1">
      <c r="A6" s="885" t="s">
        <v>683</v>
      </c>
      <c r="B6" s="372">
        <v>10</v>
      </c>
      <c r="C6" s="373">
        <f t="shared" ref="C6:C16" si="0">E6+G6+I6</f>
        <v>16</v>
      </c>
      <c r="D6" s="374">
        <v>0</v>
      </c>
      <c r="E6" s="549">
        <v>0</v>
      </c>
      <c r="F6" s="376">
        <v>10</v>
      </c>
      <c r="G6" s="379">
        <v>16</v>
      </c>
      <c r="H6" s="376">
        <v>0</v>
      </c>
      <c r="I6" s="550">
        <v>0</v>
      </c>
      <c r="J6" s="374">
        <v>1</v>
      </c>
      <c r="K6" s="551">
        <v>0</v>
      </c>
    </row>
    <row r="7" spans="1:11" ht="18" customHeight="1">
      <c r="A7" s="885" t="s">
        <v>684</v>
      </c>
      <c r="B7" s="372">
        <v>12</v>
      </c>
      <c r="C7" s="373">
        <f t="shared" si="0"/>
        <v>15</v>
      </c>
      <c r="D7" s="374">
        <v>0</v>
      </c>
      <c r="E7" s="549">
        <v>0</v>
      </c>
      <c r="F7" s="376">
        <v>12</v>
      </c>
      <c r="G7" s="379">
        <v>15</v>
      </c>
      <c r="H7" s="376">
        <v>0</v>
      </c>
      <c r="I7" s="550">
        <v>0</v>
      </c>
      <c r="J7" s="374">
        <v>0</v>
      </c>
      <c r="K7" s="551">
        <v>0</v>
      </c>
    </row>
    <row r="8" spans="1:11" ht="18" customHeight="1">
      <c r="A8" s="885" t="s">
        <v>685</v>
      </c>
      <c r="B8" s="372">
        <v>15</v>
      </c>
      <c r="C8" s="373">
        <f t="shared" si="0"/>
        <v>15</v>
      </c>
      <c r="D8" s="374">
        <v>0</v>
      </c>
      <c r="E8" s="549">
        <v>0</v>
      </c>
      <c r="F8" s="376">
        <v>14</v>
      </c>
      <c r="G8" s="379">
        <v>15</v>
      </c>
      <c r="H8" s="376">
        <v>1</v>
      </c>
      <c r="I8" s="550">
        <v>0</v>
      </c>
      <c r="J8" s="374">
        <v>0</v>
      </c>
      <c r="K8" s="551">
        <v>0</v>
      </c>
    </row>
    <row r="9" spans="1:11" ht="18" customHeight="1">
      <c r="A9" s="885" t="s">
        <v>686</v>
      </c>
      <c r="B9" s="372">
        <v>14</v>
      </c>
      <c r="C9" s="373">
        <f t="shared" si="0"/>
        <v>19</v>
      </c>
      <c r="D9" s="374">
        <v>0</v>
      </c>
      <c r="E9" s="549">
        <v>0</v>
      </c>
      <c r="F9" s="376">
        <v>14</v>
      </c>
      <c r="G9" s="379">
        <v>19</v>
      </c>
      <c r="H9" s="376">
        <v>0</v>
      </c>
      <c r="I9" s="550">
        <v>0</v>
      </c>
      <c r="J9" s="374">
        <v>1</v>
      </c>
      <c r="K9" s="551">
        <v>1</v>
      </c>
    </row>
    <row r="10" spans="1:11" ht="18" customHeight="1">
      <c r="A10" s="885" t="s">
        <v>687</v>
      </c>
      <c r="B10" s="372">
        <v>17</v>
      </c>
      <c r="C10" s="373">
        <f t="shared" si="0"/>
        <v>8</v>
      </c>
      <c r="D10" s="374">
        <v>0</v>
      </c>
      <c r="E10" s="549">
        <v>1</v>
      </c>
      <c r="F10" s="376">
        <v>17</v>
      </c>
      <c r="G10" s="379">
        <v>7</v>
      </c>
      <c r="H10" s="376">
        <v>0</v>
      </c>
      <c r="I10" s="550">
        <v>0</v>
      </c>
      <c r="J10" s="374">
        <v>1</v>
      </c>
      <c r="K10" s="551">
        <v>1</v>
      </c>
    </row>
    <row r="11" spans="1:11" ht="18" customHeight="1">
      <c r="A11" s="885" t="s">
        <v>688</v>
      </c>
      <c r="B11" s="372">
        <v>16</v>
      </c>
      <c r="C11" s="373">
        <f t="shared" si="0"/>
        <v>11</v>
      </c>
      <c r="D11" s="374">
        <v>0</v>
      </c>
      <c r="E11" s="549">
        <v>0</v>
      </c>
      <c r="F11" s="376">
        <v>16</v>
      </c>
      <c r="G11" s="379">
        <v>11</v>
      </c>
      <c r="H11" s="376">
        <v>0</v>
      </c>
      <c r="I11" s="550">
        <v>0</v>
      </c>
      <c r="J11" s="374">
        <v>0</v>
      </c>
      <c r="K11" s="551">
        <v>0</v>
      </c>
    </row>
    <row r="12" spans="1:11" ht="18" customHeight="1">
      <c r="A12" s="885" t="s">
        <v>689</v>
      </c>
      <c r="B12" s="372">
        <v>11</v>
      </c>
      <c r="C12" s="373">
        <f t="shared" si="0"/>
        <v>21</v>
      </c>
      <c r="D12" s="374">
        <v>0</v>
      </c>
      <c r="E12" s="549">
        <v>0</v>
      </c>
      <c r="F12" s="376">
        <v>11</v>
      </c>
      <c r="G12" s="379">
        <v>21</v>
      </c>
      <c r="H12" s="376">
        <v>0</v>
      </c>
      <c r="I12" s="550">
        <v>0</v>
      </c>
      <c r="J12" s="374">
        <v>1</v>
      </c>
      <c r="K12" s="551">
        <v>0</v>
      </c>
    </row>
    <row r="13" spans="1:11" ht="18" customHeight="1">
      <c r="A13" s="885" t="s">
        <v>690</v>
      </c>
      <c r="B13" s="372">
        <v>19</v>
      </c>
      <c r="C13" s="373">
        <f t="shared" si="0"/>
        <v>18</v>
      </c>
      <c r="D13" s="374">
        <v>0</v>
      </c>
      <c r="E13" s="549">
        <v>0</v>
      </c>
      <c r="F13" s="376">
        <v>19</v>
      </c>
      <c r="G13" s="379">
        <v>18</v>
      </c>
      <c r="H13" s="376">
        <v>0</v>
      </c>
      <c r="I13" s="550">
        <v>0</v>
      </c>
      <c r="J13" s="374">
        <v>0</v>
      </c>
      <c r="K13" s="551">
        <v>0</v>
      </c>
    </row>
    <row r="14" spans="1:11" ht="18" customHeight="1">
      <c r="A14" s="885" t="s">
        <v>14</v>
      </c>
      <c r="B14" s="372">
        <v>14</v>
      </c>
      <c r="C14" s="373">
        <f t="shared" si="0"/>
        <v>17</v>
      </c>
      <c r="D14" s="374">
        <v>0</v>
      </c>
      <c r="E14" s="549">
        <v>0</v>
      </c>
      <c r="F14" s="376">
        <v>14</v>
      </c>
      <c r="G14" s="379">
        <v>17</v>
      </c>
      <c r="H14" s="376">
        <v>0</v>
      </c>
      <c r="I14" s="550">
        <v>0</v>
      </c>
      <c r="J14" s="374">
        <v>0</v>
      </c>
      <c r="K14" s="551">
        <v>0</v>
      </c>
    </row>
    <row r="15" spans="1:11" ht="18" customHeight="1">
      <c r="A15" s="885" t="s">
        <v>691</v>
      </c>
      <c r="B15" s="372">
        <v>14</v>
      </c>
      <c r="C15" s="373">
        <f t="shared" si="0"/>
        <v>16</v>
      </c>
      <c r="D15" s="374">
        <v>0</v>
      </c>
      <c r="E15" s="549">
        <v>0</v>
      </c>
      <c r="F15" s="376">
        <v>14</v>
      </c>
      <c r="G15" s="379">
        <v>16</v>
      </c>
      <c r="H15" s="376">
        <v>0</v>
      </c>
      <c r="I15" s="550">
        <v>0</v>
      </c>
      <c r="J15" s="374">
        <v>0</v>
      </c>
      <c r="K15" s="551">
        <v>0</v>
      </c>
    </row>
    <row r="16" spans="1:11" ht="18" customHeight="1">
      <c r="A16" s="886" t="s">
        <v>692</v>
      </c>
      <c r="B16" s="380">
        <v>9</v>
      </c>
      <c r="C16" s="373">
        <f t="shared" si="0"/>
        <v>11</v>
      </c>
      <c r="D16" s="382">
        <v>0</v>
      </c>
      <c r="E16" s="549">
        <v>0</v>
      </c>
      <c r="F16" s="383">
        <v>8</v>
      </c>
      <c r="G16" s="381">
        <v>11</v>
      </c>
      <c r="H16" s="383">
        <v>1</v>
      </c>
      <c r="I16" s="550">
        <v>0</v>
      </c>
      <c r="J16" s="382">
        <v>0</v>
      </c>
      <c r="K16" s="552">
        <v>1</v>
      </c>
    </row>
    <row r="17" spans="1:11" ht="29.3" customHeight="1">
      <c r="A17" s="887" t="s">
        <v>152</v>
      </c>
      <c r="B17" s="1182">
        <v>163</v>
      </c>
      <c r="C17" s="1183">
        <f>SUM(C5+C6+C7+C8+C9+C10+C11+C12+C13+C14+C15+C16)</f>
        <v>172</v>
      </c>
      <c r="D17" s="1184">
        <v>0</v>
      </c>
      <c r="E17" s="1185">
        <f t="shared" ref="E17:K17" si="1">SUM(E5+E6+E7+E8+E9+E10+E11+E12+E13+E14+E15+E16)</f>
        <v>1</v>
      </c>
      <c r="F17" s="1186">
        <v>161</v>
      </c>
      <c r="G17" s="1183">
        <f t="shared" si="1"/>
        <v>171</v>
      </c>
      <c r="H17" s="1186">
        <v>2</v>
      </c>
      <c r="I17" s="1183">
        <f t="shared" si="1"/>
        <v>0</v>
      </c>
      <c r="J17" s="1184">
        <v>4</v>
      </c>
      <c r="K17" s="1182">
        <f t="shared" si="1"/>
        <v>4</v>
      </c>
    </row>
    <row r="18" spans="1:11" ht="16" customHeight="1">
      <c r="A18" s="384" t="s">
        <v>807</v>
      </c>
      <c r="E18" s="385"/>
      <c r="F18" s="385"/>
      <c r="G18" s="385"/>
      <c r="H18" s="385"/>
      <c r="I18" s="385"/>
      <c r="J18" s="385"/>
      <c r="K18" s="385"/>
    </row>
    <row r="19" spans="1:11" ht="16" customHeight="1">
      <c r="A19" s="386"/>
      <c r="E19" s="385"/>
      <c r="F19" s="385"/>
      <c r="G19" s="385"/>
      <c r="H19" s="385"/>
      <c r="I19" s="385"/>
      <c r="J19" s="385"/>
      <c r="K19" s="385"/>
    </row>
    <row r="20" spans="1:11" ht="16" customHeight="1">
      <c r="A20" s="92" t="s">
        <v>1126</v>
      </c>
      <c r="B20" s="10" t="s">
        <v>1310</v>
      </c>
    </row>
    <row r="41" spans="1:2" ht="16" customHeight="1">
      <c r="A41" s="92" t="s">
        <v>1127</v>
      </c>
      <c r="B41" s="10" t="s">
        <v>1311</v>
      </c>
    </row>
    <row r="62" spans="1:1" ht="16" customHeight="1">
      <c r="A62" s="20" t="s">
        <v>905</v>
      </c>
    </row>
  </sheetData>
  <mergeCells count="5">
    <mergeCell ref="J3:K3"/>
    <mergeCell ref="D3:E3"/>
    <mergeCell ref="F3:G3"/>
    <mergeCell ref="H3:I3"/>
    <mergeCell ref="B3:C3"/>
  </mergeCells>
  <phoneticPr fontId="0" type="noConversion"/>
  <printOptions horizontalCentered="1"/>
  <pageMargins left="0.47244094488188981" right="0.27559055118110237" top="0.51181102362204722" bottom="0.43307086614173229" header="0.27559055118110237" footer="0.27559055118110237"/>
  <pageSetup paperSize="9" scale="75" orientation="portrait" r:id="rId1"/>
  <headerFooter alignWithMargins="0">
    <oddHeader>&amp;C36</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64"/>
  <sheetViews>
    <sheetView workbookViewId="0"/>
  </sheetViews>
  <sheetFormatPr defaultColWidth="8.90625" defaultRowHeight="15.05"/>
  <cols>
    <col min="1" max="1" width="11.36328125" style="10" customWidth="1"/>
    <col min="2" max="11" width="7.90625" style="10" customWidth="1"/>
    <col min="12" max="16384" width="8.90625" style="10"/>
  </cols>
  <sheetData>
    <row r="1" spans="1:12">
      <c r="A1" s="10" t="s">
        <v>1015</v>
      </c>
      <c r="L1" s="23"/>
    </row>
    <row r="2" spans="1:12">
      <c r="L2" s="23"/>
    </row>
    <row r="3" spans="1:12" ht="29.3" customHeight="1">
      <c r="A3" s="883" t="s">
        <v>680</v>
      </c>
      <c r="B3" s="2392" t="s">
        <v>592</v>
      </c>
      <c r="C3" s="2394"/>
      <c r="D3" s="2390" t="s">
        <v>153</v>
      </c>
      <c r="E3" s="2391"/>
      <c r="F3" s="2389" t="s">
        <v>154</v>
      </c>
      <c r="G3" s="2389"/>
      <c r="H3" s="2390" t="s">
        <v>155</v>
      </c>
      <c r="I3" s="2391"/>
      <c r="J3" s="2390" t="s">
        <v>156</v>
      </c>
      <c r="K3" s="2388"/>
      <c r="L3" s="387"/>
    </row>
    <row r="4" spans="1:12" ht="19.600000000000001" customHeight="1">
      <c r="A4" s="884"/>
      <c r="B4" s="1452">
        <v>2022</v>
      </c>
      <c r="C4" s="1201">
        <v>2023</v>
      </c>
      <c r="D4" s="1453">
        <v>2022</v>
      </c>
      <c r="E4" s="1202">
        <v>2023</v>
      </c>
      <c r="F4" s="1454">
        <v>2022</v>
      </c>
      <c r="G4" s="1201">
        <v>2023</v>
      </c>
      <c r="H4" s="1453">
        <v>2022</v>
      </c>
      <c r="I4" s="1202">
        <v>2023</v>
      </c>
      <c r="J4" s="1452">
        <v>2022</v>
      </c>
      <c r="K4" s="1200">
        <v>2023</v>
      </c>
      <c r="L4" s="23"/>
    </row>
    <row r="5" spans="1:12" ht="18" customHeight="1">
      <c r="A5" s="888" t="s">
        <v>140</v>
      </c>
      <c r="B5" s="390">
        <v>0</v>
      </c>
      <c r="C5" s="391">
        <v>0</v>
      </c>
      <c r="D5" s="392">
        <v>0</v>
      </c>
      <c r="E5" s="393">
        <v>0</v>
      </c>
      <c r="F5" s="394">
        <v>0</v>
      </c>
      <c r="G5" s="393">
        <v>0</v>
      </c>
      <c r="H5" s="392">
        <v>0</v>
      </c>
      <c r="I5" s="393">
        <v>0</v>
      </c>
      <c r="J5" s="392">
        <v>0</v>
      </c>
      <c r="K5" s="395">
        <v>0</v>
      </c>
      <c r="L5" s="23"/>
    </row>
    <row r="6" spans="1:12" ht="18" customHeight="1">
      <c r="A6" s="888" t="s">
        <v>141</v>
      </c>
      <c r="B6" s="390">
        <v>0</v>
      </c>
      <c r="C6" s="391">
        <v>0</v>
      </c>
      <c r="D6" s="392">
        <v>0</v>
      </c>
      <c r="E6" s="393">
        <v>0</v>
      </c>
      <c r="F6" s="392">
        <v>0</v>
      </c>
      <c r="G6" s="393">
        <v>0</v>
      </c>
      <c r="H6" s="392">
        <v>0</v>
      </c>
      <c r="I6" s="393">
        <v>0</v>
      </c>
      <c r="J6" s="392">
        <v>0</v>
      </c>
      <c r="K6" s="395">
        <v>0</v>
      </c>
      <c r="L6" s="23"/>
    </row>
    <row r="7" spans="1:12" ht="18" customHeight="1">
      <c r="A7" s="888" t="s">
        <v>142</v>
      </c>
      <c r="B7" s="390">
        <v>0</v>
      </c>
      <c r="C7" s="391">
        <v>0</v>
      </c>
      <c r="D7" s="392">
        <v>0</v>
      </c>
      <c r="E7" s="393">
        <v>0</v>
      </c>
      <c r="F7" s="392">
        <v>0</v>
      </c>
      <c r="G7" s="393">
        <v>0</v>
      </c>
      <c r="H7" s="392">
        <v>0</v>
      </c>
      <c r="I7" s="393">
        <v>0</v>
      </c>
      <c r="J7" s="392">
        <v>0</v>
      </c>
      <c r="K7" s="395">
        <v>0</v>
      </c>
      <c r="L7" s="23"/>
    </row>
    <row r="8" spans="1:12" ht="18" customHeight="1">
      <c r="A8" s="888" t="s">
        <v>143</v>
      </c>
      <c r="B8" s="390">
        <v>0</v>
      </c>
      <c r="C8" s="391">
        <v>0</v>
      </c>
      <c r="D8" s="392">
        <v>0</v>
      </c>
      <c r="E8" s="393">
        <v>0</v>
      </c>
      <c r="F8" s="392">
        <v>0</v>
      </c>
      <c r="G8" s="393">
        <v>0</v>
      </c>
      <c r="H8" s="392">
        <v>0</v>
      </c>
      <c r="I8" s="393">
        <v>0</v>
      </c>
      <c r="J8" s="392">
        <v>0</v>
      </c>
      <c r="K8" s="395">
        <v>0</v>
      </c>
      <c r="L8" s="23"/>
    </row>
    <row r="9" spans="1:12" ht="18" customHeight="1">
      <c r="A9" s="888" t="s">
        <v>144</v>
      </c>
      <c r="B9" s="390">
        <v>0</v>
      </c>
      <c r="C9" s="391">
        <v>0</v>
      </c>
      <c r="D9" s="392">
        <v>0</v>
      </c>
      <c r="E9" s="393">
        <v>0</v>
      </c>
      <c r="F9" s="392">
        <v>0</v>
      </c>
      <c r="G9" s="393">
        <v>0</v>
      </c>
      <c r="H9" s="392">
        <v>0</v>
      </c>
      <c r="I9" s="393">
        <v>0</v>
      </c>
      <c r="J9" s="392">
        <v>0</v>
      </c>
      <c r="K9" s="395">
        <v>0</v>
      </c>
      <c r="L9" s="23"/>
    </row>
    <row r="10" spans="1:12" ht="18" customHeight="1">
      <c r="A10" s="888" t="s">
        <v>145</v>
      </c>
      <c r="B10" s="390">
        <v>0</v>
      </c>
      <c r="C10" s="391">
        <v>1</v>
      </c>
      <c r="D10" s="392">
        <v>0</v>
      </c>
      <c r="E10" s="393">
        <v>0</v>
      </c>
      <c r="F10" s="392">
        <v>0</v>
      </c>
      <c r="G10" s="393">
        <v>1</v>
      </c>
      <c r="H10" s="392">
        <v>0</v>
      </c>
      <c r="I10" s="393">
        <v>0</v>
      </c>
      <c r="J10" s="392">
        <v>0</v>
      </c>
      <c r="K10" s="395">
        <v>0</v>
      </c>
      <c r="L10" s="23"/>
    </row>
    <row r="11" spans="1:12" ht="18" customHeight="1">
      <c r="A11" s="888" t="s">
        <v>146</v>
      </c>
      <c r="B11" s="390">
        <v>0</v>
      </c>
      <c r="C11" s="391">
        <v>0</v>
      </c>
      <c r="D11" s="392">
        <v>0</v>
      </c>
      <c r="E11" s="393">
        <v>0</v>
      </c>
      <c r="F11" s="392">
        <v>0</v>
      </c>
      <c r="G11" s="393">
        <v>0</v>
      </c>
      <c r="H11" s="392">
        <v>0</v>
      </c>
      <c r="I11" s="393">
        <v>0</v>
      </c>
      <c r="J11" s="392">
        <v>0</v>
      </c>
      <c r="K11" s="395">
        <v>0</v>
      </c>
      <c r="L11" s="23"/>
    </row>
    <row r="12" spans="1:12" ht="18" customHeight="1">
      <c r="A12" s="888" t="s">
        <v>147</v>
      </c>
      <c r="B12" s="390">
        <v>0</v>
      </c>
      <c r="C12" s="391">
        <v>0</v>
      </c>
      <c r="D12" s="392">
        <v>0</v>
      </c>
      <c r="E12" s="393">
        <v>0</v>
      </c>
      <c r="F12" s="392">
        <v>0</v>
      </c>
      <c r="G12" s="393">
        <v>0</v>
      </c>
      <c r="H12" s="392">
        <v>0</v>
      </c>
      <c r="I12" s="393">
        <v>0</v>
      </c>
      <c r="J12" s="392">
        <v>0</v>
      </c>
      <c r="K12" s="395">
        <v>0</v>
      </c>
      <c r="L12" s="23"/>
    </row>
    <row r="13" spans="1:12" ht="18" customHeight="1">
      <c r="A13" s="888" t="s">
        <v>148</v>
      </c>
      <c r="B13" s="390">
        <v>0</v>
      </c>
      <c r="C13" s="391">
        <v>0</v>
      </c>
      <c r="D13" s="392">
        <v>0</v>
      </c>
      <c r="E13" s="393">
        <v>0</v>
      </c>
      <c r="F13" s="392">
        <v>0</v>
      </c>
      <c r="G13" s="393">
        <v>0</v>
      </c>
      <c r="H13" s="392">
        <v>0</v>
      </c>
      <c r="I13" s="393">
        <v>0</v>
      </c>
      <c r="J13" s="392">
        <v>0</v>
      </c>
      <c r="K13" s="395">
        <v>0</v>
      </c>
      <c r="L13" s="23"/>
    </row>
    <row r="14" spans="1:12" ht="18" customHeight="1">
      <c r="A14" s="888" t="s">
        <v>149</v>
      </c>
      <c r="B14" s="390">
        <v>0</v>
      </c>
      <c r="C14" s="391">
        <v>0</v>
      </c>
      <c r="D14" s="392">
        <v>0</v>
      </c>
      <c r="E14" s="393">
        <v>0</v>
      </c>
      <c r="F14" s="392">
        <v>0</v>
      </c>
      <c r="G14" s="393">
        <v>0</v>
      </c>
      <c r="H14" s="392">
        <v>0</v>
      </c>
      <c r="I14" s="393">
        <v>0</v>
      </c>
      <c r="J14" s="392">
        <v>0</v>
      </c>
      <c r="K14" s="395">
        <v>0</v>
      </c>
      <c r="L14" s="23"/>
    </row>
    <row r="15" spans="1:12" ht="18" customHeight="1">
      <c r="A15" s="888" t="s">
        <v>150</v>
      </c>
      <c r="B15" s="390">
        <v>0</v>
      </c>
      <c r="C15" s="391">
        <v>0</v>
      </c>
      <c r="D15" s="392">
        <v>0</v>
      </c>
      <c r="E15" s="393">
        <v>0</v>
      </c>
      <c r="F15" s="392">
        <v>0</v>
      </c>
      <c r="G15" s="393">
        <v>0</v>
      </c>
      <c r="H15" s="392">
        <v>0</v>
      </c>
      <c r="I15" s="393">
        <v>0</v>
      </c>
      <c r="J15" s="392">
        <v>0</v>
      </c>
      <c r="K15" s="395">
        <v>0</v>
      </c>
      <c r="L15" s="23"/>
    </row>
    <row r="16" spans="1:12" ht="18" customHeight="1">
      <c r="A16" s="889" t="s">
        <v>151</v>
      </c>
      <c r="B16" s="396">
        <v>0</v>
      </c>
      <c r="C16" s="397">
        <v>0</v>
      </c>
      <c r="D16" s="398">
        <v>0</v>
      </c>
      <c r="E16" s="393">
        <v>0</v>
      </c>
      <c r="F16" s="398">
        <v>0</v>
      </c>
      <c r="G16" s="393">
        <v>0</v>
      </c>
      <c r="H16" s="398">
        <v>0</v>
      </c>
      <c r="I16" s="393">
        <v>0</v>
      </c>
      <c r="J16" s="398">
        <v>0</v>
      </c>
      <c r="K16" s="395">
        <v>0</v>
      </c>
      <c r="L16" s="23"/>
    </row>
    <row r="17" spans="1:12" ht="32.25" customHeight="1">
      <c r="A17" s="890" t="s">
        <v>152</v>
      </c>
      <c r="B17" s="1195">
        <v>0</v>
      </c>
      <c r="C17" s="1196">
        <f>SUM(C5+C6+C7+C8+C9+C10+C11+C12+C13+C14+C15+C16)</f>
        <v>1</v>
      </c>
      <c r="D17" s="1197">
        <v>0</v>
      </c>
      <c r="E17" s="1198">
        <f t="shared" ref="E17:K17" si="0">SUM(E5+E6+E7+E8+E9+E10+E11+E12+E13+E14+E15+E16)</f>
        <v>0</v>
      </c>
      <c r="F17" s="1199">
        <v>0</v>
      </c>
      <c r="G17" s="1196">
        <f t="shared" si="0"/>
        <v>1</v>
      </c>
      <c r="H17" s="1197">
        <v>0</v>
      </c>
      <c r="I17" s="1198">
        <f t="shared" si="0"/>
        <v>0</v>
      </c>
      <c r="J17" s="1197">
        <v>0</v>
      </c>
      <c r="K17" s="1195">
        <f t="shared" si="0"/>
        <v>0</v>
      </c>
      <c r="L17" s="23"/>
    </row>
    <row r="18" spans="1:12">
      <c r="A18" s="388"/>
      <c r="B18" s="388"/>
      <c r="C18" s="388"/>
      <c r="D18" s="388"/>
      <c r="E18" s="388"/>
      <c r="F18" s="388"/>
      <c r="G18" s="388"/>
      <c r="H18" s="388"/>
      <c r="I18" s="388"/>
      <c r="J18" s="388"/>
      <c r="K18" s="388"/>
      <c r="L18" s="23"/>
    </row>
    <row r="19" spans="1:12">
      <c r="A19" s="389"/>
      <c r="B19" s="144"/>
      <c r="C19" s="144"/>
      <c r="D19" s="144"/>
      <c r="L19" s="23"/>
    </row>
    <row r="20" spans="1:12">
      <c r="A20" s="144" t="s">
        <v>1128</v>
      </c>
      <c r="B20" s="144" t="s">
        <v>1312</v>
      </c>
      <c r="C20" s="144"/>
      <c r="D20" s="144"/>
      <c r="L20" s="23"/>
    </row>
    <row r="21" spans="1:12">
      <c r="A21" s="389"/>
      <c r="B21" s="144"/>
      <c r="C21" s="144"/>
      <c r="D21" s="144"/>
      <c r="L21" s="23"/>
    </row>
    <row r="22" spans="1:12">
      <c r="A22" s="389"/>
      <c r="B22" s="144"/>
      <c r="C22" s="144"/>
      <c r="D22" s="144"/>
      <c r="L22" s="23"/>
    </row>
    <row r="23" spans="1:12">
      <c r="A23" s="389"/>
      <c r="B23" s="144"/>
      <c r="C23" s="144"/>
      <c r="D23" s="144"/>
      <c r="L23" s="23"/>
    </row>
    <row r="24" spans="1:12">
      <c r="A24" s="389"/>
      <c r="B24" s="144"/>
      <c r="C24" s="144"/>
      <c r="D24" s="144"/>
      <c r="L24" s="23"/>
    </row>
    <row r="25" spans="1:12">
      <c r="A25" s="389"/>
      <c r="B25" s="144"/>
      <c r="C25" s="144"/>
      <c r="D25" s="144"/>
      <c r="L25" s="23"/>
    </row>
    <row r="26" spans="1:12">
      <c r="A26" s="389"/>
      <c r="B26" s="144"/>
      <c r="C26" s="144"/>
      <c r="D26" s="144"/>
      <c r="L26" s="23"/>
    </row>
    <row r="27" spans="1:12">
      <c r="A27" s="389"/>
      <c r="B27" s="144"/>
      <c r="C27" s="144"/>
      <c r="D27" s="144"/>
      <c r="L27" s="23"/>
    </row>
    <row r="28" spans="1:12">
      <c r="A28" s="389"/>
      <c r="B28" s="144"/>
      <c r="C28" s="144"/>
      <c r="D28" s="144"/>
      <c r="L28" s="23"/>
    </row>
    <row r="29" spans="1:12">
      <c r="A29" s="389"/>
      <c r="B29" s="144"/>
      <c r="C29" s="144"/>
      <c r="D29" s="144"/>
      <c r="L29" s="23"/>
    </row>
    <row r="30" spans="1:12">
      <c r="A30" s="389"/>
      <c r="B30" s="144"/>
      <c r="C30" s="144"/>
      <c r="D30" s="144"/>
      <c r="L30" s="23"/>
    </row>
    <row r="31" spans="1:12">
      <c r="A31" s="389"/>
      <c r="B31" s="144"/>
      <c r="C31" s="144"/>
      <c r="D31" s="144"/>
      <c r="L31" s="23"/>
    </row>
    <row r="32" spans="1:12">
      <c r="A32" s="389"/>
      <c r="B32" s="144"/>
      <c r="C32" s="144"/>
      <c r="D32" s="144"/>
      <c r="L32" s="23"/>
    </row>
    <row r="33" spans="1:12">
      <c r="A33" s="389"/>
      <c r="B33" s="144"/>
      <c r="C33" s="144"/>
      <c r="D33" s="144"/>
      <c r="L33" s="23"/>
    </row>
    <row r="34" spans="1:12">
      <c r="A34" s="389"/>
      <c r="B34" s="144"/>
      <c r="C34" s="144"/>
      <c r="D34" s="144"/>
      <c r="L34" s="23"/>
    </row>
    <row r="35" spans="1:12">
      <c r="A35" s="389"/>
      <c r="B35" s="144"/>
      <c r="C35" s="144"/>
      <c r="D35" s="144"/>
      <c r="L35" s="23"/>
    </row>
    <row r="36" spans="1:12">
      <c r="A36" s="389"/>
      <c r="B36" s="144"/>
      <c r="C36" s="144"/>
      <c r="D36" s="144"/>
      <c r="L36" s="23"/>
    </row>
    <row r="37" spans="1:12">
      <c r="A37" s="389"/>
      <c r="B37" s="144"/>
      <c r="C37" s="144"/>
      <c r="D37" s="144"/>
      <c r="L37" s="23"/>
    </row>
    <row r="38" spans="1:12">
      <c r="A38" s="389"/>
      <c r="B38" s="144"/>
      <c r="C38" s="144"/>
      <c r="D38" s="144"/>
      <c r="L38" s="23"/>
    </row>
    <row r="39" spans="1:12">
      <c r="A39" s="389"/>
      <c r="B39" s="144"/>
      <c r="C39" s="144"/>
      <c r="D39" s="144"/>
      <c r="L39" s="23"/>
    </row>
    <row r="40" spans="1:12">
      <c r="A40" s="389"/>
      <c r="B40" s="144"/>
      <c r="C40" s="144"/>
      <c r="D40" s="144"/>
      <c r="L40" s="23"/>
    </row>
    <row r="41" spans="1:12">
      <c r="A41" s="23"/>
      <c r="B41" s="23"/>
      <c r="C41" s="23"/>
      <c r="D41" s="23"/>
      <c r="E41" s="23"/>
      <c r="F41" s="23"/>
      <c r="G41" s="23"/>
      <c r="H41" s="23"/>
      <c r="I41" s="23"/>
      <c r="J41" s="23"/>
      <c r="K41" s="23"/>
      <c r="L41" s="23"/>
    </row>
    <row r="42" spans="1:12">
      <c r="A42" s="144" t="s">
        <v>1129</v>
      </c>
      <c r="B42" s="23" t="s">
        <v>1313</v>
      </c>
      <c r="C42" s="23"/>
      <c r="D42" s="23"/>
      <c r="E42" s="23"/>
      <c r="F42" s="23"/>
      <c r="G42" s="23"/>
      <c r="H42" s="23"/>
      <c r="I42" s="23"/>
      <c r="J42" s="23"/>
      <c r="K42" s="23"/>
      <c r="L42" s="23"/>
    </row>
    <row r="43" spans="1:12">
      <c r="A43" s="144"/>
      <c r="B43" s="23"/>
      <c r="C43" s="23"/>
      <c r="D43" s="23"/>
      <c r="E43" s="23"/>
      <c r="F43" s="23"/>
      <c r="G43" s="23"/>
      <c r="H43" s="23"/>
      <c r="I43" s="23"/>
      <c r="J43" s="23"/>
      <c r="K43" s="23"/>
      <c r="L43" s="23"/>
    </row>
    <row r="44" spans="1:12">
      <c r="A44" s="144"/>
    </row>
    <row r="64" spans="1:1">
      <c r="A64" s="24" t="s">
        <v>905</v>
      </c>
    </row>
  </sheetData>
  <mergeCells count="5">
    <mergeCell ref="D3:E3"/>
    <mergeCell ref="F3:G3"/>
    <mergeCell ref="H3:I3"/>
    <mergeCell ref="B3:C3"/>
    <mergeCell ref="J3:K3"/>
  </mergeCells>
  <phoneticPr fontId="0" type="noConversion"/>
  <printOptions horizontalCentered="1"/>
  <pageMargins left="0.62992125984251968" right="0.51181102362204722" top="0.54" bottom="0.39" header="0.31496062992125984" footer="0.27"/>
  <pageSetup paperSize="9" scale="75" orientation="portrait" r:id="rId1"/>
  <headerFooter alignWithMargins="0">
    <oddHeader>&amp;C37</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65"/>
  <sheetViews>
    <sheetView workbookViewId="0">
      <selection activeCell="B18" sqref="B18"/>
    </sheetView>
  </sheetViews>
  <sheetFormatPr defaultColWidth="8.90625" defaultRowHeight="15.05"/>
  <cols>
    <col min="1" max="1" width="11.81640625" style="10" customWidth="1"/>
    <col min="2" max="9" width="7.90625" style="10" customWidth="1"/>
    <col min="10" max="16384" width="8.90625" style="10"/>
  </cols>
  <sheetData>
    <row r="1" spans="1:11">
      <c r="A1" s="144" t="s">
        <v>1011</v>
      </c>
    </row>
    <row r="3" spans="1:11" ht="29.3" customHeight="1">
      <c r="A3" s="883" t="s">
        <v>680</v>
      </c>
      <c r="B3" s="2392" t="s">
        <v>592</v>
      </c>
      <c r="C3" s="2393"/>
      <c r="D3" s="2387" t="s">
        <v>808</v>
      </c>
      <c r="E3" s="2388"/>
      <c r="F3" s="2395" t="s">
        <v>809</v>
      </c>
      <c r="G3" s="2388"/>
      <c r="H3" s="2395" t="s">
        <v>157</v>
      </c>
      <c r="I3" s="2388"/>
      <c r="K3" s="399"/>
    </row>
    <row r="4" spans="1:11" ht="19.600000000000001" customHeight="1">
      <c r="A4" s="891"/>
      <c r="B4" s="1203">
        <v>2022</v>
      </c>
      <c r="C4" s="1188">
        <v>2023</v>
      </c>
      <c r="D4" s="1203">
        <v>2022</v>
      </c>
      <c r="E4" s="1188">
        <v>2023</v>
      </c>
      <c r="F4" s="1203">
        <v>2022</v>
      </c>
      <c r="G4" s="1188">
        <v>2023</v>
      </c>
      <c r="H4" s="1203">
        <v>2022</v>
      </c>
      <c r="I4" s="1194">
        <v>2023</v>
      </c>
    </row>
    <row r="5" spans="1:11" ht="18" customHeight="1">
      <c r="A5" s="888" t="s">
        <v>140</v>
      </c>
      <c r="B5" s="372">
        <v>12</v>
      </c>
      <c r="C5" s="378">
        <v>5</v>
      </c>
      <c r="D5" s="374">
        <v>0</v>
      </c>
      <c r="E5" s="374">
        <v>0</v>
      </c>
      <c r="F5" s="372">
        <v>0</v>
      </c>
      <c r="G5" s="374">
        <v>0</v>
      </c>
      <c r="H5" s="372">
        <v>12</v>
      </c>
      <c r="I5" s="378">
        <v>5</v>
      </c>
    </row>
    <row r="6" spans="1:11" ht="18" customHeight="1">
      <c r="A6" s="888" t="s">
        <v>141</v>
      </c>
      <c r="B6" s="372">
        <v>10</v>
      </c>
      <c r="C6" s="378">
        <v>16</v>
      </c>
      <c r="D6" s="374">
        <v>0</v>
      </c>
      <c r="E6" s="374">
        <v>0</v>
      </c>
      <c r="F6" s="372">
        <v>0</v>
      </c>
      <c r="G6" s="374">
        <v>0</v>
      </c>
      <c r="H6" s="372">
        <v>10</v>
      </c>
      <c r="I6" s="378">
        <v>16</v>
      </c>
    </row>
    <row r="7" spans="1:11" ht="18" customHeight="1">
      <c r="A7" s="888" t="s">
        <v>142</v>
      </c>
      <c r="B7" s="372">
        <v>12</v>
      </c>
      <c r="C7" s="378">
        <v>15</v>
      </c>
      <c r="D7" s="374">
        <v>0</v>
      </c>
      <c r="E7" s="374">
        <v>0</v>
      </c>
      <c r="F7" s="372">
        <v>0</v>
      </c>
      <c r="G7" s="374">
        <v>0</v>
      </c>
      <c r="H7" s="372">
        <v>12</v>
      </c>
      <c r="I7" s="378">
        <v>15</v>
      </c>
    </row>
    <row r="8" spans="1:11" ht="18" customHeight="1">
      <c r="A8" s="888" t="s">
        <v>143</v>
      </c>
      <c r="B8" s="372">
        <v>14</v>
      </c>
      <c r="C8" s="378">
        <v>15</v>
      </c>
      <c r="D8" s="374">
        <v>0</v>
      </c>
      <c r="E8" s="374">
        <v>0</v>
      </c>
      <c r="F8" s="372">
        <v>0</v>
      </c>
      <c r="G8" s="374">
        <v>0</v>
      </c>
      <c r="H8" s="372">
        <v>14</v>
      </c>
      <c r="I8" s="378">
        <v>15</v>
      </c>
    </row>
    <row r="9" spans="1:11" ht="18" customHeight="1">
      <c r="A9" s="888" t="s">
        <v>144</v>
      </c>
      <c r="B9" s="372">
        <v>14</v>
      </c>
      <c r="C9" s="378">
        <v>19</v>
      </c>
      <c r="D9" s="374">
        <v>0</v>
      </c>
      <c r="E9" s="374">
        <v>0</v>
      </c>
      <c r="F9" s="372">
        <v>0</v>
      </c>
      <c r="G9" s="374">
        <v>0</v>
      </c>
      <c r="H9" s="372">
        <v>14</v>
      </c>
      <c r="I9" s="378">
        <v>19</v>
      </c>
    </row>
    <row r="10" spans="1:11" ht="18" customHeight="1">
      <c r="A10" s="888" t="s">
        <v>145</v>
      </c>
      <c r="B10" s="372">
        <v>17</v>
      </c>
      <c r="C10" s="378">
        <v>7</v>
      </c>
      <c r="D10" s="374">
        <v>0</v>
      </c>
      <c r="E10" s="374">
        <v>0</v>
      </c>
      <c r="F10" s="372">
        <v>0</v>
      </c>
      <c r="G10" s="374">
        <v>0</v>
      </c>
      <c r="H10" s="372">
        <v>17</v>
      </c>
      <c r="I10" s="378">
        <v>7</v>
      </c>
    </row>
    <row r="11" spans="1:11" ht="18" customHeight="1">
      <c r="A11" s="888" t="s">
        <v>146</v>
      </c>
      <c r="B11" s="372">
        <v>16</v>
      </c>
      <c r="C11" s="378">
        <v>11</v>
      </c>
      <c r="D11" s="374">
        <v>0</v>
      </c>
      <c r="E11" s="374">
        <v>0</v>
      </c>
      <c r="F11" s="372">
        <v>0</v>
      </c>
      <c r="G11" s="374">
        <v>0</v>
      </c>
      <c r="H11" s="372">
        <v>16</v>
      </c>
      <c r="I11" s="378">
        <v>11</v>
      </c>
    </row>
    <row r="12" spans="1:11" ht="18" customHeight="1">
      <c r="A12" s="888" t="s">
        <v>147</v>
      </c>
      <c r="B12" s="372">
        <v>11</v>
      </c>
      <c r="C12" s="378">
        <v>21</v>
      </c>
      <c r="D12" s="374">
        <v>0</v>
      </c>
      <c r="E12" s="374">
        <v>0</v>
      </c>
      <c r="F12" s="372">
        <v>0</v>
      </c>
      <c r="G12" s="374">
        <v>0</v>
      </c>
      <c r="H12" s="372">
        <v>11</v>
      </c>
      <c r="I12" s="378">
        <v>21</v>
      </c>
    </row>
    <row r="13" spans="1:11" ht="18" customHeight="1">
      <c r="A13" s="888" t="s">
        <v>148</v>
      </c>
      <c r="B13" s="372">
        <v>19</v>
      </c>
      <c r="C13" s="378">
        <v>18</v>
      </c>
      <c r="D13" s="374">
        <v>0</v>
      </c>
      <c r="E13" s="374">
        <v>0</v>
      </c>
      <c r="F13" s="372">
        <v>0</v>
      </c>
      <c r="G13" s="374">
        <v>0</v>
      </c>
      <c r="H13" s="372">
        <v>19</v>
      </c>
      <c r="I13" s="378">
        <v>18</v>
      </c>
    </row>
    <row r="14" spans="1:11" ht="18" customHeight="1">
      <c r="A14" s="888" t="s">
        <v>149</v>
      </c>
      <c r="B14" s="372">
        <v>14</v>
      </c>
      <c r="C14" s="378">
        <v>17</v>
      </c>
      <c r="D14" s="374">
        <v>0</v>
      </c>
      <c r="E14" s="374">
        <v>0</v>
      </c>
      <c r="F14" s="372">
        <v>0</v>
      </c>
      <c r="G14" s="374">
        <v>0</v>
      </c>
      <c r="H14" s="372">
        <v>14</v>
      </c>
      <c r="I14" s="378">
        <v>17</v>
      </c>
    </row>
    <row r="15" spans="1:11" ht="18" customHeight="1">
      <c r="A15" s="888" t="s">
        <v>150</v>
      </c>
      <c r="B15" s="372">
        <v>14</v>
      </c>
      <c r="C15" s="378">
        <v>16</v>
      </c>
      <c r="D15" s="374">
        <v>0</v>
      </c>
      <c r="E15" s="374">
        <v>0</v>
      </c>
      <c r="F15" s="372">
        <v>0</v>
      </c>
      <c r="G15" s="374">
        <v>0</v>
      </c>
      <c r="H15" s="372">
        <v>14</v>
      </c>
      <c r="I15" s="378">
        <v>16</v>
      </c>
    </row>
    <row r="16" spans="1:11" ht="18" customHeight="1">
      <c r="A16" s="889" t="s">
        <v>151</v>
      </c>
      <c r="B16" s="380">
        <v>8</v>
      </c>
      <c r="C16" s="378">
        <v>11</v>
      </c>
      <c r="D16" s="382">
        <v>0</v>
      </c>
      <c r="E16" s="374">
        <v>0</v>
      </c>
      <c r="F16" s="380">
        <v>0</v>
      </c>
      <c r="G16" s="374">
        <v>0</v>
      </c>
      <c r="H16" s="380">
        <v>8</v>
      </c>
      <c r="I16" s="378">
        <v>11</v>
      </c>
    </row>
    <row r="17" spans="1:9" ht="28.5" customHeight="1">
      <c r="A17" s="890" t="s">
        <v>152</v>
      </c>
      <c r="B17" s="1182">
        <v>161</v>
      </c>
      <c r="C17" s="1183">
        <f>SUM(C5+C6+C7+C8+C9+C10+C11+C12+C13+C14+C15+C16)</f>
        <v>171</v>
      </c>
      <c r="D17" s="1184">
        <v>0</v>
      </c>
      <c r="E17" s="1182">
        <f t="shared" ref="E17:I17" si="0">SUM(E5+E6+E7+E8+E9+E10+E11+E12+E13+E14+E15+E16)</f>
        <v>0</v>
      </c>
      <c r="F17" s="1182">
        <v>0</v>
      </c>
      <c r="G17" s="1182">
        <f t="shared" si="0"/>
        <v>0</v>
      </c>
      <c r="H17" s="1182">
        <v>161</v>
      </c>
      <c r="I17" s="1182">
        <f t="shared" si="0"/>
        <v>171</v>
      </c>
    </row>
    <row r="20" spans="1:9">
      <c r="A20" s="144" t="s">
        <v>1130</v>
      </c>
      <c r="B20" s="144"/>
      <c r="C20" s="144"/>
      <c r="D20" s="144"/>
    </row>
    <row r="21" spans="1:9">
      <c r="A21" s="389"/>
      <c r="B21" s="144"/>
      <c r="C21" s="144"/>
      <c r="D21" s="144"/>
    </row>
    <row r="22" spans="1:9">
      <c r="A22" s="389"/>
      <c r="B22" s="144"/>
      <c r="C22" s="144"/>
      <c r="D22" s="144"/>
    </row>
    <row r="23" spans="1:9">
      <c r="A23" s="389"/>
      <c r="B23" s="144"/>
      <c r="C23" s="144"/>
      <c r="D23" s="144"/>
    </row>
    <row r="24" spans="1:9">
      <c r="A24" s="389"/>
      <c r="B24" s="144"/>
      <c r="C24" s="144"/>
      <c r="D24" s="144"/>
    </row>
    <row r="25" spans="1:9">
      <c r="A25" s="389"/>
      <c r="B25" s="144"/>
      <c r="C25" s="144"/>
      <c r="D25" s="144"/>
    </row>
    <row r="26" spans="1:9">
      <c r="A26" s="389"/>
      <c r="B26" s="144"/>
      <c r="C26" s="144"/>
      <c r="D26" s="144"/>
    </row>
    <row r="27" spans="1:9">
      <c r="A27" s="389"/>
      <c r="B27" s="144"/>
      <c r="C27" s="144"/>
      <c r="D27" s="144"/>
    </row>
    <row r="28" spans="1:9">
      <c r="A28" s="389"/>
      <c r="B28" s="144"/>
      <c r="C28" s="144"/>
      <c r="D28" s="144"/>
    </row>
    <row r="29" spans="1:9">
      <c r="A29" s="389"/>
      <c r="B29" s="144"/>
      <c r="C29" s="144"/>
      <c r="D29" s="144"/>
    </row>
    <row r="30" spans="1:9">
      <c r="A30" s="389"/>
      <c r="B30" s="144"/>
      <c r="C30" s="144"/>
      <c r="D30" s="144"/>
    </row>
    <row r="31" spans="1:9">
      <c r="A31" s="389"/>
      <c r="B31" s="144"/>
      <c r="C31" s="144"/>
      <c r="D31" s="144"/>
    </row>
    <row r="32" spans="1:9">
      <c r="A32" s="389"/>
      <c r="B32" s="144"/>
      <c r="C32" s="144"/>
      <c r="D32" s="144"/>
    </row>
    <row r="33" spans="1:11">
      <c r="A33" s="389"/>
      <c r="B33" s="144"/>
      <c r="C33" s="144"/>
      <c r="D33" s="144"/>
    </row>
    <row r="34" spans="1:11">
      <c r="A34" s="389"/>
      <c r="B34" s="144"/>
      <c r="C34" s="144"/>
      <c r="D34" s="144"/>
    </row>
    <row r="35" spans="1:11">
      <c r="A35" s="389"/>
      <c r="B35" s="144"/>
      <c r="C35" s="144"/>
      <c r="D35" s="144"/>
    </row>
    <row r="36" spans="1:11">
      <c r="A36" s="389"/>
      <c r="B36" s="144"/>
      <c r="C36" s="144"/>
      <c r="D36" s="144"/>
    </row>
    <row r="37" spans="1:11">
      <c r="A37" s="389"/>
      <c r="B37" s="144"/>
      <c r="C37" s="144"/>
      <c r="D37" s="144"/>
    </row>
    <row r="38" spans="1:11">
      <c r="A38" s="389"/>
      <c r="B38" s="144"/>
      <c r="C38" s="144"/>
      <c r="D38" s="144"/>
    </row>
    <row r="39" spans="1:11">
      <c r="A39" s="389"/>
      <c r="B39" s="144"/>
      <c r="C39" s="144"/>
      <c r="D39" s="144"/>
    </row>
    <row r="40" spans="1:11">
      <c r="A40" s="389"/>
      <c r="B40" s="144"/>
      <c r="C40" s="144"/>
      <c r="D40" s="144"/>
    </row>
    <row r="41" spans="1:11">
      <c r="A41" s="389"/>
      <c r="B41" s="144"/>
      <c r="C41" s="144"/>
      <c r="D41" s="144"/>
    </row>
    <row r="42" spans="1:11">
      <c r="A42" s="389"/>
      <c r="B42" s="144"/>
      <c r="C42" s="144"/>
      <c r="D42" s="144"/>
    </row>
    <row r="43" spans="1:11">
      <c r="A43" s="144" t="s">
        <v>1314</v>
      </c>
      <c r="B43" s="23"/>
      <c r="C43" s="23"/>
      <c r="D43" s="23"/>
      <c r="E43" s="23"/>
      <c r="F43" s="23"/>
      <c r="G43" s="23"/>
      <c r="H43" s="23"/>
      <c r="I43" s="23"/>
      <c r="J43" s="23"/>
      <c r="K43" s="23"/>
    </row>
    <row r="65" spans="1:1">
      <c r="A65" s="20" t="s">
        <v>905</v>
      </c>
    </row>
  </sheetData>
  <mergeCells count="4">
    <mergeCell ref="B3:C3"/>
    <mergeCell ref="D3:E3"/>
    <mergeCell ref="F3:G3"/>
    <mergeCell ref="H3:I3"/>
  </mergeCells>
  <phoneticPr fontId="0" type="noConversion"/>
  <printOptions horizontalCentered="1"/>
  <pageMargins left="0.74803149606299213" right="0.74803149606299213" top="0.59055118110236227" bottom="0.35433070866141736" header="0.35433070866141736" footer="0.23622047244094491"/>
  <pageSetup paperSize="9" scale="75" orientation="portrait" r:id="rId1"/>
  <headerFooter alignWithMargins="0">
    <oddHeader>&amp;C38</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K49"/>
  <sheetViews>
    <sheetView workbookViewId="0">
      <selection activeCell="C21" sqref="C21"/>
    </sheetView>
  </sheetViews>
  <sheetFormatPr defaultColWidth="8.90625" defaultRowHeight="15.65"/>
  <cols>
    <col min="1" max="1" width="20.6328125" style="13" customWidth="1"/>
    <col min="2" max="7" width="8.81640625" style="13" customWidth="1"/>
    <col min="8" max="8" width="6.90625" style="13" customWidth="1"/>
    <col min="9" max="16384" width="8.90625" style="13"/>
  </cols>
  <sheetData>
    <row r="1" spans="1:5">
      <c r="A1" s="144" t="s">
        <v>1021</v>
      </c>
      <c r="B1" s="170"/>
      <c r="C1" s="170"/>
      <c r="D1" s="170"/>
      <c r="E1" s="170"/>
    </row>
    <row r="2" spans="1:5">
      <c r="A2" s="400"/>
      <c r="B2" s="170"/>
      <c r="C2" s="170"/>
      <c r="D2" s="170"/>
      <c r="E2" s="170"/>
    </row>
    <row r="3" spans="1:5" ht="18" customHeight="1">
      <c r="A3" s="2396" t="s">
        <v>680</v>
      </c>
      <c r="B3" s="2399" t="s">
        <v>811</v>
      </c>
      <c r="C3" s="2400"/>
      <c r="D3" s="2399" t="s">
        <v>158</v>
      </c>
      <c r="E3" s="2400"/>
    </row>
    <row r="4" spans="1:5" ht="18" customHeight="1">
      <c r="A4" s="2397"/>
      <c r="B4" s="2401"/>
      <c r="C4" s="2402"/>
      <c r="D4" s="2401"/>
      <c r="E4" s="2402"/>
    </row>
    <row r="5" spans="1:5" ht="18" customHeight="1">
      <c r="A5" s="2398"/>
      <c r="B5" s="1189">
        <v>2022</v>
      </c>
      <c r="C5" s="1204">
        <v>2023</v>
      </c>
      <c r="D5" s="1189">
        <v>2022</v>
      </c>
      <c r="E5" s="1204">
        <v>2023</v>
      </c>
    </row>
    <row r="6" spans="1:5" ht="18" customHeight="1">
      <c r="A6" s="892" t="s">
        <v>140</v>
      </c>
      <c r="B6" s="372">
        <v>0</v>
      </c>
      <c r="C6" s="372">
        <v>2</v>
      </c>
      <c r="D6" s="374">
        <v>0</v>
      </c>
      <c r="E6" s="374">
        <v>6</v>
      </c>
    </row>
    <row r="7" spans="1:5" ht="18" customHeight="1">
      <c r="A7" s="893" t="s">
        <v>141</v>
      </c>
      <c r="B7" s="372">
        <v>1</v>
      </c>
      <c r="C7" s="372">
        <v>1</v>
      </c>
      <c r="D7" s="374">
        <v>12</v>
      </c>
      <c r="E7" s="374">
        <v>13</v>
      </c>
    </row>
    <row r="8" spans="1:5" ht="18" customHeight="1">
      <c r="A8" s="893" t="s">
        <v>142</v>
      </c>
      <c r="B8" s="372">
        <v>0</v>
      </c>
      <c r="C8" s="372">
        <v>0</v>
      </c>
      <c r="D8" s="374">
        <v>0</v>
      </c>
      <c r="E8" s="374">
        <v>0</v>
      </c>
    </row>
    <row r="9" spans="1:5" ht="18" customHeight="1">
      <c r="A9" s="893" t="s">
        <v>143</v>
      </c>
      <c r="B9" s="372">
        <v>0</v>
      </c>
      <c r="C9" s="372">
        <v>0</v>
      </c>
      <c r="D9" s="374">
        <v>0</v>
      </c>
      <c r="E9" s="374">
        <v>0</v>
      </c>
    </row>
    <row r="10" spans="1:5" ht="18" customHeight="1">
      <c r="A10" s="893" t="s">
        <v>144</v>
      </c>
      <c r="B10" s="372">
        <v>0</v>
      </c>
      <c r="C10" s="372">
        <v>0</v>
      </c>
      <c r="D10" s="374">
        <v>0</v>
      </c>
      <c r="E10" s="374">
        <v>0</v>
      </c>
    </row>
    <row r="11" spans="1:5" ht="18" customHeight="1">
      <c r="A11" s="893" t="s">
        <v>145</v>
      </c>
      <c r="B11" s="372">
        <v>0</v>
      </c>
      <c r="C11" s="372">
        <v>1</v>
      </c>
      <c r="D11" s="374">
        <v>0</v>
      </c>
      <c r="E11" s="374">
        <v>2</v>
      </c>
    </row>
    <row r="12" spans="1:5" ht="18" customHeight="1">
      <c r="A12" s="893" t="s">
        <v>146</v>
      </c>
      <c r="B12" s="372">
        <v>2</v>
      </c>
      <c r="C12" s="372">
        <v>0</v>
      </c>
      <c r="D12" s="374">
        <v>2</v>
      </c>
      <c r="E12" s="374">
        <v>0</v>
      </c>
    </row>
    <row r="13" spans="1:5" ht="18" customHeight="1">
      <c r="A13" s="893" t="s">
        <v>147</v>
      </c>
      <c r="B13" s="372">
        <v>0</v>
      </c>
      <c r="C13" s="372">
        <v>0</v>
      </c>
      <c r="D13" s="374">
        <v>0</v>
      </c>
      <c r="E13" s="374">
        <v>0</v>
      </c>
    </row>
    <row r="14" spans="1:5" ht="18" customHeight="1">
      <c r="A14" s="893" t="s">
        <v>148</v>
      </c>
      <c r="B14" s="372">
        <v>1</v>
      </c>
      <c r="C14" s="372">
        <v>1</v>
      </c>
      <c r="D14" s="374">
        <v>28</v>
      </c>
      <c r="E14" s="374">
        <v>9</v>
      </c>
    </row>
    <row r="15" spans="1:5" ht="18" customHeight="1">
      <c r="A15" s="893" t="s">
        <v>149</v>
      </c>
      <c r="B15" s="372">
        <v>0</v>
      </c>
      <c r="C15" s="372">
        <v>0</v>
      </c>
      <c r="D15" s="374">
        <v>0</v>
      </c>
      <c r="E15" s="374">
        <v>0</v>
      </c>
    </row>
    <row r="16" spans="1:5" ht="18" customHeight="1">
      <c r="A16" s="893" t="s">
        <v>150</v>
      </c>
      <c r="B16" s="372">
        <v>0</v>
      </c>
      <c r="C16" s="372">
        <v>0</v>
      </c>
      <c r="D16" s="374">
        <v>0</v>
      </c>
      <c r="E16" s="374">
        <v>0</v>
      </c>
    </row>
    <row r="17" spans="1:11" ht="18" customHeight="1">
      <c r="A17" s="894" t="s">
        <v>151</v>
      </c>
      <c r="B17" s="380">
        <v>0</v>
      </c>
      <c r="C17" s="380">
        <v>0</v>
      </c>
      <c r="D17" s="382">
        <v>0</v>
      </c>
      <c r="E17" s="382">
        <v>0</v>
      </c>
    </row>
    <row r="18" spans="1:11" ht="18" customHeight="1">
      <c r="A18" s="895" t="s">
        <v>152</v>
      </c>
      <c r="B18" s="1205">
        <v>4</v>
      </c>
      <c r="C18" s="1205">
        <f t="shared" ref="C18:E18" si="0">SUM(C6+C7+C8+C9+C10+C11+C12+C13+C14+C15+C16+C17)</f>
        <v>5</v>
      </c>
      <c r="D18" s="1205">
        <v>42</v>
      </c>
      <c r="E18" s="1206">
        <f t="shared" si="0"/>
        <v>30</v>
      </c>
    </row>
    <row r="20" spans="1:11">
      <c r="A20" s="144" t="s">
        <v>882</v>
      </c>
      <c r="B20" s="11"/>
      <c r="C20" s="11"/>
      <c r="D20" s="11"/>
      <c r="E20" s="11"/>
      <c r="F20" s="11"/>
      <c r="G20" s="11"/>
      <c r="J20" s="11"/>
      <c r="K20" s="11"/>
    </row>
    <row r="21" spans="1:11">
      <c r="J21" s="11"/>
      <c r="K21" s="11"/>
    </row>
    <row r="22" spans="1:11" ht="31.65" customHeight="1">
      <c r="A22" s="2405" t="s">
        <v>810</v>
      </c>
      <c r="B22" s="2406"/>
      <c r="C22" s="2407"/>
      <c r="D22" s="2408" t="s">
        <v>811</v>
      </c>
      <c r="E22" s="2409"/>
      <c r="F22" s="2413" t="s">
        <v>158</v>
      </c>
      <c r="G22" s="2414"/>
      <c r="J22" s="11"/>
      <c r="K22" s="11"/>
    </row>
    <row r="23" spans="1:11" ht="18" customHeight="1">
      <c r="A23" s="2415"/>
      <c r="B23" s="2416"/>
      <c r="C23" s="2417"/>
      <c r="D23" s="1207">
        <v>2022</v>
      </c>
      <c r="E23" s="1208">
        <v>2023</v>
      </c>
      <c r="F23" s="1209">
        <v>2022</v>
      </c>
      <c r="G23" s="1210">
        <v>2023</v>
      </c>
      <c r="J23" s="11"/>
      <c r="K23" s="11"/>
    </row>
    <row r="24" spans="1:11" ht="18" customHeight="1">
      <c r="A24" s="896" t="s">
        <v>1016</v>
      </c>
      <c r="B24" s="897"/>
      <c r="C24" s="898"/>
      <c r="D24" s="372">
        <v>158</v>
      </c>
      <c r="E24" s="377">
        <v>166</v>
      </c>
      <c r="F24" s="374">
        <v>163</v>
      </c>
      <c r="G24" s="374">
        <v>172</v>
      </c>
      <c r="J24" s="11"/>
      <c r="K24" s="11"/>
    </row>
    <row r="25" spans="1:11" ht="18" customHeight="1">
      <c r="A25" s="896" t="s">
        <v>159</v>
      </c>
      <c r="B25" s="897" t="s">
        <v>160</v>
      </c>
      <c r="C25" s="898"/>
      <c r="D25" s="401">
        <v>0</v>
      </c>
      <c r="E25" s="377">
        <v>1</v>
      </c>
      <c r="F25" s="374">
        <v>0</v>
      </c>
      <c r="G25" s="372">
        <v>1</v>
      </c>
      <c r="J25" s="11"/>
      <c r="K25" s="11"/>
    </row>
    <row r="26" spans="1:11" ht="18" customHeight="1">
      <c r="A26" s="896"/>
      <c r="B26" s="898" t="s">
        <v>166</v>
      </c>
      <c r="C26" s="898"/>
      <c r="D26" s="401">
        <v>2</v>
      </c>
      <c r="E26" s="377">
        <v>0</v>
      </c>
      <c r="F26" s="374">
        <v>2</v>
      </c>
      <c r="G26" s="372">
        <v>0</v>
      </c>
      <c r="J26" s="11"/>
      <c r="K26" s="11"/>
    </row>
    <row r="27" spans="1:11" ht="18" customHeight="1">
      <c r="A27" s="896"/>
      <c r="B27" s="898" t="s">
        <v>1020</v>
      </c>
      <c r="C27" s="898"/>
      <c r="D27" s="372">
        <v>156</v>
      </c>
      <c r="E27" s="377">
        <v>165</v>
      </c>
      <c r="F27" s="374">
        <v>161</v>
      </c>
      <c r="G27" s="372">
        <v>171</v>
      </c>
      <c r="J27" s="11"/>
      <c r="K27" s="11"/>
    </row>
    <row r="28" spans="1:11" ht="18" customHeight="1">
      <c r="A28" s="896" t="s">
        <v>161</v>
      </c>
      <c r="B28" s="897"/>
      <c r="C28" s="898"/>
      <c r="D28" s="372">
        <v>0</v>
      </c>
      <c r="E28" s="377">
        <v>1</v>
      </c>
      <c r="F28" s="374">
        <v>0</v>
      </c>
      <c r="G28" s="372">
        <v>2</v>
      </c>
      <c r="J28" s="11"/>
      <c r="K28" s="11"/>
    </row>
    <row r="29" spans="1:11" ht="24.75" customHeight="1">
      <c r="A29" s="2418" t="s">
        <v>740</v>
      </c>
      <c r="B29" s="2419"/>
      <c r="C29" s="2420"/>
      <c r="D29" s="401">
        <v>1</v>
      </c>
      <c r="E29" s="402">
        <v>2</v>
      </c>
      <c r="F29" s="403">
        <v>1</v>
      </c>
      <c r="G29" s="401">
        <v>3</v>
      </c>
      <c r="J29" s="11"/>
      <c r="K29" s="11"/>
    </row>
    <row r="30" spans="1:11" ht="18" customHeight="1">
      <c r="A30" s="2418" t="s">
        <v>1103</v>
      </c>
      <c r="B30" s="2419"/>
      <c r="C30" s="2420"/>
      <c r="D30" s="401">
        <v>0</v>
      </c>
      <c r="E30" s="402">
        <v>0</v>
      </c>
      <c r="F30" s="403">
        <v>0</v>
      </c>
      <c r="G30" s="401">
        <v>0</v>
      </c>
      <c r="J30" s="11"/>
      <c r="K30" s="11"/>
    </row>
    <row r="31" spans="1:11" ht="18" customHeight="1">
      <c r="A31" s="896" t="s">
        <v>167</v>
      </c>
      <c r="B31" s="897"/>
      <c r="C31" s="898"/>
      <c r="D31" s="372">
        <v>23</v>
      </c>
      <c r="E31" s="377">
        <v>18</v>
      </c>
      <c r="F31" s="374">
        <v>0</v>
      </c>
      <c r="G31" s="372">
        <v>0</v>
      </c>
      <c r="J31" s="11"/>
      <c r="K31" s="11"/>
    </row>
    <row r="32" spans="1:11" ht="18" customHeight="1">
      <c r="A32" s="899" t="s">
        <v>426</v>
      </c>
      <c r="B32" s="897" t="s">
        <v>162</v>
      </c>
      <c r="C32" s="898"/>
      <c r="D32" s="372">
        <v>0</v>
      </c>
      <c r="E32" s="377">
        <v>0</v>
      </c>
      <c r="F32" s="374">
        <v>0</v>
      </c>
      <c r="G32" s="372">
        <v>0</v>
      </c>
      <c r="J32" s="11"/>
      <c r="K32" s="11"/>
    </row>
    <row r="33" spans="1:11" ht="18" customHeight="1">
      <c r="A33" s="896"/>
      <c r="B33" s="897" t="s">
        <v>163</v>
      </c>
      <c r="C33" s="898"/>
      <c r="D33" s="372">
        <v>11</v>
      </c>
      <c r="E33" s="377">
        <v>14</v>
      </c>
      <c r="F33" s="374">
        <v>12</v>
      </c>
      <c r="G33" s="372">
        <v>16</v>
      </c>
      <c r="J33" s="11"/>
      <c r="K33" s="11"/>
    </row>
    <row r="34" spans="1:11" ht="18" customHeight="1">
      <c r="A34" s="899"/>
      <c r="B34" s="897" t="s">
        <v>164</v>
      </c>
      <c r="C34" s="898"/>
      <c r="D34" s="372">
        <v>12</v>
      </c>
      <c r="E34" s="377">
        <v>4</v>
      </c>
      <c r="F34" s="374" t="s">
        <v>1014</v>
      </c>
      <c r="G34" s="372" t="s">
        <v>1014</v>
      </c>
      <c r="J34" s="11"/>
      <c r="K34" s="11"/>
    </row>
    <row r="35" spans="1:11" ht="18" customHeight="1">
      <c r="A35" s="896" t="s">
        <v>1017</v>
      </c>
      <c r="B35" s="897"/>
      <c r="C35" s="898"/>
      <c r="D35" s="372">
        <v>4</v>
      </c>
      <c r="E35" s="377">
        <v>5</v>
      </c>
      <c r="F35" s="374">
        <v>42</v>
      </c>
      <c r="G35" s="372">
        <v>30</v>
      </c>
      <c r="J35" s="11"/>
      <c r="K35" s="11"/>
    </row>
    <row r="36" spans="1:11" ht="18" customHeight="1">
      <c r="A36" s="896" t="s">
        <v>1018</v>
      </c>
      <c r="B36" s="897"/>
      <c r="C36" s="898"/>
      <c r="D36" s="372">
        <v>99</v>
      </c>
      <c r="E36" s="377">
        <v>82</v>
      </c>
      <c r="F36" s="374">
        <v>103</v>
      </c>
      <c r="G36" s="372">
        <v>82</v>
      </c>
      <c r="J36" s="11"/>
      <c r="K36" s="11"/>
    </row>
    <row r="37" spans="1:11" ht="18" customHeight="1">
      <c r="A37" s="900" t="s">
        <v>1105</v>
      </c>
      <c r="B37" s="897"/>
      <c r="C37" s="898"/>
      <c r="D37" s="372">
        <v>4</v>
      </c>
      <c r="E37" s="377">
        <v>1</v>
      </c>
      <c r="F37" s="374">
        <v>10</v>
      </c>
      <c r="G37" s="372">
        <v>3</v>
      </c>
      <c r="J37" s="11"/>
      <c r="K37" s="11"/>
    </row>
    <row r="38" spans="1:11" ht="18" customHeight="1">
      <c r="A38" s="900" t="s">
        <v>1104</v>
      </c>
      <c r="B38" s="897"/>
      <c r="C38" s="898"/>
      <c r="D38" s="372">
        <v>9</v>
      </c>
      <c r="E38" s="377">
        <v>14</v>
      </c>
      <c r="F38" s="374">
        <v>19</v>
      </c>
      <c r="G38" s="372">
        <v>46</v>
      </c>
      <c r="J38" s="11"/>
      <c r="K38" s="11"/>
    </row>
    <row r="39" spans="1:11" ht="18" customHeight="1">
      <c r="A39" s="896" t="s">
        <v>1102</v>
      </c>
      <c r="B39" s="897"/>
      <c r="C39" s="898"/>
      <c r="D39" s="401">
        <v>0</v>
      </c>
      <c r="E39" s="402">
        <v>1</v>
      </c>
      <c r="F39" s="403">
        <v>0</v>
      </c>
      <c r="G39" s="401">
        <v>0</v>
      </c>
      <c r="J39" s="11"/>
      <c r="K39" s="11"/>
    </row>
    <row r="40" spans="1:11" ht="30.7" customHeight="1">
      <c r="A40" s="2410" t="s">
        <v>1107</v>
      </c>
      <c r="B40" s="2411"/>
      <c r="C40" s="2412"/>
      <c r="D40" s="401">
        <v>1139</v>
      </c>
      <c r="E40" s="402">
        <v>1220</v>
      </c>
      <c r="F40" s="403" t="s">
        <v>1014</v>
      </c>
      <c r="G40" s="401" t="s">
        <v>1014</v>
      </c>
      <c r="J40" s="11"/>
      <c r="K40" s="11"/>
    </row>
    <row r="41" spans="1:11" ht="18" customHeight="1">
      <c r="A41" s="896" t="s">
        <v>1137</v>
      </c>
      <c r="B41" s="897"/>
      <c r="C41" s="898"/>
      <c r="D41" s="401">
        <v>114</v>
      </c>
      <c r="E41" s="402">
        <v>111</v>
      </c>
      <c r="F41" s="403">
        <v>114</v>
      </c>
      <c r="G41" s="401">
        <v>111</v>
      </c>
      <c r="J41" s="11"/>
      <c r="K41" s="11"/>
    </row>
    <row r="42" spans="1:11" ht="18" customHeight="1">
      <c r="A42" s="896" t="s">
        <v>755</v>
      </c>
      <c r="B42" s="897"/>
      <c r="C42" s="898"/>
      <c r="D42" s="372">
        <v>79</v>
      </c>
      <c r="E42" s="377">
        <v>80</v>
      </c>
      <c r="F42" s="374">
        <v>166</v>
      </c>
      <c r="G42" s="372">
        <v>169</v>
      </c>
      <c r="J42" s="11"/>
      <c r="K42" s="11"/>
    </row>
    <row r="43" spans="1:11" ht="18" customHeight="1">
      <c r="A43" s="896" t="s">
        <v>1019</v>
      </c>
      <c r="B43" s="897"/>
      <c r="C43" s="898"/>
      <c r="D43" s="372">
        <v>177</v>
      </c>
      <c r="E43" s="377">
        <v>168</v>
      </c>
      <c r="F43" s="374">
        <v>177</v>
      </c>
      <c r="G43" s="372">
        <v>168</v>
      </c>
      <c r="J43" s="11"/>
      <c r="K43" s="11"/>
    </row>
    <row r="44" spans="1:11" ht="18" customHeight="1">
      <c r="A44" s="896" t="s">
        <v>1106</v>
      </c>
      <c r="B44" s="897"/>
      <c r="C44" s="898"/>
      <c r="D44" s="372">
        <v>15</v>
      </c>
      <c r="E44" s="377">
        <v>19</v>
      </c>
      <c r="F44" s="374">
        <v>15</v>
      </c>
      <c r="G44" s="372">
        <v>19</v>
      </c>
      <c r="J44" s="11"/>
      <c r="K44" s="11"/>
    </row>
    <row r="45" spans="1:11" ht="18" customHeight="1">
      <c r="A45" s="896" t="s">
        <v>168</v>
      </c>
      <c r="B45" s="897"/>
      <c r="C45" s="898"/>
      <c r="D45" s="372">
        <v>4</v>
      </c>
      <c r="E45" s="377">
        <v>4</v>
      </c>
      <c r="F45" s="374">
        <v>4</v>
      </c>
      <c r="G45" s="374">
        <v>4</v>
      </c>
      <c r="J45" s="11"/>
      <c r="K45" s="11"/>
    </row>
    <row r="46" spans="1:11" ht="18" customHeight="1">
      <c r="A46" s="899" t="s">
        <v>426</v>
      </c>
      <c r="B46" s="898" t="s">
        <v>165</v>
      </c>
      <c r="C46" s="898"/>
      <c r="D46" s="372">
        <v>4</v>
      </c>
      <c r="E46" s="377">
        <v>4</v>
      </c>
      <c r="F46" s="374">
        <v>4</v>
      </c>
      <c r="G46" s="372">
        <v>4</v>
      </c>
      <c r="J46" s="11"/>
      <c r="K46" s="11"/>
    </row>
    <row r="47" spans="1:11" ht="27.1" customHeight="1">
      <c r="A47" s="901"/>
      <c r="B47" s="2403" t="s">
        <v>1108</v>
      </c>
      <c r="C47" s="2404"/>
      <c r="D47" s="404">
        <v>0</v>
      </c>
      <c r="E47" s="405">
        <v>0</v>
      </c>
      <c r="F47" s="406">
        <v>0</v>
      </c>
      <c r="G47" s="404">
        <v>0</v>
      </c>
      <c r="J47" s="11"/>
      <c r="K47" s="11"/>
    </row>
    <row r="48" spans="1:11">
      <c r="A48" s="20" t="s">
        <v>905</v>
      </c>
      <c r="J48" s="11"/>
      <c r="K48" s="11"/>
    </row>
    <row r="49" ht="9.6999999999999993" customHeight="1"/>
  </sheetData>
  <mergeCells count="11">
    <mergeCell ref="F22:G22"/>
    <mergeCell ref="A23:C23"/>
    <mergeCell ref="A29:C29"/>
    <mergeCell ref="A30:C30"/>
    <mergeCell ref="A3:A5"/>
    <mergeCell ref="B3:C4"/>
    <mergeCell ref="D3:E4"/>
    <mergeCell ref="B47:C47"/>
    <mergeCell ref="A22:C22"/>
    <mergeCell ref="D22:E22"/>
    <mergeCell ref="A40:C40"/>
  </mergeCells>
  <phoneticPr fontId="0" type="noConversion"/>
  <pageMargins left="0.47244094488188981" right="0.39370078740157483" top="0.47244094488188981" bottom="0.35433070866141736" header="0.23622047244094491" footer="0.27559055118110237"/>
  <pageSetup paperSize="9" scale="89" orientation="portrait" r:id="rId1"/>
  <headerFooter alignWithMargins="0">
    <oddHeader>&amp;C39</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Y235"/>
  <sheetViews>
    <sheetView zoomScaleNormal="100" workbookViewId="0">
      <selection activeCell="P15" sqref="P15"/>
    </sheetView>
  </sheetViews>
  <sheetFormatPr defaultColWidth="8.90625" defaultRowHeight="15.65"/>
  <cols>
    <col min="1" max="1" width="8.90625" style="13"/>
    <col min="2" max="2" width="11.08984375" style="13" customWidth="1"/>
    <col min="3" max="4" width="8.90625" style="13"/>
    <col min="5" max="5" width="6.7265625" style="13" customWidth="1"/>
    <col min="6" max="6" width="6.26953125" style="13" customWidth="1"/>
    <col min="7" max="7" width="6.54296875" style="13" customWidth="1"/>
    <col min="8" max="8" width="8" style="13" customWidth="1"/>
    <col min="9" max="9" width="7.1796875" style="13" customWidth="1"/>
    <col min="10" max="10" width="4.36328125" style="13" customWidth="1"/>
    <col min="11" max="11" width="5.26953125" style="13" customWidth="1"/>
    <col min="12" max="27" width="4.36328125" style="13" customWidth="1"/>
    <col min="28" max="28" width="4.26953125" style="13" customWidth="1"/>
    <col min="29" max="31" width="4.36328125" style="13" customWidth="1"/>
    <col min="32" max="16384" width="8.90625" style="13"/>
  </cols>
  <sheetData>
    <row r="1" spans="1:45" ht="15.05" customHeight="1">
      <c r="A1" s="10" t="s">
        <v>1315</v>
      </c>
      <c r="B1" s="170"/>
      <c r="C1" s="170"/>
      <c r="D1" s="170"/>
      <c r="E1" s="170"/>
      <c r="F1" s="170"/>
      <c r="G1" s="170"/>
      <c r="H1" s="170"/>
      <c r="I1" s="170"/>
      <c r="J1" s="170"/>
      <c r="K1" s="170"/>
      <c r="L1" s="170"/>
      <c r="M1" s="170"/>
      <c r="N1" s="170"/>
      <c r="O1" s="170"/>
      <c r="P1" s="170"/>
      <c r="Q1" s="170"/>
      <c r="R1" s="170"/>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row>
    <row r="2" spans="1:45" ht="15.05" customHeight="1">
      <c r="A2" s="11"/>
      <c r="B2" s="170"/>
      <c r="C2" s="170"/>
      <c r="D2" s="170"/>
      <c r="E2" s="170"/>
      <c r="F2" s="170"/>
      <c r="G2" s="170"/>
      <c r="H2" s="170"/>
      <c r="I2" s="170"/>
      <c r="J2" s="170"/>
      <c r="K2" s="170"/>
      <c r="L2" s="170"/>
      <c r="M2" s="170"/>
      <c r="N2" s="170"/>
      <c r="O2" s="170"/>
      <c r="P2" s="170"/>
      <c r="Q2" s="170"/>
      <c r="R2" s="170"/>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row>
    <row r="3" spans="1:45" ht="15.05" customHeight="1">
      <c r="A3" s="1474" t="s">
        <v>228</v>
      </c>
      <c r="B3" s="1475"/>
      <c r="C3" s="1476"/>
      <c r="D3" s="1477"/>
      <c r="E3" s="2424" t="s">
        <v>657</v>
      </c>
      <c r="F3" s="2424"/>
      <c r="G3" s="2424"/>
      <c r="H3" s="2424"/>
      <c r="I3" s="2424"/>
      <c r="J3" s="1476"/>
      <c r="K3" s="1476"/>
      <c r="L3" s="1476"/>
      <c r="M3" s="1476"/>
      <c r="N3" s="1476" t="s">
        <v>229</v>
      </c>
      <c r="O3" s="1476"/>
      <c r="P3" s="1476"/>
      <c r="Q3" s="1476"/>
      <c r="R3" s="1476"/>
      <c r="S3" s="1475"/>
      <c r="X3" s="11"/>
      <c r="Y3" s="11"/>
      <c r="Z3" s="11"/>
      <c r="AA3" s="11"/>
      <c r="AB3" s="11"/>
      <c r="AC3" s="11"/>
      <c r="AD3" s="11"/>
      <c r="AE3" s="11"/>
      <c r="AF3" s="11"/>
      <c r="AG3" s="11"/>
      <c r="AH3" s="11"/>
      <c r="AI3" s="11"/>
      <c r="AJ3" s="11"/>
      <c r="AK3" s="11"/>
      <c r="AL3" s="11"/>
      <c r="AM3" s="11"/>
      <c r="AN3" s="11"/>
      <c r="AO3" s="11"/>
      <c r="AP3" s="11"/>
      <c r="AQ3" s="11"/>
      <c r="AR3" s="11"/>
      <c r="AS3" s="11"/>
    </row>
    <row r="4" spans="1:45" ht="15.05" customHeight="1">
      <c r="A4" s="1478"/>
      <c r="B4" s="1212"/>
      <c r="C4" s="1213">
        <v>2022</v>
      </c>
      <c r="D4" s="1479">
        <v>2023</v>
      </c>
      <c r="E4" s="1212" t="s">
        <v>624</v>
      </c>
      <c r="F4" s="2424" t="s">
        <v>1167</v>
      </c>
      <c r="G4" s="2424"/>
      <c r="H4" s="2424"/>
      <c r="I4" s="2424"/>
      <c r="J4" s="1480"/>
      <c r="K4" s="1480"/>
      <c r="L4" s="1480"/>
      <c r="M4" s="1480"/>
      <c r="N4" s="1480"/>
      <c r="O4" s="1480"/>
      <c r="P4" s="1480"/>
      <c r="Q4" s="1480"/>
      <c r="R4" s="1480"/>
      <c r="S4" s="1481"/>
      <c r="X4" s="11"/>
      <c r="Y4" s="11"/>
      <c r="Z4" s="11"/>
      <c r="AA4" s="11"/>
      <c r="AB4" s="11"/>
      <c r="AC4" s="11"/>
      <c r="AD4" s="11"/>
      <c r="AE4" s="11"/>
      <c r="AF4" s="11"/>
      <c r="AG4" s="11"/>
      <c r="AH4" s="11"/>
      <c r="AI4" s="11"/>
      <c r="AJ4" s="11"/>
      <c r="AK4" s="11"/>
      <c r="AL4" s="11"/>
      <c r="AM4" s="11"/>
      <c r="AN4" s="11"/>
      <c r="AO4" s="11"/>
      <c r="AP4" s="11"/>
      <c r="AQ4" s="11"/>
      <c r="AR4" s="11"/>
      <c r="AS4" s="11"/>
    </row>
    <row r="5" spans="1:45" ht="15.05" customHeight="1">
      <c r="A5" s="1482"/>
      <c r="B5" s="1212"/>
      <c r="C5" s="1215"/>
      <c r="D5" s="1483"/>
      <c r="E5" s="1466"/>
      <c r="F5" s="1484" t="s">
        <v>1168</v>
      </c>
      <c r="G5" s="1484" t="s">
        <v>1169</v>
      </c>
      <c r="H5" s="1484" t="s">
        <v>1170</v>
      </c>
      <c r="I5" s="1484" t="s">
        <v>1171</v>
      </c>
      <c r="J5" s="1216" t="s">
        <v>233</v>
      </c>
      <c r="K5" s="1217" t="s">
        <v>234</v>
      </c>
      <c r="L5" s="1217" t="s">
        <v>235</v>
      </c>
      <c r="M5" s="1217" t="s">
        <v>236</v>
      </c>
      <c r="N5" s="1217" t="s">
        <v>237</v>
      </c>
      <c r="O5" s="1217" t="s">
        <v>238</v>
      </c>
      <c r="P5" s="1217" t="s">
        <v>239</v>
      </c>
      <c r="Q5" s="1217" t="s">
        <v>240</v>
      </c>
      <c r="R5" s="1217" t="s">
        <v>241</v>
      </c>
      <c r="S5" s="1218" t="s">
        <v>995</v>
      </c>
      <c r="X5" s="11"/>
      <c r="Y5" s="11"/>
      <c r="Z5" s="11"/>
      <c r="AA5" s="11"/>
      <c r="AB5" s="11"/>
      <c r="AC5" s="11"/>
      <c r="AD5" s="11"/>
      <c r="AE5" s="11"/>
      <c r="AF5" s="11"/>
      <c r="AG5" s="11"/>
      <c r="AH5" s="11"/>
      <c r="AI5" s="11"/>
      <c r="AJ5" s="11"/>
      <c r="AK5" s="11"/>
      <c r="AL5" s="11"/>
      <c r="AM5" s="11"/>
      <c r="AN5" s="11"/>
      <c r="AO5" s="11"/>
      <c r="AP5" s="11"/>
      <c r="AQ5" s="11"/>
      <c r="AR5" s="11"/>
      <c r="AS5" s="11"/>
    </row>
    <row r="6" spans="1:45" ht="15.05" customHeight="1">
      <c r="A6" s="1485" t="s">
        <v>345</v>
      </c>
      <c r="B6" s="1486"/>
      <c r="C6" s="1487">
        <v>3215.01</v>
      </c>
      <c r="D6" s="1487">
        <v>3773.9250000000002</v>
      </c>
      <c r="E6" s="1488">
        <v>1299.9449999999999</v>
      </c>
      <c r="F6" s="1489"/>
      <c r="G6" s="1489"/>
      <c r="H6" s="1489"/>
      <c r="I6" s="1489"/>
      <c r="J6" s="1490">
        <v>0</v>
      </c>
      <c r="K6" s="1490">
        <v>0</v>
      </c>
      <c r="L6" s="1490">
        <v>0</v>
      </c>
      <c r="M6" s="1490">
        <v>0</v>
      </c>
      <c r="N6" s="1490">
        <v>0</v>
      </c>
      <c r="O6" s="1490">
        <v>0</v>
      </c>
      <c r="P6" s="1490">
        <v>0</v>
      </c>
      <c r="Q6" s="1490">
        <v>0</v>
      </c>
      <c r="R6" s="1490">
        <v>0</v>
      </c>
      <c r="S6" s="1491">
        <v>0</v>
      </c>
      <c r="X6" s="11"/>
      <c r="Y6" s="11"/>
      <c r="Z6" s="11"/>
      <c r="AA6" s="11"/>
      <c r="AB6" s="11"/>
      <c r="AC6" s="11"/>
      <c r="AD6" s="11"/>
      <c r="AE6" s="11"/>
      <c r="AF6" s="11"/>
      <c r="AG6" s="11"/>
      <c r="AH6" s="11"/>
      <c r="AI6" s="11"/>
      <c r="AJ6" s="11"/>
      <c r="AK6" s="11"/>
      <c r="AL6" s="11"/>
      <c r="AM6" s="11"/>
      <c r="AN6" s="11"/>
      <c r="AO6" s="11"/>
      <c r="AP6" s="11"/>
      <c r="AQ6" s="11"/>
      <c r="AR6" s="11"/>
      <c r="AS6" s="11"/>
    </row>
    <row r="7" spans="1:45" ht="15.05" customHeight="1">
      <c r="A7" s="1219" t="s">
        <v>351</v>
      </c>
      <c r="B7" s="1492" t="s">
        <v>346</v>
      </c>
      <c r="C7" s="1487">
        <v>2208</v>
      </c>
      <c r="D7" s="1487">
        <v>3366</v>
      </c>
      <c r="E7" s="1493">
        <v>997</v>
      </c>
      <c r="F7" s="1494">
        <v>48</v>
      </c>
      <c r="G7" s="1494">
        <v>14</v>
      </c>
      <c r="H7" s="1494">
        <v>7</v>
      </c>
      <c r="I7" s="1494">
        <v>3297</v>
      </c>
      <c r="J7" s="407">
        <v>276</v>
      </c>
      <c r="K7" s="1495">
        <v>902</v>
      </c>
      <c r="L7" s="1495">
        <v>758</v>
      </c>
      <c r="M7" s="1495">
        <v>621</v>
      </c>
      <c r="N7" s="1495">
        <v>507</v>
      </c>
      <c r="O7" s="1495">
        <v>218</v>
      </c>
      <c r="P7" s="1495">
        <v>73</v>
      </c>
      <c r="Q7" s="1495">
        <v>11</v>
      </c>
      <c r="R7" s="1495">
        <v>0</v>
      </c>
      <c r="S7" s="408">
        <v>0</v>
      </c>
      <c r="X7" s="11"/>
      <c r="Y7" s="409"/>
      <c r="Z7" s="409"/>
      <c r="AA7" s="409"/>
      <c r="AB7" s="409"/>
      <c r="AC7" s="409"/>
      <c r="AD7" s="409"/>
      <c r="AE7" s="409"/>
      <c r="AF7" s="409"/>
      <c r="AG7" s="409"/>
      <c r="AH7" s="410"/>
      <c r="AI7" s="170"/>
      <c r="AJ7" s="170"/>
      <c r="AK7" s="170"/>
      <c r="AL7" s="11"/>
      <c r="AM7" s="11"/>
      <c r="AN7" s="11"/>
      <c r="AO7" s="11"/>
      <c r="AP7" s="11"/>
      <c r="AQ7" s="11"/>
      <c r="AR7" s="11"/>
      <c r="AS7" s="11"/>
    </row>
    <row r="8" spans="1:45" ht="15.05" customHeight="1">
      <c r="A8" s="1219"/>
      <c r="B8" s="1492" t="s">
        <v>347</v>
      </c>
      <c r="C8" s="1487">
        <v>172</v>
      </c>
      <c r="D8" s="1487">
        <v>213</v>
      </c>
      <c r="E8" s="1493">
        <v>179</v>
      </c>
      <c r="F8" s="1494">
        <v>1</v>
      </c>
      <c r="G8" s="1494">
        <v>1</v>
      </c>
      <c r="H8" s="1494">
        <v>1</v>
      </c>
      <c r="I8" s="1494">
        <v>210</v>
      </c>
      <c r="J8" s="407">
        <v>0</v>
      </c>
      <c r="K8" s="1495">
        <v>39</v>
      </c>
      <c r="L8" s="1495">
        <v>62</v>
      </c>
      <c r="M8" s="1495">
        <v>43</v>
      </c>
      <c r="N8" s="1495">
        <v>49</v>
      </c>
      <c r="O8" s="1495">
        <v>15</v>
      </c>
      <c r="P8" s="1495">
        <v>4</v>
      </c>
      <c r="Q8" s="1495">
        <v>1</v>
      </c>
      <c r="R8" s="1495">
        <v>0</v>
      </c>
      <c r="S8" s="408">
        <v>0</v>
      </c>
      <c r="X8" s="11"/>
      <c r="Y8" s="170"/>
      <c r="Z8" s="170"/>
      <c r="AA8" s="409"/>
      <c r="AB8" s="409"/>
      <c r="AC8" s="409"/>
      <c r="AD8" s="409"/>
      <c r="AE8" s="409"/>
      <c r="AF8" s="410"/>
      <c r="AG8" s="170"/>
      <c r="AH8" s="170"/>
      <c r="AI8" s="170"/>
      <c r="AJ8" s="170"/>
      <c r="AK8" s="170"/>
      <c r="AL8" s="11"/>
      <c r="AM8" s="11"/>
      <c r="AN8" s="11"/>
      <c r="AO8" s="11"/>
      <c r="AP8" s="11"/>
      <c r="AQ8" s="11"/>
      <c r="AR8" s="11"/>
      <c r="AS8" s="11"/>
    </row>
    <row r="9" spans="1:45" ht="15.05" customHeight="1">
      <c r="A9" s="1219"/>
      <c r="B9" s="1496" t="s">
        <v>348</v>
      </c>
      <c r="C9" s="1487">
        <v>1726</v>
      </c>
      <c r="D9" s="1487">
        <v>2601</v>
      </c>
      <c r="E9" s="411">
        <v>575</v>
      </c>
      <c r="F9" s="1494">
        <v>0</v>
      </c>
      <c r="G9" s="1494">
        <v>1</v>
      </c>
      <c r="H9" s="1494">
        <v>3</v>
      </c>
      <c r="I9" s="1494">
        <v>2597</v>
      </c>
      <c r="J9" s="412">
        <v>250</v>
      </c>
      <c r="K9" s="413">
        <v>758</v>
      </c>
      <c r="L9" s="413">
        <v>585</v>
      </c>
      <c r="M9" s="413">
        <v>470</v>
      </c>
      <c r="N9" s="413">
        <v>370</v>
      </c>
      <c r="O9" s="413">
        <v>130</v>
      </c>
      <c r="P9" s="413">
        <v>36</v>
      </c>
      <c r="Q9" s="413">
        <v>2</v>
      </c>
      <c r="R9" s="413">
        <v>0</v>
      </c>
      <c r="S9" s="414">
        <v>0</v>
      </c>
      <c r="X9" s="11"/>
      <c r="Y9" s="170"/>
      <c r="Z9" s="170"/>
      <c r="AA9" s="170"/>
      <c r="AB9" s="170"/>
      <c r="AC9" s="170"/>
      <c r="AD9" s="170"/>
      <c r="AE9" s="170"/>
      <c r="AF9" s="170"/>
      <c r="AG9" s="170"/>
      <c r="AH9" s="170"/>
      <c r="AI9" s="170"/>
      <c r="AJ9" s="170"/>
      <c r="AK9" s="170"/>
      <c r="AL9" s="11"/>
      <c r="AM9" s="11"/>
      <c r="AN9" s="11"/>
      <c r="AO9" s="11"/>
      <c r="AP9" s="11"/>
      <c r="AQ9" s="11"/>
      <c r="AR9" s="11"/>
      <c r="AS9" s="11"/>
    </row>
    <row r="10" spans="1:45" ht="15.05" customHeight="1">
      <c r="A10" s="1485" t="s">
        <v>349</v>
      </c>
      <c r="B10" s="1486"/>
      <c r="C10" s="1487">
        <v>1007.01</v>
      </c>
      <c r="D10" s="1487">
        <v>407.92500000000001</v>
      </c>
      <c r="E10" s="1488">
        <v>302.94499999999999</v>
      </c>
      <c r="F10" s="1489"/>
      <c r="G10" s="1497"/>
      <c r="H10" s="1497"/>
      <c r="I10" s="1497"/>
      <c r="J10" s="1490">
        <v>0</v>
      </c>
      <c r="K10" s="1490">
        <v>0</v>
      </c>
      <c r="L10" s="1490">
        <v>0</v>
      </c>
      <c r="M10" s="1490">
        <v>0</v>
      </c>
      <c r="N10" s="1490">
        <v>0</v>
      </c>
      <c r="O10" s="1490">
        <v>0</v>
      </c>
      <c r="P10" s="1490">
        <v>0</v>
      </c>
      <c r="Q10" s="1490">
        <v>0</v>
      </c>
      <c r="R10" s="1490">
        <v>0</v>
      </c>
      <c r="S10" s="1491">
        <v>0</v>
      </c>
      <c r="X10" s="11"/>
      <c r="Y10" s="170"/>
      <c r="Z10" s="170"/>
      <c r="AA10" s="170"/>
      <c r="AB10" s="170"/>
      <c r="AC10" s="170"/>
      <c r="AD10" s="170"/>
      <c r="AE10" s="170"/>
      <c r="AF10" s="170"/>
      <c r="AG10" s="170"/>
      <c r="AH10" s="170"/>
      <c r="AI10" s="170"/>
      <c r="AJ10" s="170"/>
      <c r="AK10" s="170"/>
      <c r="AL10" s="11"/>
      <c r="AM10" s="11"/>
      <c r="AN10" s="11"/>
      <c r="AO10" s="11"/>
      <c r="AP10" s="11"/>
      <c r="AQ10" s="11"/>
      <c r="AR10" s="11"/>
      <c r="AS10" s="11"/>
    </row>
    <row r="11" spans="1:45" ht="15.05" customHeight="1">
      <c r="A11" s="1498"/>
      <c r="B11" s="1499" t="s">
        <v>245</v>
      </c>
      <c r="C11" s="1487">
        <v>620</v>
      </c>
      <c r="D11" s="1487">
        <v>235</v>
      </c>
      <c r="E11" s="415">
        <v>181</v>
      </c>
      <c r="F11" s="1494">
        <v>0</v>
      </c>
      <c r="G11" s="1494">
        <v>0</v>
      </c>
      <c r="H11" s="1494">
        <v>0</v>
      </c>
      <c r="I11" s="1494">
        <v>0</v>
      </c>
      <c r="J11" s="416">
        <v>3</v>
      </c>
      <c r="K11" s="417">
        <v>26</v>
      </c>
      <c r="L11" s="417">
        <v>32</v>
      </c>
      <c r="M11" s="417">
        <v>34</v>
      </c>
      <c r="N11" s="417">
        <v>39</v>
      </c>
      <c r="O11" s="417">
        <v>25</v>
      </c>
      <c r="P11" s="417">
        <v>41</v>
      </c>
      <c r="Q11" s="417">
        <v>20</v>
      </c>
      <c r="R11" s="417">
        <v>9</v>
      </c>
      <c r="S11" s="418">
        <v>6</v>
      </c>
      <c r="X11" s="11"/>
      <c r="Y11" s="11"/>
      <c r="Z11" s="11"/>
      <c r="AA11" s="11"/>
      <c r="AB11" s="11"/>
      <c r="AC11" s="11"/>
      <c r="AD11" s="11"/>
      <c r="AE11" s="11"/>
      <c r="AF11" s="11"/>
      <c r="AG11" s="11"/>
      <c r="AH11" s="11"/>
      <c r="AI11" s="11"/>
      <c r="AJ11" s="11"/>
      <c r="AK11" s="11"/>
      <c r="AL11" s="11"/>
      <c r="AM11" s="11"/>
      <c r="AN11" s="11"/>
      <c r="AO11" s="11"/>
      <c r="AP11" s="11"/>
      <c r="AQ11" s="11"/>
      <c r="AR11" s="11"/>
      <c r="AS11" s="11"/>
    </row>
    <row r="12" spans="1:45" ht="15.05" customHeight="1">
      <c r="A12" s="170"/>
      <c r="B12" s="170"/>
      <c r="C12" s="170"/>
      <c r="D12" s="170"/>
      <c r="E12" s="170"/>
      <c r="F12" s="170"/>
      <c r="G12" s="170"/>
      <c r="H12" s="170"/>
      <c r="I12" s="170"/>
      <c r="J12" s="170"/>
      <c r="K12" s="170"/>
      <c r="L12" s="170"/>
      <c r="M12" s="170"/>
      <c r="N12" s="170"/>
      <c r="O12" s="170"/>
      <c r="P12" s="170"/>
      <c r="Q12" s="170"/>
      <c r="R12" s="170"/>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row>
    <row r="13" spans="1:45" ht="15.05" customHeight="1">
      <c r="A13" s="10" t="s">
        <v>1978</v>
      </c>
      <c r="B13" s="170"/>
      <c r="C13" s="170"/>
      <c r="D13" s="170"/>
      <c r="E13" s="170"/>
      <c r="F13" s="170"/>
      <c r="G13" s="170"/>
      <c r="H13" s="170"/>
      <c r="I13" s="170"/>
      <c r="J13" s="170"/>
      <c r="K13" s="170"/>
      <c r="L13" s="170"/>
      <c r="M13" s="170"/>
      <c r="N13" s="170"/>
      <c r="O13" s="170"/>
      <c r="P13" s="170"/>
      <c r="Q13" s="170"/>
      <c r="R13" s="170"/>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row>
    <row r="14" spans="1:45" ht="15.05" customHeight="1">
      <c r="A14" s="11"/>
      <c r="B14" s="170"/>
      <c r="C14" s="170"/>
      <c r="D14" s="170"/>
      <c r="E14" s="170"/>
      <c r="F14" s="170"/>
      <c r="G14" s="170"/>
      <c r="H14" s="170"/>
      <c r="I14" s="170"/>
      <c r="J14" s="170"/>
      <c r="K14" s="170"/>
      <c r="L14" s="170"/>
      <c r="M14" s="170"/>
      <c r="N14" s="170"/>
      <c r="O14" s="170"/>
      <c r="P14" s="170"/>
      <c r="Q14" s="170"/>
      <c r="R14" s="170"/>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row>
    <row r="15" spans="1:45" ht="15.05" customHeight="1">
      <c r="A15" s="1474" t="s">
        <v>228</v>
      </c>
      <c r="B15" s="1475"/>
      <c r="C15" s="1476"/>
      <c r="D15" s="1477"/>
      <c r="E15" s="1500"/>
      <c r="F15" s="1500"/>
      <c r="G15" s="1500" t="s">
        <v>230</v>
      </c>
      <c r="H15" s="1500"/>
      <c r="I15" s="1501"/>
      <c r="J15" s="170"/>
      <c r="K15" s="170"/>
      <c r="L15" s="170"/>
      <c r="M15" s="170"/>
      <c r="N15" s="170"/>
      <c r="O15" s="170"/>
      <c r="P15" s="170"/>
      <c r="Q15" s="170"/>
      <c r="R15" s="170"/>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row>
    <row r="16" spans="1:45" ht="15.05" customHeight="1">
      <c r="A16" s="1211"/>
      <c r="B16" s="1212"/>
      <c r="C16" s="1213">
        <v>2022</v>
      </c>
      <c r="D16" s="1502">
        <v>2023</v>
      </c>
      <c r="E16" s="2425" t="s">
        <v>754</v>
      </c>
      <c r="F16" s="2426"/>
      <c r="G16" s="1217" t="s">
        <v>231</v>
      </c>
      <c r="H16" s="1217" t="s">
        <v>244</v>
      </c>
      <c r="I16" s="1221" t="s">
        <v>232</v>
      </c>
      <c r="J16" s="170"/>
      <c r="K16" s="170"/>
      <c r="L16" s="170"/>
      <c r="M16" s="170"/>
      <c r="N16" s="170"/>
      <c r="O16" s="170"/>
      <c r="P16" s="170"/>
      <c r="Q16" s="170"/>
      <c r="R16" s="170"/>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row>
    <row r="17" spans="1:45" ht="15.05" customHeight="1">
      <c r="A17" s="1214"/>
      <c r="B17" s="1212"/>
      <c r="C17" s="1215"/>
      <c r="D17" s="1483"/>
      <c r="E17" s="1216" t="s">
        <v>243</v>
      </c>
      <c r="F17" s="1217" t="s">
        <v>244</v>
      </c>
      <c r="G17" s="1217"/>
      <c r="H17" s="1217"/>
      <c r="I17" s="1221" t="s">
        <v>996</v>
      </c>
      <c r="J17" s="170"/>
      <c r="K17" s="170"/>
      <c r="L17" s="170"/>
      <c r="M17" s="170"/>
      <c r="N17" s="170"/>
      <c r="O17" s="170"/>
      <c r="P17" s="170"/>
      <c r="Q17" s="170"/>
      <c r="R17" s="170"/>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row>
    <row r="18" spans="1:45" ht="15.05" customHeight="1">
      <c r="A18" s="1485" t="s">
        <v>345</v>
      </c>
      <c r="B18" s="1503"/>
      <c r="C18" s="1487">
        <v>3215.01</v>
      </c>
      <c r="D18" s="1487">
        <v>3773.9250000000002</v>
      </c>
      <c r="E18" s="1504">
        <v>0</v>
      </c>
      <c r="F18" s="1504">
        <v>0</v>
      </c>
      <c r="G18" s="1504">
        <v>0</v>
      </c>
      <c r="H18" s="1504">
        <v>0</v>
      </c>
      <c r="I18" s="1505">
        <v>0</v>
      </c>
      <c r="J18" s="170"/>
      <c r="K18" s="170"/>
      <c r="L18" s="170"/>
      <c r="M18" s="170"/>
      <c r="N18" s="170"/>
      <c r="O18" s="170"/>
      <c r="P18" s="170"/>
      <c r="Q18" s="170"/>
      <c r="R18" s="170"/>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row>
    <row r="19" spans="1:45" ht="15.05" customHeight="1">
      <c r="A19" s="1219" t="s">
        <v>351</v>
      </c>
      <c r="B19" s="1506" t="s">
        <v>346</v>
      </c>
      <c r="C19" s="1487">
        <v>2208</v>
      </c>
      <c r="D19" s="1487">
        <v>3366</v>
      </c>
      <c r="E19" s="1507">
        <v>771</v>
      </c>
      <c r="F19" s="1508">
        <v>500</v>
      </c>
      <c r="G19" s="1508">
        <v>2095</v>
      </c>
      <c r="H19" s="1508"/>
      <c r="I19" s="1509">
        <v>0</v>
      </c>
      <c r="J19" s="170"/>
      <c r="K19" s="170"/>
      <c r="L19" s="170"/>
      <c r="M19" s="170"/>
      <c r="N19" s="170"/>
      <c r="O19" s="170"/>
      <c r="P19" s="170"/>
      <c r="Q19" s="170"/>
      <c r="R19" s="170"/>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row>
    <row r="20" spans="1:45" ht="15.05" customHeight="1">
      <c r="A20" s="1219"/>
      <c r="B20" s="1506" t="s">
        <v>347</v>
      </c>
      <c r="C20" s="1487">
        <v>172</v>
      </c>
      <c r="D20" s="1487">
        <v>213</v>
      </c>
      <c r="E20" s="1507">
        <v>208</v>
      </c>
      <c r="F20" s="1508">
        <v>3</v>
      </c>
      <c r="G20" s="1508">
        <v>2</v>
      </c>
      <c r="H20" s="1508">
        <v>0</v>
      </c>
      <c r="I20" s="1509">
        <v>0</v>
      </c>
      <c r="J20" s="170"/>
      <c r="K20" s="170"/>
      <c r="L20" s="170"/>
      <c r="M20" s="170"/>
      <c r="N20" s="170"/>
      <c r="O20" s="170"/>
      <c r="P20" s="170"/>
      <c r="Q20" s="170"/>
      <c r="R20" s="170"/>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row>
    <row r="21" spans="1:45" ht="15.05" customHeight="1">
      <c r="A21" s="1219"/>
      <c r="B21" s="1496" t="s">
        <v>348</v>
      </c>
      <c r="C21" s="1487">
        <v>1726</v>
      </c>
      <c r="D21" s="1487">
        <v>2601</v>
      </c>
      <c r="E21" s="412">
        <v>328</v>
      </c>
      <c r="F21" s="413">
        <v>379</v>
      </c>
      <c r="G21" s="413">
        <v>1894</v>
      </c>
      <c r="H21" s="413"/>
      <c r="I21" s="414">
        <v>0</v>
      </c>
      <c r="J21" s="170"/>
      <c r="K21" s="170"/>
      <c r="L21" s="170"/>
      <c r="M21" s="170"/>
      <c r="N21" s="170"/>
      <c r="O21" s="170"/>
      <c r="P21" s="170"/>
      <c r="Q21" s="170"/>
      <c r="R21" s="170"/>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row>
    <row r="22" spans="1:45" ht="15.05" customHeight="1">
      <c r="A22" s="1485" t="s">
        <v>349</v>
      </c>
      <c r="B22" s="1503"/>
      <c r="C22" s="1487">
        <v>1007.01</v>
      </c>
      <c r="D22" s="1487">
        <v>407.92500000000001</v>
      </c>
      <c r="E22" s="1504">
        <v>0</v>
      </c>
      <c r="F22" s="1504">
        <v>0</v>
      </c>
      <c r="G22" s="1504">
        <v>0</v>
      </c>
      <c r="H22" s="1504">
        <v>0</v>
      </c>
      <c r="I22" s="1505">
        <v>0</v>
      </c>
      <c r="J22" s="170"/>
      <c r="K22" s="170"/>
      <c r="L22" s="170"/>
      <c r="M22" s="170"/>
      <c r="N22" s="170"/>
      <c r="O22" s="170"/>
      <c r="P22" s="170"/>
      <c r="Q22" s="170"/>
      <c r="R22" s="170"/>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row>
    <row r="23" spans="1:45" ht="15.05" customHeight="1">
      <c r="A23" s="1510"/>
      <c r="B23" s="1511" t="s">
        <v>245</v>
      </c>
      <c r="C23" s="1487">
        <v>620</v>
      </c>
      <c r="D23" s="1487">
        <v>235</v>
      </c>
      <c r="E23" s="1512">
        <v>122</v>
      </c>
      <c r="F23" s="1513">
        <v>41</v>
      </c>
      <c r="G23" s="1513">
        <v>67</v>
      </c>
      <c r="H23" s="1513">
        <v>3</v>
      </c>
      <c r="I23" s="1514">
        <v>2</v>
      </c>
      <c r="J23" s="170"/>
      <c r="K23" s="170"/>
      <c r="L23" s="170"/>
      <c r="M23" s="170"/>
      <c r="N23" s="170"/>
      <c r="O23" s="170"/>
      <c r="P23" s="170"/>
      <c r="Q23" s="170"/>
      <c r="R23" s="170"/>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row>
    <row r="24" spans="1:45" ht="15.05" customHeight="1">
      <c r="A24" s="170"/>
      <c r="B24" s="170"/>
      <c r="C24" s="170"/>
      <c r="D24" s="170"/>
      <c r="E24" s="170"/>
      <c r="F24" s="170"/>
      <c r="G24" s="170"/>
      <c r="H24" s="170"/>
      <c r="I24" s="170"/>
      <c r="J24" s="170"/>
      <c r="K24" s="170"/>
      <c r="L24" s="170"/>
      <c r="M24" s="170"/>
      <c r="N24" s="170"/>
      <c r="O24" s="170"/>
      <c r="P24" s="170"/>
      <c r="Q24" s="170"/>
      <c r="R24" s="170"/>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row>
    <row r="25" spans="1:45" ht="15.05" customHeight="1">
      <c r="A25" s="10" t="s">
        <v>1341</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row>
    <row r="26" spans="1:45" ht="15.05" customHeight="1">
      <c r="A26" s="170"/>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row>
    <row r="27" spans="1:45" ht="15.05" customHeight="1">
      <c r="A27" s="1474" t="s">
        <v>228</v>
      </c>
      <c r="B27" s="1475"/>
      <c r="C27" s="1476"/>
      <c r="D27" s="1477"/>
      <c r="E27" s="2421" t="s">
        <v>657</v>
      </c>
      <c r="F27" s="2422"/>
      <c r="G27" s="2422"/>
      <c r="H27" s="2422"/>
      <c r="I27" s="2423"/>
      <c r="J27" s="1476"/>
      <c r="K27" s="1476"/>
      <c r="L27" s="1476"/>
      <c r="M27" s="1476"/>
      <c r="N27" s="1476" t="s">
        <v>229</v>
      </c>
      <c r="O27" s="1476"/>
      <c r="P27" s="1476"/>
      <c r="Q27" s="1476"/>
      <c r="R27" s="1476"/>
      <c r="S27" s="1475"/>
      <c r="AF27" s="11"/>
      <c r="AG27" s="11"/>
      <c r="AH27" s="11"/>
      <c r="AI27" s="11"/>
      <c r="AJ27" s="11"/>
      <c r="AK27" s="11"/>
      <c r="AL27" s="11"/>
      <c r="AM27" s="11"/>
      <c r="AN27" s="11"/>
      <c r="AO27" s="11"/>
      <c r="AP27" s="11"/>
      <c r="AQ27" s="11"/>
      <c r="AR27" s="11"/>
      <c r="AS27" s="11"/>
    </row>
    <row r="28" spans="1:45" ht="15.05" customHeight="1">
      <c r="A28" s="1211"/>
      <c r="B28" s="1212"/>
      <c r="C28" s="1213">
        <v>2022</v>
      </c>
      <c r="D28" s="1502">
        <v>2023</v>
      </c>
      <c r="E28" s="1515" t="s">
        <v>624</v>
      </c>
      <c r="F28" s="2424" t="s">
        <v>1167</v>
      </c>
      <c r="G28" s="2424"/>
      <c r="H28" s="2424"/>
      <c r="I28" s="2424"/>
      <c r="J28" s="1480"/>
      <c r="K28" s="1480"/>
      <c r="L28" s="1480"/>
      <c r="M28" s="1480"/>
      <c r="N28" s="1480"/>
      <c r="O28" s="1480"/>
      <c r="P28" s="1480"/>
      <c r="Q28" s="1480"/>
      <c r="R28" s="1480"/>
      <c r="S28" s="1481"/>
      <c r="AF28" s="11"/>
      <c r="AG28" s="11"/>
      <c r="AH28" s="11"/>
      <c r="AI28" s="11"/>
      <c r="AJ28" s="11"/>
      <c r="AK28" s="11"/>
      <c r="AL28" s="11"/>
      <c r="AM28" s="11"/>
      <c r="AN28" s="11"/>
      <c r="AO28" s="11"/>
      <c r="AP28" s="11"/>
      <c r="AQ28" s="11"/>
      <c r="AR28" s="11"/>
      <c r="AS28" s="11"/>
    </row>
    <row r="29" spans="1:45" ht="15.05" customHeight="1">
      <c r="A29" s="1211"/>
      <c r="B29" s="1212"/>
      <c r="C29" s="1516"/>
      <c r="D29" s="1517"/>
      <c r="E29" s="1516"/>
      <c r="F29" s="1484" t="s">
        <v>1168</v>
      </c>
      <c r="G29" s="1484" t="s">
        <v>1169</v>
      </c>
      <c r="H29" s="1484" t="s">
        <v>1170</v>
      </c>
      <c r="I29" s="1484" t="s">
        <v>1171</v>
      </c>
      <c r="J29" s="1216" t="s">
        <v>233</v>
      </c>
      <c r="K29" s="1217" t="s">
        <v>234</v>
      </c>
      <c r="L29" s="1217" t="s">
        <v>235</v>
      </c>
      <c r="M29" s="1217" t="s">
        <v>236</v>
      </c>
      <c r="N29" s="1217" t="s">
        <v>237</v>
      </c>
      <c r="O29" s="1217" t="s">
        <v>238</v>
      </c>
      <c r="P29" s="1217" t="s">
        <v>239</v>
      </c>
      <c r="Q29" s="1217" t="s">
        <v>240</v>
      </c>
      <c r="R29" s="1217" t="s">
        <v>241</v>
      </c>
      <c r="S29" s="1218" t="s">
        <v>995</v>
      </c>
      <c r="AF29" s="11"/>
      <c r="AG29" s="11"/>
      <c r="AH29" s="11"/>
      <c r="AI29" s="11"/>
      <c r="AJ29" s="11"/>
      <c r="AK29" s="11"/>
      <c r="AL29" s="11"/>
      <c r="AM29" s="11"/>
      <c r="AN29" s="11"/>
      <c r="AO29" s="11"/>
      <c r="AP29" s="11"/>
      <c r="AQ29" s="11"/>
      <c r="AR29" s="11"/>
      <c r="AS29" s="11"/>
    </row>
    <row r="30" spans="1:45" ht="15.05" customHeight="1">
      <c r="A30" s="1485" t="s">
        <v>345</v>
      </c>
      <c r="B30" s="1518"/>
      <c r="C30" s="1519">
        <v>3057.64</v>
      </c>
      <c r="D30" s="1487">
        <v>3783.3150000000001</v>
      </c>
      <c r="E30" s="1519">
        <v>921.41</v>
      </c>
      <c r="F30" s="1497"/>
      <c r="G30" s="1497"/>
      <c r="H30" s="1497"/>
      <c r="I30" s="1497"/>
      <c r="J30" s="1504">
        <v>0</v>
      </c>
      <c r="K30" s="1504">
        <v>0</v>
      </c>
      <c r="L30" s="1504">
        <v>0</v>
      </c>
      <c r="M30" s="1504">
        <v>0</v>
      </c>
      <c r="N30" s="1504">
        <v>0</v>
      </c>
      <c r="O30" s="1504">
        <v>0</v>
      </c>
      <c r="P30" s="1504">
        <v>0</v>
      </c>
      <c r="Q30" s="1504">
        <v>0</v>
      </c>
      <c r="R30" s="1504">
        <v>0</v>
      </c>
      <c r="S30" s="1505">
        <v>0</v>
      </c>
      <c r="AF30" s="11"/>
      <c r="AG30" s="11"/>
      <c r="AH30" s="11"/>
      <c r="AI30" s="11"/>
      <c r="AJ30" s="11"/>
      <c r="AK30" s="11"/>
      <c r="AL30" s="11"/>
      <c r="AM30" s="11"/>
      <c r="AN30" s="11"/>
      <c r="AO30" s="11"/>
      <c r="AP30" s="11"/>
      <c r="AQ30" s="11"/>
      <c r="AR30" s="11"/>
      <c r="AS30" s="11"/>
    </row>
    <row r="31" spans="1:45" ht="15.05" customHeight="1">
      <c r="A31" s="1520" t="s">
        <v>350</v>
      </c>
      <c r="B31" s="1521"/>
      <c r="C31" s="1522">
        <v>2124</v>
      </c>
      <c r="D31" s="1523">
        <v>3393</v>
      </c>
      <c r="E31" s="1493">
        <v>629</v>
      </c>
      <c r="F31" s="1494">
        <v>827</v>
      </c>
      <c r="G31" s="1494">
        <v>648</v>
      </c>
      <c r="H31" s="1494">
        <v>1420</v>
      </c>
      <c r="I31" s="1494">
        <v>498</v>
      </c>
      <c r="J31" s="407">
        <v>23</v>
      </c>
      <c r="K31" s="1508">
        <v>143</v>
      </c>
      <c r="L31" s="1508">
        <v>182</v>
      </c>
      <c r="M31" s="1508">
        <v>189</v>
      </c>
      <c r="N31" s="1508">
        <v>679</v>
      </c>
      <c r="O31" s="1508">
        <v>1069</v>
      </c>
      <c r="P31" s="1508">
        <v>778</v>
      </c>
      <c r="Q31" s="1508">
        <v>258</v>
      </c>
      <c r="R31" s="1508">
        <v>65</v>
      </c>
      <c r="S31" s="1509">
        <v>7</v>
      </c>
      <c r="AF31" s="11"/>
      <c r="AG31" s="11"/>
      <c r="AH31" s="11"/>
      <c r="AI31" s="11"/>
      <c r="AJ31" s="11"/>
      <c r="AK31" s="11"/>
      <c r="AL31" s="11"/>
      <c r="AM31" s="11"/>
      <c r="AN31" s="11"/>
      <c r="AO31" s="11"/>
      <c r="AP31" s="11"/>
      <c r="AQ31" s="11"/>
      <c r="AR31" s="11"/>
      <c r="AS31" s="11"/>
    </row>
    <row r="32" spans="1:45" ht="15.05" customHeight="1">
      <c r="A32" s="1219"/>
      <c r="B32" s="1524" t="s">
        <v>363</v>
      </c>
      <c r="C32" s="1522">
        <v>1020</v>
      </c>
      <c r="D32" s="1523">
        <v>1767</v>
      </c>
      <c r="E32" s="1493">
        <v>321</v>
      </c>
      <c r="F32" s="1494">
        <v>319</v>
      </c>
      <c r="G32" s="1494">
        <v>298</v>
      </c>
      <c r="H32" s="1494">
        <v>699</v>
      </c>
      <c r="I32" s="1494">
        <v>451</v>
      </c>
      <c r="J32" s="407">
        <v>21</v>
      </c>
      <c r="K32" s="1508">
        <v>126</v>
      </c>
      <c r="L32" s="1508">
        <v>162</v>
      </c>
      <c r="M32" s="1508">
        <v>137</v>
      </c>
      <c r="N32" s="1508">
        <v>335</v>
      </c>
      <c r="O32" s="1508">
        <v>479</v>
      </c>
      <c r="P32" s="1508">
        <v>359</v>
      </c>
      <c r="Q32" s="1508">
        <v>110</v>
      </c>
      <c r="R32" s="1508">
        <v>34</v>
      </c>
      <c r="S32" s="1509">
        <v>4</v>
      </c>
      <c r="AF32" s="11"/>
      <c r="AG32" s="11"/>
      <c r="AH32" s="11"/>
      <c r="AI32" s="11"/>
      <c r="AJ32" s="11"/>
      <c r="AK32" s="11"/>
      <c r="AL32" s="11"/>
      <c r="AM32" s="11"/>
      <c r="AN32" s="11"/>
      <c r="AO32" s="11"/>
      <c r="AP32" s="11"/>
      <c r="AQ32" s="11"/>
      <c r="AR32" s="11"/>
      <c r="AS32" s="11"/>
    </row>
    <row r="33" spans="1:51" ht="15.05" customHeight="1">
      <c r="A33" s="1219" t="s">
        <v>250</v>
      </c>
      <c r="B33" s="1524" t="s">
        <v>364</v>
      </c>
      <c r="C33" s="1522">
        <v>13</v>
      </c>
      <c r="D33" s="1523">
        <v>22</v>
      </c>
      <c r="E33" s="1525">
        <v>2</v>
      </c>
      <c r="F33" s="1494">
        <v>1</v>
      </c>
      <c r="G33" s="1494">
        <v>3</v>
      </c>
      <c r="H33" s="1494">
        <v>12</v>
      </c>
      <c r="I33" s="1494">
        <v>6</v>
      </c>
      <c r="J33" s="407">
        <v>2</v>
      </c>
      <c r="K33" s="1508">
        <v>4</v>
      </c>
      <c r="L33" s="1508">
        <v>2</v>
      </c>
      <c r="M33" s="1508">
        <v>3</v>
      </c>
      <c r="N33" s="1508">
        <v>6</v>
      </c>
      <c r="O33" s="1508">
        <v>4</v>
      </c>
      <c r="P33" s="1508">
        <v>1</v>
      </c>
      <c r="Q33" s="1508">
        <v>0</v>
      </c>
      <c r="R33" s="1508">
        <v>0</v>
      </c>
      <c r="S33" s="1509">
        <v>0</v>
      </c>
      <c r="AF33" s="11"/>
      <c r="AG33" s="11"/>
      <c r="AH33" s="11"/>
      <c r="AI33" s="11"/>
      <c r="AJ33" s="11"/>
      <c r="AK33" s="11"/>
      <c r="AL33" s="11"/>
      <c r="AM33" s="11"/>
      <c r="AN33" s="11"/>
      <c r="AO33" s="11"/>
      <c r="AP33" s="11"/>
      <c r="AQ33" s="11"/>
      <c r="AR33" s="11"/>
      <c r="AS33" s="11"/>
    </row>
    <row r="34" spans="1:51" ht="15.05" customHeight="1">
      <c r="A34" s="1219" t="s">
        <v>365</v>
      </c>
      <c r="B34" s="1524" t="s">
        <v>251</v>
      </c>
      <c r="C34" s="1522">
        <v>1016</v>
      </c>
      <c r="D34" s="1523">
        <v>1527</v>
      </c>
      <c r="E34" s="1493">
        <v>292</v>
      </c>
      <c r="F34" s="1494">
        <v>501</v>
      </c>
      <c r="G34" s="1494">
        <v>342</v>
      </c>
      <c r="H34" s="1494">
        <v>675</v>
      </c>
      <c r="I34" s="1494">
        <v>9</v>
      </c>
      <c r="J34" s="407">
        <v>0</v>
      </c>
      <c r="K34" s="1508">
        <v>2</v>
      </c>
      <c r="L34" s="1508">
        <v>5</v>
      </c>
      <c r="M34" s="1508">
        <v>30</v>
      </c>
      <c r="N34" s="1508">
        <v>320</v>
      </c>
      <c r="O34" s="1508">
        <v>575</v>
      </c>
      <c r="P34" s="1508">
        <v>414</v>
      </c>
      <c r="Q34" s="1508">
        <v>147</v>
      </c>
      <c r="R34" s="1508">
        <v>31</v>
      </c>
      <c r="S34" s="1509">
        <v>3</v>
      </c>
      <c r="AF34" s="11"/>
      <c r="AG34" s="11"/>
      <c r="AH34" s="11"/>
      <c r="AI34" s="11"/>
      <c r="AJ34" s="11"/>
      <c r="AK34" s="11"/>
      <c r="AL34" s="11"/>
      <c r="AM34" s="11"/>
      <c r="AN34" s="11"/>
      <c r="AO34" s="11"/>
      <c r="AP34" s="11"/>
      <c r="AQ34" s="11"/>
      <c r="AR34" s="11"/>
      <c r="AS34" s="11"/>
    </row>
    <row r="35" spans="1:51" ht="15.05" customHeight="1">
      <c r="A35" s="1219"/>
      <c r="B35" s="1524" t="s">
        <v>366</v>
      </c>
      <c r="C35" s="1522">
        <v>4</v>
      </c>
      <c r="D35" s="1523"/>
      <c r="E35" s="1493"/>
      <c r="F35" s="1494">
        <v>0</v>
      </c>
      <c r="G35" s="1494">
        <v>0</v>
      </c>
      <c r="H35" s="1494">
        <v>0</v>
      </c>
      <c r="I35" s="1494">
        <v>0</v>
      </c>
      <c r="J35" s="407">
        <v>0</v>
      </c>
      <c r="K35" s="1508">
        <v>0</v>
      </c>
      <c r="L35" s="1508">
        <v>0</v>
      </c>
      <c r="M35" s="1508">
        <v>0</v>
      </c>
      <c r="N35" s="1508">
        <v>0</v>
      </c>
      <c r="O35" s="1508">
        <v>0</v>
      </c>
      <c r="P35" s="1508">
        <v>0</v>
      </c>
      <c r="Q35" s="1508">
        <v>0</v>
      </c>
      <c r="R35" s="1508">
        <v>0</v>
      </c>
      <c r="S35" s="1509">
        <v>0</v>
      </c>
      <c r="AF35" s="11"/>
      <c r="AG35" s="11"/>
      <c r="AH35" s="11"/>
      <c r="AI35" s="11"/>
      <c r="AJ35" s="11"/>
      <c r="AK35" s="11"/>
      <c r="AL35" s="11"/>
      <c r="AM35" s="11"/>
      <c r="AN35" s="11"/>
      <c r="AO35" s="11"/>
      <c r="AP35" s="11"/>
      <c r="AQ35" s="11"/>
      <c r="AR35" s="11"/>
      <c r="AS35" s="11"/>
    </row>
    <row r="36" spans="1:51" ht="15.05" customHeight="1">
      <c r="A36" s="1219"/>
      <c r="B36" s="1220" t="s">
        <v>642</v>
      </c>
      <c r="C36" s="902">
        <v>71</v>
      </c>
      <c r="D36" s="1526">
        <v>77</v>
      </c>
      <c r="E36" s="411">
        <v>14</v>
      </c>
      <c r="F36" s="1494">
        <v>6</v>
      </c>
      <c r="G36" s="1494">
        <v>5</v>
      </c>
      <c r="H36" s="1494">
        <v>34</v>
      </c>
      <c r="I36" s="1494">
        <v>32</v>
      </c>
      <c r="J36" s="407">
        <v>0</v>
      </c>
      <c r="K36" s="1508">
        <v>11</v>
      </c>
      <c r="L36" s="1508">
        <v>13</v>
      </c>
      <c r="M36" s="1508">
        <v>19</v>
      </c>
      <c r="N36" s="1508">
        <v>18</v>
      </c>
      <c r="O36" s="1508">
        <v>11</v>
      </c>
      <c r="P36" s="1508">
        <v>4</v>
      </c>
      <c r="Q36" s="1508">
        <v>1</v>
      </c>
      <c r="R36" s="1508">
        <v>0</v>
      </c>
      <c r="S36" s="1509">
        <v>0</v>
      </c>
      <c r="AF36" s="11"/>
      <c r="AG36" s="11"/>
      <c r="AH36" s="11"/>
      <c r="AI36" s="11"/>
      <c r="AJ36" s="11"/>
      <c r="AK36" s="11"/>
      <c r="AL36" s="11"/>
      <c r="AM36" s="11"/>
      <c r="AN36" s="11"/>
      <c r="AO36" s="11"/>
      <c r="AP36" s="11"/>
      <c r="AQ36" s="11"/>
      <c r="AR36" s="11"/>
      <c r="AS36" s="11"/>
    </row>
    <row r="37" spans="1:51" ht="15.05" customHeight="1">
      <c r="A37" s="1485" t="s">
        <v>349</v>
      </c>
      <c r="B37" s="1518"/>
      <c r="C37" s="1519">
        <v>933.64</v>
      </c>
      <c r="D37" s="1487">
        <v>390.315</v>
      </c>
      <c r="E37" s="1519">
        <v>292.41000000000003</v>
      </c>
      <c r="F37" s="1497"/>
      <c r="G37" s="1497"/>
      <c r="H37" s="1497"/>
      <c r="I37" s="1497"/>
      <c r="J37" s="1527">
        <v>0</v>
      </c>
      <c r="K37" s="1527">
        <v>0</v>
      </c>
      <c r="L37" s="1527">
        <v>0</v>
      </c>
      <c r="M37" s="1527">
        <v>0</v>
      </c>
      <c r="N37" s="1527">
        <v>0</v>
      </c>
      <c r="O37" s="1527">
        <v>0</v>
      </c>
      <c r="P37" s="1527">
        <v>0</v>
      </c>
      <c r="Q37" s="1527">
        <v>0</v>
      </c>
      <c r="R37" s="1527">
        <v>0</v>
      </c>
      <c r="S37" s="1528">
        <v>0</v>
      </c>
      <c r="AF37" s="11"/>
      <c r="AG37" s="11"/>
      <c r="AH37" s="11"/>
      <c r="AI37" s="11"/>
      <c r="AJ37" s="11"/>
      <c r="AK37" s="11"/>
      <c r="AL37" s="11"/>
      <c r="AM37" s="11"/>
      <c r="AN37" s="11"/>
      <c r="AO37" s="11"/>
      <c r="AP37" s="11"/>
      <c r="AQ37" s="11"/>
      <c r="AR37" s="11"/>
      <c r="AS37" s="11"/>
    </row>
    <row r="38" spans="1:51" ht="15.05" customHeight="1">
      <c r="A38" s="1510"/>
      <c r="B38" s="1529" t="s">
        <v>245</v>
      </c>
      <c r="C38" s="1530">
        <v>562</v>
      </c>
      <c r="D38" s="1531">
        <v>232</v>
      </c>
      <c r="E38" s="1532">
        <v>181</v>
      </c>
      <c r="F38" s="1494">
        <v>0</v>
      </c>
      <c r="G38" s="1494">
        <v>0</v>
      </c>
      <c r="H38" s="1494">
        <v>0</v>
      </c>
      <c r="I38" s="1494">
        <v>0</v>
      </c>
      <c r="J38" s="1512">
        <v>1</v>
      </c>
      <c r="K38" s="1513">
        <v>17</v>
      </c>
      <c r="L38" s="1513">
        <v>31</v>
      </c>
      <c r="M38" s="1513">
        <v>37</v>
      </c>
      <c r="N38" s="1513">
        <v>35</v>
      </c>
      <c r="O38" s="1513">
        <v>36</v>
      </c>
      <c r="P38" s="1513">
        <v>18</v>
      </c>
      <c r="Q38" s="1513">
        <v>19</v>
      </c>
      <c r="R38" s="1513">
        <v>19</v>
      </c>
      <c r="S38" s="1514">
        <v>19</v>
      </c>
      <c r="AF38" s="11"/>
      <c r="AG38" s="11"/>
      <c r="AH38" s="11"/>
      <c r="AI38" s="11"/>
      <c r="AJ38" s="11"/>
      <c r="AK38" s="11"/>
      <c r="AL38" s="11"/>
      <c r="AM38" s="11"/>
      <c r="AN38" s="11"/>
      <c r="AO38" s="11"/>
      <c r="AP38" s="11"/>
      <c r="AQ38" s="11"/>
      <c r="AR38" s="11"/>
      <c r="AS38" s="11"/>
    </row>
    <row r="39" spans="1:51">
      <c r="A39" s="170"/>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45"/>
      <c r="AU39" s="145"/>
      <c r="AV39" s="145"/>
      <c r="AW39" s="145"/>
      <c r="AX39" s="145"/>
      <c r="AY39" s="145"/>
    </row>
    <row r="40" spans="1:51">
      <c r="A40" s="10" t="s">
        <v>1316</v>
      </c>
      <c r="B40" s="11"/>
      <c r="C40" s="11"/>
      <c r="D40" s="11"/>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45"/>
      <c r="AU40" s="145"/>
      <c r="AV40" s="145"/>
      <c r="AW40" s="145"/>
      <c r="AX40" s="145"/>
      <c r="AY40" s="145"/>
    </row>
    <row r="41" spans="1:51">
      <c r="A41" s="180"/>
      <c r="B41" s="11"/>
      <c r="C41" s="11"/>
      <c r="D41" s="11"/>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45"/>
      <c r="AU41" s="145"/>
      <c r="AV41" s="145"/>
      <c r="AW41" s="145"/>
      <c r="AX41" s="145"/>
      <c r="AY41" s="145"/>
    </row>
    <row r="42" spans="1:51">
      <c r="A42" s="1474" t="s">
        <v>228</v>
      </c>
      <c r="B42" s="1475"/>
      <c r="C42" s="1476"/>
      <c r="D42" s="1477"/>
      <c r="E42" s="1500"/>
      <c r="F42" s="1500"/>
      <c r="G42" s="1500" t="s">
        <v>230</v>
      </c>
      <c r="H42" s="1500"/>
      <c r="I42" s="1500"/>
      <c r="J42" s="1533"/>
      <c r="K42" s="1500"/>
      <c r="L42" s="1500"/>
      <c r="M42" s="1500" t="s">
        <v>246</v>
      </c>
      <c r="N42" s="1500"/>
      <c r="O42" s="1500"/>
      <c r="P42" s="1500"/>
      <c r="Q42" s="1501"/>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45"/>
      <c r="AU42" s="145"/>
      <c r="AV42" s="145"/>
      <c r="AW42" s="145"/>
      <c r="AX42" s="145"/>
      <c r="AY42" s="145"/>
    </row>
    <row r="43" spans="1:51">
      <c r="A43" s="1211"/>
      <c r="B43" s="1212"/>
      <c r="C43" s="1213">
        <v>2022</v>
      </c>
      <c r="D43" s="1502">
        <v>2023</v>
      </c>
      <c r="E43" s="2425" t="s">
        <v>754</v>
      </c>
      <c r="F43" s="2426"/>
      <c r="G43" s="1217" t="s">
        <v>231</v>
      </c>
      <c r="H43" s="1217" t="s">
        <v>244</v>
      </c>
      <c r="I43" s="1222" t="s">
        <v>232</v>
      </c>
      <c r="J43" s="1520" t="s">
        <v>355</v>
      </c>
      <c r="K43" s="1223"/>
      <c r="L43" s="1217" t="s">
        <v>356</v>
      </c>
      <c r="M43" s="1217" t="s">
        <v>357</v>
      </c>
      <c r="N43" s="1217" t="s">
        <v>358</v>
      </c>
      <c r="O43" s="1217" t="s">
        <v>359</v>
      </c>
      <c r="P43" s="1217" t="s">
        <v>360</v>
      </c>
      <c r="Q43" s="1221" t="s">
        <v>361</v>
      </c>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45"/>
      <c r="AU43" s="145"/>
      <c r="AV43" s="145"/>
      <c r="AW43" s="145"/>
      <c r="AX43" s="145"/>
      <c r="AY43" s="145"/>
    </row>
    <row r="44" spans="1:51">
      <c r="A44" s="1211"/>
      <c r="B44" s="1212"/>
      <c r="C44" s="1516"/>
      <c r="D44" s="1517"/>
      <c r="E44" s="1216" t="s">
        <v>243</v>
      </c>
      <c r="F44" s="1217" t="s">
        <v>244</v>
      </c>
      <c r="G44" s="1217"/>
      <c r="H44" s="1217"/>
      <c r="I44" s="1222" t="s">
        <v>996</v>
      </c>
      <c r="J44" s="1534" t="s">
        <v>248</v>
      </c>
      <c r="K44" s="1217" t="s">
        <v>249</v>
      </c>
      <c r="L44" s="1217"/>
      <c r="M44" s="1217"/>
      <c r="N44" s="1217"/>
      <c r="O44" s="1217"/>
      <c r="P44" s="1217"/>
      <c r="Q44" s="1221"/>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45"/>
      <c r="AU44" s="145"/>
      <c r="AV44" s="145"/>
      <c r="AW44" s="145"/>
      <c r="AX44" s="145"/>
      <c r="AY44" s="145"/>
    </row>
    <row r="45" spans="1:51">
      <c r="A45" s="1485" t="s">
        <v>345</v>
      </c>
      <c r="B45" s="1518"/>
      <c r="C45" s="1519">
        <v>3057.64</v>
      </c>
      <c r="D45" s="1487">
        <v>3783.3150000000001</v>
      </c>
      <c r="E45" s="1535">
        <v>0</v>
      </c>
      <c r="F45" s="1504">
        <v>0</v>
      </c>
      <c r="G45" s="1504">
        <v>0</v>
      </c>
      <c r="H45" s="1504">
        <v>0</v>
      </c>
      <c r="I45" s="1504">
        <v>0</v>
      </c>
      <c r="J45" s="1535">
        <v>0</v>
      </c>
      <c r="K45" s="1504">
        <v>0</v>
      </c>
      <c r="L45" s="1504">
        <v>0</v>
      </c>
      <c r="M45" s="1504">
        <v>0</v>
      </c>
      <c r="N45" s="1504">
        <v>0</v>
      </c>
      <c r="O45" s="1504">
        <v>0</v>
      </c>
      <c r="P45" s="1504">
        <v>0</v>
      </c>
      <c r="Q45" s="1505">
        <v>0</v>
      </c>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45"/>
      <c r="AU45" s="145"/>
      <c r="AV45" s="145"/>
      <c r="AW45" s="145"/>
      <c r="AX45" s="145"/>
      <c r="AY45" s="145"/>
    </row>
    <row r="46" spans="1:51">
      <c r="A46" s="1520" t="s">
        <v>350</v>
      </c>
      <c r="B46" s="1521"/>
      <c r="C46" s="1522">
        <v>2124</v>
      </c>
      <c r="D46" s="1523">
        <v>3393</v>
      </c>
      <c r="E46" s="1536">
        <v>1380</v>
      </c>
      <c r="F46" s="1508">
        <v>448</v>
      </c>
      <c r="G46" s="1508">
        <v>1565</v>
      </c>
      <c r="H46" s="1508"/>
      <c r="I46" s="1537">
        <v>0</v>
      </c>
      <c r="J46" s="1536">
        <v>457</v>
      </c>
      <c r="K46" s="1508">
        <v>568</v>
      </c>
      <c r="L46" s="1508">
        <v>95</v>
      </c>
      <c r="M46" s="1508">
        <v>518</v>
      </c>
      <c r="N46" s="1508">
        <v>1678</v>
      </c>
      <c r="O46" s="1508">
        <v>378</v>
      </c>
      <c r="P46" s="1508">
        <v>132</v>
      </c>
      <c r="Q46" s="1509">
        <v>24</v>
      </c>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45"/>
      <c r="AU46" s="145"/>
      <c r="AV46" s="145"/>
      <c r="AW46" s="145"/>
      <c r="AX46" s="145"/>
      <c r="AY46" s="145"/>
    </row>
    <row r="47" spans="1:51">
      <c r="A47" s="1219"/>
      <c r="B47" s="1524" t="s">
        <v>363</v>
      </c>
      <c r="C47" s="1522">
        <v>1020</v>
      </c>
      <c r="D47" s="1523">
        <v>1767</v>
      </c>
      <c r="E47" s="1536">
        <v>631</v>
      </c>
      <c r="F47" s="1508">
        <v>253</v>
      </c>
      <c r="G47" s="1508">
        <v>883</v>
      </c>
      <c r="H47" s="1508"/>
      <c r="I47" s="1537">
        <v>0</v>
      </c>
      <c r="J47" s="1536">
        <v>415</v>
      </c>
      <c r="K47" s="1508">
        <v>515</v>
      </c>
      <c r="L47" s="1508">
        <v>59</v>
      </c>
      <c r="M47" s="1508">
        <v>220</v>
      </c>
      <c r="N47" s="1508">
        <v>706</v>
      </c>
      <c r="O47" s="1508">
        <v>175</v>
      </c>
      <c r="P47" s="1508">
        <v>84</v>
      </c>
      <c r="Q47" s="1509">
        <v>8</v>
      </c>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45"/>
      <c r="AU47" s="145"/>
      <c r="AV47" s="145"/>
      <c r="AW47" s="145"/>
      <c r="AX47" s="145"/>
      <c r="AY47" s="145"/>
    </row>
    <row r="48" spans="1:51">
      <c r="A48" s="1219" t="s">
        <v>250</v>
      </c>
      <c r="B48" s="1524" t="s">
        <v>364</v>
      </c>
      <c r="C48" s="1522">
        <v>13</v>
      </c>
      <c r="D48" s="1523">
        <v>22</v>
      </c>
      <c r="E48" s="1536">
        <v>4</v>
      </c>
      <c r="F48" s="1508">
        <v>6</v>
      </c>
      <c r="G48" s="1508">
        <v>12</v>
      </c>
      <c r="H48" s="1508">
        <v>0</v>
      </c>
      <c r="I48" s="1537">
        <v>0</v>
      </c>
      <c r="J48" s="1536">
        <v>7</v>
      </c>
      <c r="K48" s="1508">
        <v>10</v>
      </c>
      <c r="L48" s="1508">
        <v>2</v>
      </c>
      <c r="M48" s="1508">
        <v>6</v>
      </c>
      <c r="N48" s="1508">
        <v>3</v>
      </c>
      <c r="O48" s="1508">
        <v>0</v>
      </c>
      <c r="P48" s="1508">
        <v>0</v>
      </c>
      <c r="Q48" s="1509">
        <v>1</v>
      </c>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45"/>
      <c r="AU48" s="145"/>
      <c r="AV48" s="145"/>
      <c r="AW48" s="145"/>
      <c r="AX48" s="145"/>
      <c r="AY48" s="145"/>
    </row>
    <row r="49" spans="1:51">
      <c r="A49" s="1219" t="s">
        <v>365</v>
      </c>
      <c r="B49" s="1524" t="s">
        <v>251</v>
      </c>
      <c r="C49" s="1522">
        <v>1016</v>
      </c>
      <c r="D49" s="1523">
        <v>1527</v>
      </c>
      <c r="E49" s="1536">
        <v>725</v>
      </c>
      <c r="F49" s="1508">
        <v>178</v>
      </c>
      <c r="G49" s="1508">
        <v>624</v>
      </c>
      <c r="H49" s="1508">
        <v>0</v>
      </c>
      <c r="I49" s="1537">
        <v>0</v>
      </c>
      <c r="J49" s="1536">
        <v>4</v>
      </c>
      <c r="K49" s="1508">
        <v>5</v>
      </c>
      <c r="L49" s="1508">
        <v>22</v>
      </c>
      <c r="M49" s="1508">
        <v>274</v>
      </c>
      <c r="N49" s="1508">
        <v>961</v>
      </c>
      <c r="O49" s="1508">
        <v>202</v>
      </c>
      <c r="P49" s="1508">
        <v>48</v>
      </c>
      <c r="Q49" s="1509">
        <v>15</v>
      </c>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45"/>
      <c r="AU49" s="145"/>
      <c r="AV49" s="145"/>
      <c r="AW49" s="145"/>
      <c r="AX49" s="145"/>
      <c r="AY49" s="145"/>
    </row>
    <row r="50" spans="1:51">
      <c r="A50" s="1219"/>
      <c r="B50" s="1524" t="s">
        <v>366</v>
      </c>
      <c r="C50" s="1522">
        <v>4</v>
      </c>
      <c r="D50" s="1523"/>
      <c r="E50" s="1536">
        <v>0</v>
      </c>
      <c r="F50" s="1508">
        <v>0</v>
      </c>
      <c r="G50" s="1508">
        <v>0</v>
      </c>
      <c r="H50" s="1508">
        <v>0</v>
      </c>
      <c r="I50" s="1537">
        <v>0</v>
      </c>
      <c r="J50" s="1536">
        <v>0</v>
      </c>
      <c r="K50" s="1508">
        <v>0</v>
      </c>
      <c r="L50" s="1508">
        <v>0</v>
      </c>
      <c r="M50" s="1508">
        <v>0</v>
      </c>
      <c r="N50" s="1508">
        <v>0</v>
      </c>
      <c r="O50" s="1508">
        <v>0</v>
      </c>
      <c r="P50" s="1508">
        <v>0</v>
      </c>
      <c r="Q50" s="1509">
        <v>0</v>
      </c>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45"/>
      <c r="AU50" s="145"/>
      <c r="AV50" s="145"/>
      <c r="AW50" s="145"/>
      <c r="AX50" s="145"/>
      <c r="AY50" s="145"/>
    </row>
    <row r="51" spans="1:51">
      <c r="A51" s="1219"/>
      <c r="B51" s="1220" t="s">
        <v>642</v>
      </c>
      <c r="C51" s="902">
        <v>71</v>
      </c>
      <c r="D51" s="1526">
        <v>77</v>
      </c>
      <c r="E51" s="1536">
        <v>20</v>
      </c>
      <c r="F51" s="1508">
        <v>11</v>
      </c>
      <c r="G51" s="1508">
        <v>46</v>
      </c>
      <c r="H51" s="1508">
        <v>0</v>
      </c>
      <c r="I51" s="1537">
        <v>0</v>
      </c>
      <c r="J51" s="1536">
        <v>31</v>
      </c>
      <c r="K51" s="1508">
        <v>38</v>
      </c>
      <c r="L51" s="1508">
        <v>12</v>
      </c>
      <c r="M51" s="1508">
        <v>18</v>
      </c>
      <c r="N51" s="1508">
        <v>8</v>
      </c>
      <c r="O51" s="1508">
        <v>1</v>
      </c>
      <c r="P51" s="1508">
        <v>0</v>
      </c>
      <c r="Q51" s="1509">
        <v>0</v>
      </c>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45"/>
      <c r="AU51" s="145"/>
      <c r="AV51" s="145"/>
      <c r="AW51" s="145"/>
      <c r="AX51" s="145"/>
      <c r="AY51" s="145"/>
    </row>
    <row r="52" spans="1:51">
      <c r="A52" s="1485" t="s">
        <v>349</v>
      </c>
      <c r="B52" s="1518"/>
      <c r="C52" s="1519">
        <v>933.64</v>
      </c>
      <c r="D52" s="1487">
        <v>390.315</v>
      </c>
      <c r="E52" s="1538">
        <v>0</v>
      </c>
      <c r="F52" s="1527">
        <v>0</v>
      </c>
      <c r="G52" s="1527">
        <v>0</v>
      </c>
      <c r="H52" s="1527">
        <v>0</v>
      </c>
      <c r="I52" s="1527">
        <v>0</v>
      </c>
      <c r="J52" s="1538">
        <v>0</v>
      </c>
      <c r="K52" s="1527">
        <v>0</v>
      </c>
      <c r="L52" s="1527">
        <v>0</v>
      </c>
      <c r="M52" s="1527">
        <v>0</v>
      </c>
      <c r="N52" s="1527">
        <v>0</v>
      </c>
      <c r="O52" s="1527">
        <v>0</v>
      </c>
      <c r="P52" s="1527">
        <v>0</v>
      </c>
      <c r="Q52" s="1528">
        <v>0</v>
      </c>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45"/>
      <c r="AU52" s="145"/>
      <c r="AV52" s="145"/>
      <c r="AW52" s="145"/>
      <c r="AX52" s="145"/>
      <c r="AY52" s="145"/>
    </row>
    <row r="53" spans="1:51">
      <c r="A53" s="1510"/>
      <c r="B53" s="1529" t="s">
        <v>245</v>
      </c>
      <c r="C53" s="1530">
        <v>562</v>
      </c>
      <c r="D53" s="1531">
        <v>232</v>
      </c>
      <c r="E53" s="1539">
        <v>140</v>
      </c>
      <c r="F53" s="1513">
        <v>33</v>
      </c>
      <c r="G53" s="1513">
        <v>52</v>
      </c>
      <c r="H53" s="1513">
        <v>7</v>
      </c>
      <c r="I53" s="1540">
        <v>0</v>
      </c>
      <c r="J53" s="1539">
        <v>63</v>
      </c>
      <c r="K53" s="1513">
        <v>153</v>
      </c>
      <c r="L53" s="1513">
        <v>39</v>
      </c>
      <c r="M53" s="1513">
        <v>17</v>
      </c>
      <c r="N53" s="1513">
        <v>9</v>
      </c>
      <c r="O53" s="1513">
        <v>7</v>
      </c>
      <c r="P53" s="1513">
        <v>0</v>
      </c>
      <c r="Q53" s="1514">
        <v>7</v>
      </c>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45"/>
      <c r="AU53" s="145"/>
      <c r="AV53" s="145"/>
      <c r="AW53" s="145"/>
      <c r="AX53" s="145"/>
      <c r="AY53" s="145"/>
    </row>
    <row r="54" spans="1:51">
      <c r="A54" s="170"/>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45"/>
      <c r="AU54" s="145"/>
      <c r="AV54" s="145"/>
      <c r="AW54" s="145"/>
      <c r="AX54" s="145"/>
      <c r="AY54" s="145"/>
    </row>
    <row r="55" spans="1:51">
      <c r="A55" s="10" t="s">
        <v>1175</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row>
    <row r="56" spans="1:51">
      <c r="A56" s="17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row>
    <row r="57" spans="1:51" ht="15.05" customHeight="1">
      <c r="A57" s="1541"/>
      <c r="B57" s="1475"/>
      <c r="C57" s="1476"/>
      <c r="D57" s="1477"/>
      <c r="E57" s="2421" t="s">
        <v>657</v>
      </c>
      <c r="F57" s="2422"/>
      <c r="G57" s="2422"/>
      <c r="H57" s="2422"/>
      <c r="I57" s="2423"/>
      <c r="J57" s="1476"/>
      <c r="K57" s="1476"/>
      <c r="L57" s="1476"/>
      <c r="M57" s="1476"/>
      <c r="N57" s="1476" t="s">
        <v>229</v>
      </c>
      <c r="O57" s="1476"/>
      <c r="P57" s="1476"/>
      <c r="Q57" s="1476"/>
      <c r="R57" s="1476"/>
      <c r="S57" s="1475"/>
      <c r="AF57" s="11"/>
      <c r="AG57" s="11"/>
      <c r="AH57" s="11"/>
      <c r="AI57" s="11"/>
      <c r="AJ57" s="11"/>
      <c r="AK57" s="11"/>
      <c r="AL57" s="11"/>
      <c r="AM57" s="11"/>
      <c r="AN57" s="11"/>
      <c r="AO57" s="11"/>
      <c r="AP57" s="11"/>
      <c r="AQ57" s="11"/>
      <c r="AR57" s="11"/>
      <c r="AS57" s="11"/>
    </row>
    <row r="58" spans="1:51" ht="15.05" customHeight="1">
      <c r="A58" s="1211" t="s">
        <v>228</v>
      </c>
      <c r="B58" s="1212"/>
      <c r="C58" s="1213">
        <v>2022</v>
      </c>
      <c r="D58" s="1502">
        <v>2023</v>
      </c>
      <c r="E58" s="1212" t="s">
        <v>624</v>
      </c>
      <c r="F58" s="2424" t="s">
        <v>1167</v>
      </c>
      <c r="G58" s="2424"/>
      <c r="H58" s="2424"/>
      <c r="I58" s="2424"/>
      <c r="J58" s="1480"/>
      <c r="K58" s="1480"/>
      <c r="L58" s="1480"/>
      <c r="M58" s="1480"/>
      <c r="N58" s="1480"/>
      <c r="O58" s="1480"/>
      <c r="P58" s="1480"/>
      <c r="Q58" s="1480"/>
      <c r="R58" s="1480"/>
      <c r="S58" s="1481"/>
      <c r="AF58" s="11"/>
      <c r="AG58" s="11"/>
      <c r="AH58" s="11"/>
      <c r="AI58" s="11"/>
      <c r="AJ58" s="11"/>
      <c r="AK58" s="11"/>
      <c r="AL58" s="11"/>
      <c r="AM58" s="11"/>
      <c r="AN58" s="11"/>
      <c r="AO58" s="11"/>
      <c r="AP58" s="11"/>
      <c r="AQ58" s="11"/>
      <c r="AR58" s="11"/>
      <c r="AS58" s="11"/>
    </row>
    <row r="59" spans="1:51" ht="15.05" customHeight="1">
      <c r="A59" s="1211"/>
      <c r="B59" s="1212"/>
      <c r="C59" s="1516"/>
      <c r="D59" s="1517"/>
      <c r="E59" s="1516"/>
      <c r="F59" s="1484" t="s">
        <v>1168</v>
      </c>
      <c r="G59" s="1484" t="s">
        <v>1169</v>
      </c>
      <c r="H59" s="1484" t="s">
        <v>1170</v>
      </c>
      <c r="I59" s="1484" t="s">
        <v>1171</v>
      </c>
      <c r="J59" s="1216" t="s">
        <v>233</v>
      </c>
      <c r="K59" s="1217" t="s">
        <v>234</v>
      </c>
      <c r="L59" s="1217" t="s">
        <v>235</v>
      </c>
      <c r="M59" s="1217" t="s">
        <v>236</v>
      </c>
      <c r="N59" s="1217" t="s">
        <v>237</v>
      </c>
      <c r="O59" s="1217" t="s">
        <v>238</v>
      </c>
      <c r="P59" s="1217" t="s">
        <v>239</v>
      </c>
      <c r="Q59" s="1217" t="s">
        <v>240</v>
      </c>
      <c r="R59" s="1217" t="s">
        <v>241</v>
      </c>
      <c r="S59" s="1221" t="s">
        <v>242</v>
      </c>
      <c r="AF59" s="11"/>
      <c r="AG59" s="11"/>
      <c r="AH59" s="11"/>
      <c r="AI59" s="11"/>
      <c r="AJ59" s="11"/>
      <c r="AK59" s="11"/>
      <c r="AL59" s="11"/>
      <c r="AM59" s="11"/>
      <c r="AN59" s="11"/>
      <c r="AO59" s="11"/>
      <c r="AP59" s="11"/>
      <c r="AQ59" s="11"/>
      <c r="AR59" s="11"/>
      <c r="AS59" s="11"/>
    </row>
    <row r="60" spans="1:51" ht="15.05" customHeight="1">
      <c r="A60" s="1485" t="s">
        <v>345</v>
      </c>
      <c r="B60" s="1503"/>
      <c r="C60" s="1487">
        <v>28797.53</v>
      </c>
      <c r="D60" s="1487">
        <v>28780.14</v>
      </c>
      <c r="E60" s="1519">
        <v>7750.58</v>
      </c>
      <c r="F60" s="1489">
        <v>0</v>
      </c>
      <c r="G60" s="1489">
        <v>0</v>
      </c>
      <c r="H60" s="1489">
        <v>0</v>
      </c>
      <c r="I60" s="1489">
        <v>0</v>
      </c>
      <c r="J60" s="1504">
        <v>0</v>
      </c>
      <c r="K60" s="1504">
        <v>0</v>
      </c>
      <c r="L60" s="1504">
        <v>0</v>
      </c>
      <c r="M60" s="1504">
        <v>0</v>
      </c>
      <c r="N60" s="1504">
        <v>0</v>
      </c>
      <c r="O60" s="1504">
        <v>0</v>
      </c>
      <c r="P60" s="1504">
        <v>0</v>
      </c>
      <c r="Q60" s="1504">
        <v>0</v>
      </c>
      <c r="R60" s="1504">
        <v>0</v>
      </c>
      <c r="S60" s="1505">
        <v>0</v>
      </c>
      <c r="AF60" s="11"/>
      <c r="AG60" s="11"/>
      <c r="AH60" s="11"/>
      <c r="AI60" s="11"/>
      <c r="AJ60" s="11"/>
      <c r="AK60" s="11"/>
      <c r="AL60" s="11"/>
      <c r="AM60" s="11"/>
      <c r="AN60" s="11"/>
      <c r="AO60" s="11"/>
      <c r="AP60" s="11"/>
      <c r="AQ60" s="11"/>
      <c r="AR60" s="11"/>
      <c r="AS60" s="11"/>
    </row>
    <row r="61" spans="1:51" ht="15.05" customHeight="1">
      <c r="A61" s="1224" t="s">
        <v>997</v>
      </c>
      <c r="B61" s="1542"/>
      <c r="C61" s="1543">
        <v>26971</v>
      </c>
      <c r="D61" s="1523">
        <v>26936</v>
      </c>
      <c r="E61" s="1544">
        <v>6587</v>
      </c>
      <c r="F61" s="419">
        <v>4746</v>
      </c>
      <c r="G61" s="419">
        <v>4759</v>
      </c>
      <c r="H61" s="419">
        <v>11107</v>
      </c>
      <c r="I61" s="419">
        <v>6324</v>
      </c>
      <c r="J61" s="407">
        <v>187</v>
      </c>
      <c r="K61" s="1508">
        <v>1938</v>
      </c>
      <c r="L61" s="1508">
        <v>3262</v>
      </c>
      <c r="M61" s="1508">
        <v>4952</v>
      </c>
      <c r="N61" s="1508">
        <v>6874</v>
      </c>
      <c r="O61" s="1508">
        <v>5571</v>
      </c>
      <c r="P61" s="1508">
        <v>3065</v>
      </c>
      <c r="Q61" s="1508">
        <v>912</v>
      </c>
      <c r="R61" s="1508">
        <v>164</v>
      </c>
      <c r="S61" s="1509">
        <v>11</v>
      </c>
      <c r="AF61" s="11"/>
      <c r="AG61" s="11"/>
      <c r="AH61" s="11"/>
      <c r="AI61" s="11"/>
      <c r="AJ61" s="11"/>
      <c r="AK61" s="11"/>
      <c r="AL61" s="11"/>
      <c r="AM61" s="11"/>
      <c r="AN61" s="11"/>
      <c r="AO61" s="11"/>
      <c r="AP61" s="11"/>
      <c r="AQ61" s="11"/>
      <c r="AR61" s="11"/>
      <c r="AS61" s="11"/>
    </row>
    <row r="62" spans="1:51">
      <c r="A62" s="1520" t="s">
        <v>998</v>
      </c>
      <c r="B62" s="1545"/>
      <c r="C62" s="1543">
        <v>1826.53</v>
      </c>
      <c r="D62" s="1543">
        <v>1844.14</v>
      </c>
      <c r="E62" s="1546">
        <v>1163.58</v>
      </c>
      <c r="F62" s="420">
        <v>0</v>
      </c>
      <c r="G62" s="420">
        <v>0</v>
      </c>
      <c r="H62" s="420">
        <v>0</v>
      </c>
      <c r="I62" s="420">
        <v>0</v>
      </c>
      <c r="J62" s="1504">
        <v>0</v>
      </c>
      <c r="K62" s="1504">
        <v>0</v>
      </c>
      <c r="L62" s="1504">
        <v>0</v>
      </c>
      <c r="M62" s="1504">
        <v>0</v>
      </c>
      <c r="N62" s="1504">
        <v>0</v>
      </c>
      <c r="O62" s="1504">
        <v>0</v>
      </c>
      <c r="P62" s="1504">
        <v>0</v>
      </c>
      <c r="Q62" s="1504">
        <v>0</v>
      </c>
      <c r="R62" s="1504">
        <v>0</v>
      </c>
      <c r="S62" s="1505">
        <v>0</v>
      </c>
      <c r="AF62" s="11"/>
      <c r="AG62" s="11"/>
      <c r="AH62" s="11"/>
      <c r="AI62" s="11"/>
      <c r="AJ62" s="11"/>
      <c r="AK62" s="11"/>
      <c r="AL62" s="11"/>
      <c r="AM62" s="11"/>
      <c r="AN62" s="11"/>
      <c r="AO62" s="11"/>
      <c r="AP62" s="11"/>
      <c r="AQ62" s="11"/>
      <c r="AR62" s="11"/>
      <c r="AS62" s="11"/>
    </row>
    <row r="63" spans="1:51">
      <c r="A63" s="1510"/>
      <c r="B63" s="1511" t="s">
        <v>245</v>
      </c>
      <c r="C63" s="1487">
        <v>1230</v>
      </c>
      <c r="D63" s="1531">
        <v>1233</v>
      </c>
      <c r="E63" s="1547">
        <v>874</v>
      </c>
      <c r="F63" s="1497">
        <v>0</v>
      </c>
      <c r="G63" s="1497">
        <v>0</v>
      </c>
      <c r="H63" s="1497">
        <v>0</v>
      </c>
      <c r="I63" s="1497">
        <v>0</v>
      </c>
      <c r="J63" s="1512">
        <v>3</v>
      </c>
      <c r="K63" s="1513">
        <v>41</v>
      </c>
      <c r="L63" s="1513">
        <v>90</v>
      </c>
      <c r="M63" s="1513">
        <v>121</v>
      </c>
      <c r="N63" s="1513">
        <v>181</v>
      </c>
      <c r="O63" s="1513">
        <v>162</v>
      </c>
      <c r="P63" s="1513">
        <v>224</v>
      </c>
      <c r="Q63" s="1513">
        <v>166</v>
      </c>
      <c r="R63" s="1513">
        <v>131</v>
      </c>
      <c r="S63" s="1514">
        <v>114</v>
      </c>
      <c r="AF63" s="11"/>
      <c r="AG63" s="11"/>
      <c r="AH63" s="11"/>
      <c r="AI63" s="11"/>
      <c r="AJ63" s="11"/>
      <c r="AK63" s="11"/>
      <c r="AL63" s="11"/>
      <c r="AM63" s="11"/>
      <c r="AN63" s="11"/>
      <c r="AO63" s="11"/>
      <c r="AP63" s="11"/>
      <c r="AQ63" s="11"/>
      <c r="AR63" s="11"/>
      <c r="AS63" s="11"/>
    </row>
    <row r="64" spans="1:51">
      <c r="A64" s="170"/>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1"/>
      <c r="AB64" s="11"/>
      <c r="AC64" s="11"/>
      <c r="AD64" s="11"/>
      <c r="AE64" s="11"/>
      <c r="AF64" s="11"/>
      <c r="AG64" s="11"/>
      <c r="AH64" s="11"/>
      <c r="AI64" s="11"/>
      <c r="AJ64" s="11"/>
      <c r="AK64" s="11"/>
      <c r="AL64" s="11"/>
      <c r="AM64" s="11"/>
      <c r="AN64" s="11"/>
      <c r="AO64" s="11"/>
      <c r="AP64" s="11"/>
      <c r="AQ64" s="11"/>
      <c r="AR64" s="11"/>
      <c r="AS64" s="11"/>
    </row>
    <row r="65" spans="1:45">
      <c r="A65" s="10" t="s">
        <v>1174</v>
      </c>
      <c r="B65" s="11"/>
      <c r="C65" s="11"/>
      <c r="D65" s="11"/>
      <c r="E65" s="170"/>
      <c r="F65" s="170"/>
      <c r="G65" s="170"/>
      <c r="H65" s="170"/>
      <c r="I65" s="170"/>
      <c r="J65" s="170"/>
      <c r="K65" s="170"/>
      <c r="L65" s="170"/>
      <c r="M65" s="170"/>
      <c r="N65" s="170"/>
      <c r="O65" s="170"/>
      <c r="P65" s="170"/>
      <c r="Q65" s="170"/>
      <c r="R65" s="170"/>
      <c r="S65" s="170"/>
      <c r="T65" s="170"/>
      <c r="U65" s="170"/>
      <c r="V65" s="170"/>
      <c r="W65" s="170"/>
      <c r="X65" s="170"/>
      <c r="Y65" s="170"/>
      <c r="Z65" s="170"/>
      <c r="AA65" s="11"/>
      <c r="AB65" s="11"/>
      <c r="AC65" s="11"/>
      <c r="AD65" s="11"/>
      <c r="AE65" s="11"/>
      <c r="AF65" s="11"/>
      <c r="AG65" s="11"/>
      <c r="AH65" s="11"/>
      <c r="AI65" s="11"/>
      <c r="AJ65" s="11"/>
      <c r="AK65" s="11"/>
      <c r="AL65" s="11"/>
      <c r="AM65" s="11"/>
      <c r="AN65" s="11"/>
      <c r="AO65" s="11"/>
      <c r="AP65" s="11"/>
      <c r="AQ65" s="11"/>
      <c r="AR65" s="11"/>
      <c r="AS65" s="11"/>
    </row>
    <row r="66" spans="1:45">
      <c r="A66" s="11"/>
      <c r="B66" s="11"/>
      <c r="C66" s="11"/>
      <c r="D66" s="11"/>
      <c r="E66" s="170"/>
      <c r="F66" s="170"/>
      <c r="G66" s="170"/>
      <c r="H66" s="170"/>
      <c r="I66" s="170"/>
      <c r="J66" s="170"/>
      <c r="K66" s="170"/>
      <c r="L66" s="170"/>
      <c r="M66" s="170"/>
      <c r="N66" s="170"/>
      <c r="O66" s="170"/>
      <c r="P66" s="170"/>
      <c r="Q66" s="170"/>
      <c r="R66" s="170"/>
      <c r="S66" s="170"/>
      <c r="T66" s="170"/>
      <c r="U66" s="170"/>
      <c r="V66" s="170"/>
      <c r="W66" s="170"/>
      <c r="X66" s="170"/>
      <c r="Y66" s="170"/>
      <c r="Z66" s="170"/>
      <c r="AA66" s="11"/>
      <c r="AB66" s="11"/>
      <c r="AC66" s="11"/>
      <c r="AD66" s="11"/>
      <c r="AE66" s="11"/>
      <c r="AF66" s="11"/>
      <c r="AG66" s="11"/>
      <c r="AH66" s="11"/>
      <c r="AI66" s="11"/>
      <c r="AJ66" s="11"/>
      <c r="AK66" s="11"/>
      <c r="AL66" s="11"/>
      <c r="AM66" s="11"/>
      <c r="AN66" s="11"/>
      <c r="AO66" s="11"/>
      <c r="AP66" s="11"/>
      <c r="AQ66" s="11"/>
      <c r="AR66" s="11"/>
      <c r="AS66" s="11"/>
    </row>
    <row r="67" spans="1:45">
      <c r="A67" s="1541"/>
      <c r="B67" s="1475"/>
      <c r="C67" s="1476"/>
      <c r="D67" s="1477"/>
      <c r="E67" s="1500"/>
      <c r="F67" s="1500"/>
      <c r="G67" s="1500" t="s">
        <v>230</v>
      </c>
      <c r="H67" s="1500"/>
      <c r="I67" s="1500"/>
      <c r="J67" s="1533"/>
      <c r="K67" s="1500"/>
      <c r="L67" s="1500"/>
      <c r="M67" s="1500" t="s">
        <v>246</v>
      </c>
      <c r="N67" s="1500"/>
      <c r="O67" s="1500"/>
      <c r="P67" s="1500"/>
      <c r="Q67" s="1501"/>
      <c r="R67" s="170"/>
      <c r="S67" s="170"/>
      <c r="T67" s="170"/>
      <c r="U67" s="170"/>
      <c r="V67" s="170"/>
      <c r="W67" s="170"/>
      <c r="X67" s="170"/>
      <c r="Y67" s="170"/>
      <c r="Z67" s="170"/>
      <c r="AA67" s="11"/>
      <c r="AB67" s="11"/>
      <c r="AC67" s="11"/>
      <c r="AD67" s="11"/>
      <c r="AE67" s="11"/>
      <c r="AF67" s="11"/>
      <c r="AG67" s="11"/>
      <c r="AH67" s="11"/>
      <c r="AI67" s="11"/>
      <c r="AJ67" s="11"/>
      <c r="AK67" s="11"/>
      <c r="AL67" s="11"/>
      <c r="AM67" s="11"/>
      <c r="AN67" s="11"/>
      <c r="AO67" s="11"/>
      <c r="AP67" s="11"/>
      <c r="AQ67" s="11"/>
      <c r="AR67" s="11"/>
      <c r="AS67" s="11"/>
    </row>
    <row r="68" spans="1:45">
      <c r="A68" s="1211" t="s">
        <v>228</v>
      </c>
      <c r="B68" s="1212"/>
      <c r="C68" s="1213">
        <v>2022</v>
      </c>
      <c r="D68" s="1502">
        <v>2023</v>
      </c>
      <c r="E68" s="1548" t="s">
        <v>247</v>
      </c>
      <c r="F68" s="1549"/>
      <c r="G68" s="1217" t="s">
        <v>231</v>
      </c>
      <c r="H68" s="1217" t="s">
        <v>244</v>
      </c>
      <c r="I68" s="1222" t="s">
        <v>232</v>
      </c>
      <c r="J68" s="1520" t="s">
        <v>355</v>
      </c>
      <c r="K68" s="1223"/>
      <c r="L68" s="1217" t="s">
        <v>356</v>
      </c>
      <c r="M68" s="1217" t="s">
        <v>357</v>
      </c>
      <c r="N68" s="1217" t="s">
        <v>358</v>
      </c>
      <c r="O68" s="1217" t="s">
        <v>359</v>
      </c>
      <c r="P68" s="1217" t="s">
        <v>360</v>
      </c>
      <c r="Q68" s="1221" t="s">
        <v>361</v>
      </c>
      <c r="R68" s="170"/>
      <c r="S68" s="170"/>
      <c r="T68" s="170"/>
      <c r="U68" s="170"/>
      <c r="V68" s="170"/>
      <c r="W68" s="170"/>
      <c r="X68" s="170"/>
      <c r="Y68" s="170"/>
      <c r="Z68" s="170"/>
      <c r="AA68" s="11"/>
      <c r="AB68" s="11"/>
      <c r="AC68" s="11"/>
      <c r="AD68" s="11"/>
      <c r="AE68" s="11"/>
      <c r="AF68" s="11"/>
      <c r="AG68" s="11"/>
      <c r="AH68" s="11"/>
      <c r="AI68" s="11"/>
      <c r="AJ68" s="11"/>
      <c r="AK68" s="11"/>
      <c r="AL68" s="11"/>
      <c r="AM68" s="11"/>
      <c r="AN68" s="11"/>
      <c r="AO68" s="11"/>
      <c r="AP68" s="11"/>
      <c r="AQ68" s="11"/>
      <c r="AR68" s="11"/>
      <c r="AS68" s="11"/>
    </row>
    <row r="69" spans="1:45">
      <c r="A69" s="1211"/>
      <c r="B69" s="1212"/>
      <c r="C69" s="1516"/>
      <c r="D69" s="1517"/>
      <c r="E69" s="1216" t="s">
        <v>243</v>
      </c>
      <c r="F69" s="1217" t="s">
        <v>244</v>
      </c>
      <c r="G69" s="1217"/>
      <c r="H69" s="1217"/>
      <c r="I69" s="1222" t="s">
        <v>996</v>
      </c>
      <c r="J69" s="1219" t="s">
        <v>248</v>
      </c>
      <c r="K69" s="1217" t="s">
        <v>249</v>
      </c>
      <c r="L69" s="1217"/>
      <c r="M69" s="1217"/>
      <c r="N69" s="1217"/>
      <c r="O69" s="1217"/>
      <c r="P69" s="1217"/>
      <c r="Q69" s="1221"/>
      <c r="R69" s="170"/>
      <c r="S69" s="170"/>
      <c r="T69" s="170"/>
      <c r="U69" s="170"/>
      <c r="V69" s="170"/>
      <c r="W69" s="170"/>
      <c r="X69" s="170"/>
      <c r="Y69" s="170"/>
      <c r="Z69" s="170"/>
      <c r="AA69" s="11"/>
      <c r="AB69" s="11"/>
      <c r="AC69" s="11"/>
      <c r="AD69" s="11"/>
      <c r="AE69" s="11"/>
      <c r="AF69" s="11"/>
      <c r="AG69" s="11"/>
      <c r="AH69" s="11"/>
      <c r="AI69" s="11"/>
      <c r="AJ69" s="11"/>
      <c r="AK69" s="11"/>
      <c r="AL69" s="11"/>
      <c r="AM69" s="11"/>
      <c r="AN69" s="11"/>
      <c r="AO69" s="11"/>
      <c r="AP69" s="11"/>
      <c r="AQ69" s="11"/>
      <c r="AR69" s="11"/>
      <c r="AS69" s="11"/>
    </row>
    <row r="70" spans="1:45">
      <c r="A70" s="1485" t="s">
        <v>345</v>
      </c>
      <c r="B70" s="1503"/>
      <c r="C70" s="1487">
        <v>28797.53</v>
      </c>
      <c r="D70" s="1487">
        <v>28780.14</v>
      </c>
      <c r="E70" s="1504">
        <v>0</v>
      </c>
      <c r="F70" s="1504">
        <v>0</v>
      </c>
      <c r="G70" s="1504">
        <v>0</v>
      </c>
      <c r="H70" s="1504">
        <v>0</v>
      </c>
      <c r="I70" s="1504">
        <v>0</v>
      </c>
      <c r="J70" s="1535">
        <v>0</v>
      </c>
      <c r="K70" s="1504">
        <v>0</v>
      </c>
      <c r="L70" s="1504">
        <v>0</v>
      </c>
      <c r="M70" s="1504">
        <v>0</v>
      </c>
      <c r="N70" s="1504">
        <v>0</v>
      </c>
      <c r="O70" s="1504">
        <v>0</v>
      </c>
      <c r="P70" s="1504">
        <v>0</v>
      </c>
      <c r="Q70" s="1505">
        <v>0</v>
      </c>
      <c r="R70" s="170"/>
      <c r="S70" s="170"/>
      <c r="T70" s="170"/>
      <c r="U70" s="170"/>
      <c r="V70" s="170"/>
      <c r="W70" s="170"/>
      <c r="X70" s="170"/>
      <c r="Y70" s="170"/>
      <c r="Z70" s="170"/>
      <c r="AA70" s="11"/>
      <c r="AB70" s="11"/>
      <c r="AC70" s="11"/>
      <c r="AD70" s="11"/>
      <c r="AE70" s="11"/>
      <c r="AF70" s="11"/>
      <c r="AG70" s="11"/>
      <c r="AH70" s="11"/>
      <c r="AI70" s="11"/>
      <c r="AJ70" s="11"/>
      <c r="AK70" s="11"/>
      <c r="AL70" s="11"/>
      <c r="AM70" s="11"/>
      <c r="AN70" s="11"/>
      <c r="AO70" s="11"/>
      <c r="AP70" s="11"/>
      <c r="AQ70" s="11"/>
      <c r="AR70" s="11"/>
      <c r="AS70" s="11"/>
    </row>
    <row r="71" spans="1:45">
      <c r="A71" s="1224" t="s">
        <v>997</v>
      </c>
      <c r="B71" s="1542"/>
      <c r="C71" s="1543">
        <v>26971</v>
      </c>
      <c r="D71" s="1523">
        <v>26936</v>
      </c>
      <c r="E71" s="407">
        <v>12556</v>
      </c>
      <c r="F71" s="1508">
        <v>4008</v>
      </c>
      <c r="G71" s="1508">
        <v>10372</v>
      </c>
      <c r="H71" s="1508">
        <v>0</v>
      </c>
      <c r="I71" s="1537">
        <v>0</v>
      </c>
      <c r="J71" s="1536">
        <v>5027</v>
      </c>
      <c r="K71" s="1508">
        <v>9085</v>
      </c>
      <c r="L71" s="1508">
        <v>4047</v>
      </c>
      <c r="M71" s="1508">
        <v>6744</v>
      </c>
      <c r="N71" s="1508">
        <v>5345</v>
      </c>
      <c r="O71" s="1508">
        <v>1285</v>
      </c>
      <c r="P71" s="1508">
        <v>383</v>
      </c>
      <c r="Q71" s="1509">
        <v>47</v>
      </c>
      <c r="R71" s="170"/>
      <c r="S71" s="170"/>
      <c r="T71" s="170"/>
      <c r="U71" s="170"/>
      <c r="V71" s="170"/>
      <c r="W71" s="170"/>
      <c r="X71" s="170"/>
      <c r="Y71" s="170"/>
      <c r="Z71" s="170"/>
      <c r="AA71" s="11"/>
      <c r="AB71" s="11"/>
      <c r="AC71" s="11"/>
      <c r="AD71" s="11"/>
      <c r="AE71" s="11"/>
      <c r="AF71" s="11"/>
      <c r="AG71" s="11"/>
      <c r="AH71" s="11"/>
      <c r="AI71" s="11"/>
      <c r="AJ71" s="11"/>
      <c r="AK71" s="11"/>
      <c r="AL71" s="11"/>
      <c r="AM71" s="11"/>
      <c r="AN71" s="11"/>
      <c r="AO71" s="11"/>
      <c r="AP71" s="11"/>
      <c r="AQ71" s="11"/>
      <c r="AR71" s="11"/>
      <c r="AS71" s="11"/>
    </row>
    <row r="72" spans="1:45">
      <c r="A72" s="1520" t="s">
        <v>998</v>
      </c>
      <c r="B72" s="1545"/>
      <c r="C72" s="1543">
        <v>1826.53</v>
      </c>
      <c r="D72" s="1543">
        <v>1844.14</v>
      </c>
      <c r="E72" s="1504">
        <v>0</v>
      </c>
      <c r="F72" s="1504">
        <v>0</v>
      </c>
      <c r="G72" s="1504">
        <v>0</v>
      </c>
      <c r="H72" s="1504">
        <v>0</v>
      </c>
      <c r="I72" s="1504">
        <v>0</v>
      </c>
      <c r="J72" s="1535">
        <v>0</v>
      </c>
      <c r="K72" s="1504">
        <v>0</v>
      </c>
      <c r="L72" s="1504">
        <v>0</v>
      </c>
      <c r="M72" s="1504">
        <v>0</v>
      </c>
      <c r="N72" s="1504">
        <v>0</v>
      </c>
      <c r="O72" s="1504">
        <v>0</v>
      </c>
      <c r="P72" s="1504">
        <v>0</v>
      </c>
      <c r="Q72" s="1505">
        <v>0</v>
      </c>
      <c r="R72" s="170"/>
      <c r="S72" s="170"/>
      <c r="T72" s="170"/>
      <c r="U72" s="170"/>
      <c r="V72" s="170"/>
      <c r="W72" s="170"/>
      <c r="X72" s="170"/>
      <c r="Y72" s="170"/>
      <c r="Z72" s="170"/>
      <c r="AA72" s="11"/>
      <c r="AB72" s="11"/>
      <c r="AC72" s="11"/>
      <c r="AD72" s="11"/>
      <c r="AE72" s="11"/>
      <c r="AF72" s="11"/>
      <c r="AG72" s="11"/>
      <c r="AH72" s="11"/>
      <c r="AI72" s="11"/>
      <c r="AJ72" s="11"/>
      <c r="AK72" s="11"/>
      <c r="AL72" s="11"/>
      <c r="AM72" s="11"/>
      <c r="AN72" s="11"/>
      <c r="AO72" s="11"/>
      <c r="AP72" s="11"/>
      <c r="AQ72" s="11"/>
      <c r="AR72" s="11"/>
      <c r="AS72" s="11"/>
    </row>
    <row r="73" spans="1:45">
      <c r="A73" s="1510"/>
      <c r="B73" s="1511" t="s">
        <v>245</v>
      </c>
      <c r="C73" s="1543">
        <v>1230</v>
      </c>
      <c r="D73" s="1531">
        <v>1233</v>
      </c>
      <c r="E73" s="1512">
        <v>622</v>
      </c>
      <c r="F73" s="1513">
        <v>177</v>
      </c>
      <c r="G73" s="1513">
        <v>404</v>
      </c>
      <c r="H73" s="1513">
        <v>27</v>
      </c>
      <c r="I73" s="1540">
        <v>3</v>
      </c>
      <c r="J73" s="1539">
        <v>141</v>
      </c>
      <c r="K73" s="1513">
        <v>587</v>
      </c>
      <c r="L73" s="1513">
        <v>235</v>
      </c>
      <c r="M73" s="1513">
        <v>193</v>
      </c>
      <c r="N73" s="1513">
        <v>105</v>
      </c>
      <c r="O73" s="1513">
        <v>52</v>
      </c>
      <c r="P73" s="1513">
        <v>26</v>
      </c>
      <c r="Q73" s="1514">
        <v>35</v>
      </c>
      <c r="R73" s="170"/>
      <c r="S73" s="170"/>
      <c r="T73" s="170"/>
      <c r="U73" s="170"/>
      <c r="V73" s="170"/>
      <c r="W73" s="170"/>
      <c r="X73" s="170"/>
      <c r="Y73" s="170"/>
      <c r="Z73" s="170"/>
      <c r="AA73" s="11"/>
      <c r="AB73" s="11"/>
      <c r="AC73" s="11"/>
      <c r="AD73" s="11"/>
      <c r="AE73" s="11"/>
      <c r="AF73" s="11"/>
      <c r="AG73" s="11"/>
      <c r="AH73" s="11"/>
      <c r="AI73" s="11"/>
      <c r="AJ73" s="11"/>
      <c r="AK73" s="11"/>
      <c r="AL73" s="11"/>
      <c r="AM73" s="11"/>
      <c r="AN73" s="11"/>
      <c r="AO73" s="11"/>
      <c r="AP73" s="11"/>
      <c r="AQ73" s="11"/>
      <c r="AR73" s="11"/>
      <c r="AS73" s="11"/>
    </row>
    <row r="74" spans="1:45">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1"/>
      <c r="AB74" s="11"/>
      <c r="AC74" s="11"/>
      <c r="AD74" s="11"/>
      <c r="AE74" s="11"/>
      <c r="AF74" s="11"/>
      <c r="AG74" s="11"/>
      <c r="AH74" s="11"/>
      <c r="AI74" s="11"/>
      <c r="AJ74" s="11"/>
      <c r="AK74" s="11"/>
      <c r="AL74" s="11"/>
      <c r="AM74" s="11"/>
      <c r="AN74" s="11"/>
      <c r="AO74" s="11"/>
      <c r="AP74" s="11"/>
      <c r="AQ74" s="11"/>
      <c r="AR74" s="11"/>
      <c r="AS74" s="11"/>
    </row>
    <row r="75" spans="1:45">
      <c r="A75" s="20" t="s">
        <v>906</v>
      </c>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row>
    <row r="76" spans="1:4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row>
    <row r="77" spans="1:45">
      <c r="A77" s="11"/>
      <c r="B77" s="11"/>
      <c r="C77" s="11"/>
      <c r="D77" s="11"/>
      <c r="E77" s="11"/>
      <c r="F77" s="11"/>
      <c r="G77" s="11"/>
      <c r="H77" s="11"/>
      <c r="I77" s="11"/>
      <c r="J77" s="11"/>
      <c r="K77" s="11"/>
      <c r="L77" s="11"/>
      <c r="M77" s="11"/>
      <c r="N77" s="11"/>
      <c r="O77" s="11"/>
      <c r="P77" s="11"/>
      <c r="Q77" s="170"/>
      <c r="R77" s="170"/>
      <c r="S77" s="170"/>
      <c r="T77" s="170"/>
      <c r="U77" s="409"/>
      <c r="V77" s="409"/>
      <c r="W77" s="409"/>
      <c r="X77" s="409"/>
      <c r="Y77" s="409"/>
      <c r="Z77" s="409"/>
      <c r="AA77" s="409"/>
      <c r="AB77" s="409"/>
      <c r="AC77" s="409"/>
      <c r="AD77" s="409"/>
      <c r="AE77" s="409"/>
      <c r="AF77" s="410"/>
      <c r="AG77" s="170"/>
      <c r="AH77" s="170"/>
      <c r="AI77" s="11"/>
      <c r="AJ77" s="11"/>
      <c r="AK77" s="11"/>
      <c r="AL77" s="11"/>
      <c r="AM77" s="11"/>
      <c r="AN77" s="11"/>
      <c r="AO77" s="11"/>
      <c r="AP77" s="11"/>
      <c r="AQ77" s="11"/>
      <c r="AR77" s="11"/>
      <c r="AS77" s="11"/>
    </row>
    <row r="78" spans="1:45">
      <c r="A78" s="11"/>
      <c r="B78" s="11"/>
      <c r="C78" s="11"/>
      <c r="D78" s="11"/>
      <c r="E78" s="11"/>
      <c r="F78" s="11"/>
      <c r="G78" s="11"/>
      <c r="H78" s="11"/>
      <c r="I78" s="11"/>
      <c r="J78" s="11"/>
      <c r="K78" s="11"/>
      <c r="L78" s="11"/>
      <c r="M78" s="11"/>
      <c r="N78" s="11"/>
      <c r="O78" s="11"/>
      <c r="P78" s="11"/>
      <c r="Q78" s="170"/>
      <c r="R78" s="170"/>
      <c r="S78" s="170"/>
      <c r="T78" s="170"/>
      <c r="U78" s="170"/>
      <c r="V78" s="170"/>
      <c r="W78" s="170"/>
      <c r="X78" s="170"/>
      <c r="Y78" s="170"/>
      <c r="Z78" s="170"/>
      <c r="AA78" s="170"/>
      <c r="AB78" s="170"/>
      <c r="AC78" s="170"/>
      <c r="AD78" s="170"/>
      <c r="AE78" s="170"/>
      <c r="AF78" s="170"/>
      <c r="AG78" s="170"/>
      <c r="AH78" s="170"/>
      <c r="AI78" s="11"/>
      <c r="AJ78" s="11"/>
      <c r="AK78" s="11"/>
      <c r="AL78" s="11"/>
      <c r="AM78" s="11"/>
      <c r="AN78" s="11"/>
      <c r="AO78" s="11"/>
      <c r="AP78" s="11"/>
      <c r="AQ78" s="11"/>
      <c r="AR78" s="11"/>
      <c r="AS78" s="11"/>
    </row>
    <row r="79" spans="1:45">
      <c r="A79" s="11"/>
      <c r="B79" s="11"/>
      <c r="C79" s="11"/>
      <c r="D79" s="11"/>
      <c r="E79" s="11"/>
      <c r="F79" s="11"/>
      <c r="G79" s="11"/>
      <c r="H79" s="11"/>
      <c r="I79" s="11"/>
      <c r="J79" s="11"/>
      <c r="K79" s="11"/>
      <c r="L79" s="11"/>
      <c r="M79" s="11"/>
      <c r="N79" s="11"/>
      <c r="O79" s="11"/>
      <c r="P79" s="11"/>
      <c r="Q79" s="409"/>
      <c r="R79" s="409"/>
      <c r="S79" s="409"/>
      <c r="T79" s="409"/>
      <c r="U79" s="409"/>
      <c r="V79" s="409"/>
      <c r="W79" s="409"/>
      <c r="X79" s="409"/>
      <c r="Y79" s="409"/>
      <c r="Z79" s="409"/>
      <c r="AA79" s="409"/>
      <c r="AB79" s="409"/>
      <c r="AC79" s="409"/>
      <c r="AD79" s="409"/>
      <c r="AE79" s="409"/>
      <c r="AF79" s="410"/>
      <c r="AG79" s="170"/>
      <c r="AH79" s="170"/>
      <c r="AI79" s="11"/>
      <c r="AJ79" s="11"/>
      <c r="AK79" s="11"/>
      <c r="AL79" s="11"/>
      <c r="AM79" s="11"/>
      <c r="AN79" s="11"/>
      <c r="AO79" s="11"/>
      <c r="AP79" s="11"/>
      <c r="AQ79" s="11"/>
      <c r="AR79" s="11"/>
      <c r="AS79" s="11"/>
    </row>
    <row r="80" spans="1:45">
      <c r="A80" s="11"/>
      <c r="B80" s="11"/>
      <c r="C80" s="11"/>
      <c r="D80" s="11"/>
      <c r="E80" s="11"/>
      <c r="F80" s="11"/>
      <c r="G80" s="11"/>
      <c r="H80" s="11"/>
      <c r="I80" s="11"/>
      <c r="J80" s="11"/>
      <c r="K80" s="11"/>
      <c r="L80" s="11"/>
      <c r="M80" s="11"/>
      <c r="N80" s="11"/>
      <c r="O80" s="11"/>
      <c r="P80" s="11"/>
      <c r="Q80" s="170"/>
      <c r="R80" s="170"/>
      <c r="S80" s="170"/>
      <c r="T80" s="170"/>
      <c r="U80" s="170"/>
      <c r="V80" s="170"/>
      <c r="W80" s="170"/>
      <c r="X80" s="170"/>
      <c r="Y80" s="170"/>
      <c r="Z80" s="170"/>
      <c r="AA80" s="170"/>
      <c r="AB80" s="170"/>
      <c r="AC80" s="170"/>
      <c r="AD80" s="170"/>
      <c r="AE80" s="170"/>
      <c r="AF80" s="170"/>
      <c r="AG80" s="170"/>
      <c r="AH80" s="170"/>
      <c r="AI80" s="11"/>
      <c r="AJ80" s="11"/>
      <c r="AK80" s="11"/>
      <c r="AL80" s="11"/>
      <c r="AM80" s="11"/>
      <c r="AN80" s="11"/>
      <c r="AO80" s="11"/>
      <c r="AP80" s="11"/>
      <c r="AQ80" s="11"/>
      <c r="AR80" s="11"/>
      <c r="AS80" s="11"/>
    </row>
    <row r="81" spans="1:45">
      <c r="A81" s="11"/>
      <c r="B81" s="11"/>
      <c r="C81" s="11"/>
      <c r="D81" s="11"/>
      <c r="E81" s="11"/>
      <c r="F81" s="11"/>
      <c r="G81" s="11"/>
      <c r="H81" s="11"/>
      <c r="I81" s="11"/>
      <c r="J81" s="11"/>
      <c r="K81" s="11"/>
      <c r="L81" s="11"/>
      <c r="M81" s="11"/>
      <c r="N81" s="11"/>
      <c r="O81" s="11"/>
      <c r="P81" s="11"/>
      <c r="Q81" s="409"/>
      <c r="R81" s="409"/>
      <c r="S81" s="409"/>
      <c r="T81" s="409"/>
      <c r="U81" s="409"/>
      <c r="V81" s="409"/>
      <c r="W81" s="409"/>
      <c r="X81" s="409"/>
      <c r="Y81" s="409"/>
      <c r="Z81" s="409"/>
      <c r="AA81" s="409"/>
      <c r="AB81" s="409"/>
      <c r="AC81" s="409"/>
      <c r="AD81" s="409"/>
      <c r="AE81" s="409"/>
      <c r="AF81" s="409"/>
      <c r="AG81" s="409"/>
      <c r="AH81" s="410"/>
      <c r="AI81" s="11"/>
      <c r="AJ81" s="11"/>
      <c r="AK81" s="11"/>
      <c r="AL81" s="11"/>
      <c r="AM81" s="11"/>
      <c r="AN81" s="11"/>
      <c r="AO81" s="11"/>
      <c r="AP81" s="11"/>
      <c r="AQ81" s="11"/>
      <c r="AR81" s="11"/>
      <c r="AS81" s="11"/>
    </row>
    <row r="82" spans="1:45">
      <c r="A82" s="11"/>
      <c r="B82" s="11"/>
      <c r="C82" s="11"/>
      <c r="D82" s="11"/>
      <c r="E82" s="11"/>
      <c r="F82" s="11"/>
      <c r="G82" s="11"/>
      <c r="H82" s="11"/>
      <c r="I82" s="11"/>
      <c r="J82" s="11"/>
      <c r="K82" s="11"/>
      <c r="L82" s="11"/>
      <c r="M82" s="11"/>
      <c r="N82" s="11"/>
      <c r="O82" s="11"/>
      <c r="P82" s="11"/>
      <c r="Q82" s="170"/>
      <c r="R82" s="170"/>
      <c r="S82" s="170"/>
      <c r="T82" s="170"/>
      <c r="U82" s="170"/>
      <c r="V82" s="170"/>
      <c r="W82" s="170"/>
      <c r="X82" s="170"/>
      <c r="Y82" s="170"/>
      <c r="Z82" s="170"/>
      <c r="AA82" s="170"/>
      <c r="AB82" s="170"/>
      <c r="AC82" s="170"/>
      <c r="AD82" s="170"/>
      <c r="AE82" s="170"/>
      <c r="AF82" s="170"/>
      <c r="AG82" s="170"/>
      <c r="AH82" s="170"/>
      <c r="AI82" s="11"/>
      <c r="AJ82" s="11"/>
      <c r="AK82" s="11"/>
      <c r="AL82" s="11"/>
      <c r="AM82" s="11"/>
      <c r="AN82" s="11"/>
      <c r="AO82" s="11"/>
      <c r="AP82" s="11"/>
      <c r="AQ82" s="11"/>
      <c r="AR82" s="11"/>
      <c r="AS82" s="11"/>
    </row>
    <row r="83" spans="1:45">
      <c r="A83" s="11"/>
      <c r="B83" s="11"/>
      <c r="C83" s="11"/>
      <c r="D83" s="11"/>
      <c r="E83" s="11"/>
      <c r="F83" s="11"/>
      <c r="G83" s="11"/>
      <c r="H83" s="11"/>
      <c r="I83" s="11"/>
      <c r="J83" s="11"/>
      <c r="K83" s="11"/>
      <c r="L83" s="11"/>
      <c r="M83" s="11"/>
      <c r="N83" s="11"/>
      <c r="O83" s="11"/>
      <c r="P83" s="11"/>
      <c r="Q83" s="11"/>
      <c r="R83" s="11"/>
      <c r="S83" s="11"/>
      <c r="T83" s="11"/>
      <c r="U83" s="11"/>
      <c r="V83" s="11"/>
      <c r="W83" s="11"/>
      <c r="X83" s="170"/>
      <c r="Y83" s="170"/>
      <c r="Z83" s="170"/>
      <c r="AA83" s="170"/>
      <c r="AB83" s="170"/>
      <c r="AC83" s="170"/>
      <c r="AD83" s="170"/>
      <c r="AE83" s="170"/>
      <c r="AF83" s="170"/>
      <c r="AG83" s="170"/>
      <c r="AH83" s="410"/>
      <c r="AI83" s="11"/>
      <c r="AJ83" s="11"/>
      <c r="AK83" s="11"/>
      <c r="AL83" s="11"/>
      <c r="AM83" s="11"/>
      <c r="AN83" s="11"/>
      <c r="AO83" s="11"/>
      <c r="AP83" s="11"/>
      <c r="AQ83" s="11"/>
      <c r="AR83" s="11"/>
      <c r="AS83" s="11"/>
    </row>
    <row r="84" spans="1:45">
      <c r="A84" s="11"/>
      <c r="B84" s="11"/>
      <c r="C84" s="11"/>
      <c r="D84" s="11"/>
      <c r="E84" s="11"/>
      <c r="F84" s="11"/>
      <c r="G84" s="11"/>
      <c r="H84" s="11"/>
      <c r="I84" s="11"/>
      <c r="J84" s="11"/>
      <c r="K84" s="11"/>
      <c r="L84" s="11"/>
      <c r="M84" s="11"/>
      <c r="N84" s="11"/>
      <c r="O84" s="11"/>
      <c r="P84" s="11"/>
      <c r="Q84" s="11"/>
      <c r="R84" s="11"/>
      <c r="S84" s="11"/>
      <c r="T84" s="11"/>
      <c r="U84" s="11"/>
      <c r="V84" s="11"/>
      <c r="W84" s="11"/>
      <c r="X84" s="170"/>
      <c r="Y84" s="170"/>
      <c r="Z84" s="170"/>
      <c r="AA84" s="170"/>
      <c r="AB84" s="170"/>
      <c r="AC84" s="170"/>
      <c r="AD84" s="170"/>
      <c r="AE84" s="170"/>
      <c r="AF84" s="170"/>
      <c r="AG84" s="170"/>
      <c r="AH84" s="170"/>
      <c r="AI84" s="11"/>
      <c r="AJ84" s="11"/>
      <c r="AK84" s="11"/>
      <c r="AL84" s="11"/>
      <c r="AM84" s="11"/>
      <c r="AN84" s="11"/>
      <c r="AO84" s="11"/>
      <c r="AP84" s="11"/>
      <c r="AQ84" s="11"/>
      <c r="AR84" s="11"/>
      <c r="AS84" s="11"/>
    </row>
    <row r="85" spans="1:45">
      <c r="A85" s="11"/>
      <c r="B85" s="11"/>
      <c r="C85" s="11"/>
      <c r="D85" s="11"/>
      <c r="E85" s="11"/>
      <c r="F85" s="11"/>
      <c r="G85" s="11"/>
      <c r="H85" s="11"/>
      <c r="I85" s="11"/>
      <c r="J85" s="11"/>
      <c r="K85" s="11"/>
      <c r="L85" s="11"/>
      <c r="M85" s="11"/>
      <c r="N85" s="11"/>
      <c r="O85" s="11"/>
      <c r="P85" s="11"/>
      <c r="Q85" s="11"/>
      <c r="R85" s="11"/>
      <c r="S85" s="11"/>
      <c r="T85" s="11"/>
      <c r="U85" s="11"/>
      <c r="V85" s="11"/>
      <c r="W85" s="11"/>
      <c r="X85" s="170"/>
      <c r="Y85" s="170"/>
      <c r="Z85" s="170"/>
      <c r="AA85" s="170"/>
      <c r="AB85" s="170"/>
      <c r="AC85" s="170"/>
      <c r="AD85" s="170"/>
      <c r="AE85" s="170"/>
      <c r="AF85" s="170"/>
      <c r="AG85" s="170"/>
      <c r="AH85" s="170"/>
      <c r="AI85" s="11"/>
      <c r="AJ85" s="11"/>
      <c r="AK85" s="11"/>
      <c r="AL85" s="11"/>
      <c r="AM85" s="11"/>
      <c r="AN85" s="11"/>
      <c r="AO85" s="11"/>
      <c r="AP85" s="11"/>
      <c r="AQ85" s="11"/>
      <c r="AR85" s="11"/>
      <c r="AS85" s="11"/>
    </row>
    <row r="86" spans="1:4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row>
    <row r="87" spans="1:4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row>
    <row r="88" spans="1:4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row>
    <row r="89" spans="1:4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row>
    <row r="90" spans="1:4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row>
    <row r="91" spans="1:4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row>
    <row r="92" spans="1:4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row>
    <row r="93" spans="1:4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row>
    <row r="94" spans="1:4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row>
    <row r="95" spans="1:4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row>
    <row r="96" spans="1:4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row>
    <row r="97" spans="1:4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row>
    <row r="98" spans="1:4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row>
    <row r="99" spans="1:4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row>
    <row r="100" spans="1:4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row>
    <row r="101" spans="1:4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row>
    <row r="102" spans="1:4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row>
    <row r="103" spans="1:4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row>
    <row r="104" spans="1:4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row>
    <row r="105" spans="1:4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row>
    <row r="106" spans="1:4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row>
    <row r="107" spans="1:4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row>
    <row r="108" spans="1:4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row>
    <row r="109" spans="1:4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row>
    <row r="110" spans="1:4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row>
    <row r="111" spans="1:4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row>
    <row r="112" spans="1:4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row>
    <row r="113" spans="1:4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row>
    <row r="114" spans="1:4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row>
    <row r="115" spans="1:4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row>
    <row r="116" spans="1:4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row>
    <row r="117" spans="1:4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row>
    <row r="118" spans="1:4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row>
    <row r="119" spans="1:4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row>
    <row r="120" spans="1:4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row>
    <row r="121" spans="1:4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row>
    <row r="122" spans="1:4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row>
    <row r="123" spans="1:4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row>
    <row r="124" spans="1:4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row>
    <row r="125" spans="1:4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row>
    <row r="126" spans="1:4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row>
    <row r="127" spans="1:4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row>
    <row r="128" spans="1:4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row>
    <row r="129" spans="1:4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row>
    <row r="130" spans="1:4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row>
    <row r="131" spans="1:4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row>
    <row r="132" spans="1:4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row>
    <row r="133" spans="1:4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row>
    <row r="134" spans="1:4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row>
    <row r="135" spans="1:4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row>
    <row r="136" spans="1:4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row>
    <row r="137" spans="1:4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row>
    <row r="138" spans="1:4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row>
    <row r="139" spans="1:4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row>
    <row r="140" spans="1:4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row>
    <row r="141" spans="1:4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row>
    <row r="142" spans="1:4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row>
    <row r="143" spans="1:4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row>
    <row r="144" spans="1:4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row>
    <row r="145" spans="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row>
    <row r="146" spans="1:4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row>
    <row r="147" spans="1:4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row>
    <row r="148" spans="1:4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row>
    <row r="149" spans="1:4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row>
    <row r="150" spans="1:4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row>
    <row r="151" spans="1:4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row>
    <row r="152" spans="1:4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row>
    <row r="153" spans="1:4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row>
    <row r="154" spans="1:4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row>
    <row r="155" spans="1:4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row>
    <row r="156" spans="1:4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row>
    <row r="157" spans="1:4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row>
    <row r="158" spans="1:4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row>
    <row r="159" spans="1:4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row>
    <row r="160" spans="1:4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row>
    <row r="161" spans="1:4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row>
    <row r="162" spans="1:4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row>
    <row r="163" spans="1:4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row>
    <row r="164" spans="1:4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row>
    <row r="165" spans="1:4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row>
    <row r="166" spans="1:4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row>
    <row r="167" spans="1:4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row>
    <row r="168" spans="1:4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row>
    <row r="169" spans="1:4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row>
    <row r="170" spans="1:4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row>
    <row r="171" spans="1:4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row>
    <row r="172" spans="1:4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row>
    <row r="173" spans="1:4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row>
    <row r="174" spans="1:4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row>
    <row r="175" spans="1:4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row>
    <row r="176" spans="1:4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row>
    <row r="177" spans="1:4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row>
    <row r="178" spans="1:4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row>
    <row r="179" spans="1:4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row>
    <row r="180" spans="1:4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row>
    <row r="181" spans="1:4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row>
    <row r="182" spans="1:4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row>
    <row r="183" spans="1:4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row>
    <row r="184" spans="1:4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row>
    <row r="185" spans="1:4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row>
    <row r="186" spans="1:4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row>
    <row r="187" spans="1:4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row>
    <row r="188" spans="1:4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row>
    <row r="189" spans="1:4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row>
    <row r="190" spans="1:4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row>
    <row r="191" spans="1:4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row>
    <row r="192" spans="1:4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row>
    <row r="193" spans="1:4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row>
    <row r="194" spans="1:4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row>
    <row r="195" spans="1:4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row>
    <row r="196" spans="1:4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row>
    <row r="197" spans="1:4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row>
    <row r="198" spans="1:4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row>
    <row r="199" spans="1:4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row>
    <row r="200" spans="1:4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row>
    <row r="201" spans="1:4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row>
    <row r="202" spans="1:4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row>
    <row r="203" spans="1:4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row>
    <row r="204" spans="1:4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row>
    <row r="205" spans="1:4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row>
    <row r="206" spans="1:4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row>
    <row r="207" spans="1:4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row>
    <row r="208" spans="1:4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row>
    <row r="209" spans="1:4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row>
    <row r="210" spans="1:4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row>
    <row r="211" spans="1:4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row>
    <row r="212" spans="1:4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row>
    <row r="213" spans="1:4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row>
    <row r="214" spans="1:4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row>
    <row r="215" spans="1:4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row>
    <row r="216" spans="1:4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row>
    <row r="217" spans="1:4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row>
    <row r="218" spans="1:4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row>
    <row r="219" spans="1:4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row>
    <row r="220" spans="1:4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row>
    <row r="221" spans="1:4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row>
    <row r="222" spans="1:4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row>
    <row r="223" spans="1:4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row>
    <row r="224" spans="1:4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row>
    <row r="225" spans="1:4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row>
    <row r="226" spans="1:4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row>
    <row r="227" spans="1:4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row>
    <row r="228" spans="1:4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row>
    <row r="229" spans="1:4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row>
    <row r="230" spans="1:4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row>
    <row r="231" spans="1:4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row>
    <row r="232" spans="1:4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row>
    <row r="233" spans="1:4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row>
    <row r="234" spans="1:4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row>
    <row r="235" spans="1:4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row>
  </sheetData>
  <mergeCells count="8">
    <mergeCell ref="E57:I57"/>
    <mergeCell ref="F58:I58"/>
    <mergeCell ref="E16:F16"/>
    <mergeCell ref="E43:F43"/>
    <mergeCell ref="E3:I3"/>
    <mergeCell ref="F4:I4"/>
    <mergeCell ref="E27:I27"/>
    <mergeCell ref="F28:I28"/>
  </mergeCells>
  <phoneticPr fontId="0" type="noConversion"/>
  <pageMargins left="0.82677165354330717" right="0.47244094488188981" top="0.62992125984251968" bottom="0.55118110236220474" header="0.35433070866141736" footer="0.35433070866141736"/>
  <pageSetup paperSize="9" scale="63" orientation="portrait" r:id="rId1"/>
  <headerFooter alignWithMargins="0">
    <oddHeader>&amp;C40</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K44"/>
  <sheetViews>
    <sheetView zoomScaleNormal="100" workbookViewId="0">
      <selection activeCell="D34" sqref="D34"/>
    </sheetView>
  </sheetViews>
  <sheetFormatPr defaultColWidth="9" defaultRowHeight="13.15"/>
  <cols>
    <col min="1" max="1" width="13.90625" style="11" customWidth="1"/>
    <col min="2" max="2" width="10.81640625" style="11" customWidth="1"/>
    <col min="3" max="14" width="6.81640625" style="11" customWidth="1"/>
    <col min="15" max="16384" width="9" style="11"/>
  </cols>
  <sheetData>
    <row r="1" spans="1:7" ht="15.05">
      <c r="A1" s="10" t="s">
        <v>883</v>
      </c>
    </row>
    <row r="2" spans="1:7" ht="15.05" customHeight="1">
      <c r="A2" s="213"/>
    </row>
    <row r="3" spans="1:7" ht="15.05" customHeight="1">
      <c r="A3" s="1541" t="s">
        <v>252</v>
      </c>
      <c r="B3" s="1475"/>
      <c r="C3" s="1500"/>
      <c r="D3" s="1500"/>
      <c r="E3" s="1500" t="s">
        <v>253</v>
      </c>
      <c r="F3" s="1500"/>
      <c r="G3" s="1501"/>
    </row>
    <row r="4" spans="1:7" ht="15.05" customHeight="1">
      <c r="A4" s="1214"/>
      <c r="B4" s="1212"/>
      <c r="C4" s="2430" t="s">
        <v>255</v>
      </c>
      <c r="D4" s="2431"/>
      <c r="E4" s="1217" t="s">
        <v>367</v>
      </c>
      <c r="F4" s="2428" t="s">
        <v>256</v>
      </c>
      <c r="G4" s="2429"/>
    </row>
    <row r="5" spans="1:7" ht="15.05" customHeight="1">
      <c r="A5" s="1214"/>
      <c r="B5" s="1212"/>
      <c r="C5" s="2430" t="s">
        <v>1342</v>
      </c>
      <c r="D5" s="2431"/>
      <c r="E5" s="1217" t="s">
        <v>259</v>
      </c>
      <c r="F5" s="2428" t="s">
        <v>1342</v>
      </c>
      <c r="G5" s="2429"/>
    </row>
    <row r="6" spans="1:7" ht="15.05" customHeight="1">
      <c r="A6" s="1214"/>
      <c r="B6" s="1212"/>
      <c r="C6" s="1217" t="s">
        <v>243</v>
      </c>
      <c r="D6" s="1217" t="s">
        <v>244</v>
      </c>
      <c r="E6" s="1217"/>
      <c r="F6" s="1217" t="s">
        <v>243</v>
      </c>
      <c r="G6" s="1221" t="s">
        <v>244</v>
      </c>
    </row>
    <row r="7" spans="1:7" ht="18" customHeight="1">
      <c r="A7" s="1551" t="s">
        <v>1172</v>
      </c>
      <c r="B7" s="1552"/>
      <c r="C7" s="422">
        <v>168</v>
      </c>
      <c r="D7" s="422">
        <v>186</v>
      </c>
      <c r="E7" s="422">
        <v>1</v>
      </c>
      <c r="F7" s="422">
        <v>185</v>
      </c>
      <c r="G7" s="423">
        <v>111</v>
      </c>
    </row>
    <row r="8" spans="1:7" ht="18" customHeight="1">
      <c r="A8" s="903" t="s">
        <v>1317</v>
      </c>
      <c r="B8" s="1518"/>
      <c r="C8" s="904">
        <v>172</v>
      </c>
      <c r="D8" s="904">
        <v>212</v>
      </c>
      <c r="E8" s="904">
        <v>1</v>
      </c>
      <c r="F8" s="904">
        <v>227</v>
      </c>
      <c r="G8" s="905">
        <v>205</v>
      </c>
    </row>
    <row r="9" spans="1:7" ht="18" customHeight="1">
      <c r="A9" s="1219" t="s">
        <v>657</v>
      </c>
      <c r="B9" s="1524" t="s">
        <v>265</v>
      </c>
      <c r="C9" s="1508">
        <v>105</v>
      </c>
      <c r="D9" s="1508">
        <v>166</v>
      </c>
      <c r="E9" s="1508">
        <v>2</v>
      </c>
      <c r="F9" s="1508">
        <v>156</v>
      </c>
      <c r="G9" s="1509">
        <v>156</v>
      </c>
    </row>
    <row r="10" spans="1:7" ht="18" customHeight="1">
      <c r="A10" s="1555"/>
      <c r="B10" s="1556" t="s">
        <v>266</v>
      </c>
      <c r="C10" s="1513">
        <v>18</v>
      </c>
      <c r="D10" s="1513">
        <v>2</v>
      </c>
      <c r="E10" s="1513">
        <v>0</v>
      </c>
      <c r="F10" s="1513">
        <v>24</v>
      </c>
      <c r="G10" s="1514">
        <v>2</v>
      </c>
    </row>
    <row r="12" spans="1:7" ht="15.05">
      <c r="A12" s="10" t="s">
        <v>1013</v>
      </c>
    </row>
    <row r="13" spans="1:7">
      <c r="A13" s="213"/>
    </row>
    <row r="14" spans="1:7" ht="15.05" customHeight="1">
      <c r="A14" s="1541" t="s">
        <v>252</v>
      </c>
      <c r="B14" s="1475"/>
      <c r="C14" s="1500"/>
      <c r="D14" s="1500"/>
      <c r="E14" s="1476" t="s">
        <v>254</v>
      </c>
      <c r="F14" s="1500"/>
      <c r="G14" s="1501"/>
    </row>
    <row r="15" spans="1:7" ht="15.05" customHeight="1">
      <c r="A15" s="1214"/>
      <c r="B15" s="1212"/>
      <c r="C15" s="1480"/>
      <c r="D15" s="1480" t="s">
        <v>257</v>
      </c>
      <c r="E15" s="1557"/>
      <c r="F15" s="1558" t="s">
        <v>258</v>
      </c>
      <c r="G15" s="1559"/>
    </row>
    <row r="16" spans="1:7" ht="15.05" customHeight="1">
      <c r="A16" s="1214"/>
      <c r="B16" s="1212"/>
      <c r="C16" s="1216" t="s">
        <v>260</v>
      </c>
      <c r="D16" s="1217" t="s">
        <v>261</v>
      </c>
      <c r="E16" s="1217" t="s">
        <v>262</v>
      </c>
      <c r="F16" s="1217" t="s">
        <v>263</v>
      </c>
      <c r="G16" s="1221" t="s">
        <v>264</v>
      </c>
    </row>
    <row r="17" spans="1:7" ht="15.05" customHeight="1">
      <c r="A17" s="1214"/>
      <c r="B17" s="1212"/>
      <c r="C17" s="1216"/>
      <c r="D17" s="1217"/>
      <c r="E17" s="1217"/>
      <c r="F17" s="1217"/>
      <c r="G17" s="1221"/>
    </row>
    <row r="18" spans="1:7" ht="18" customHeight="1">
      <c r="A18" s="421" t="s">
        <v>1172</v>
      </c>
      <c r="B18" s="1552"/>
      <c r="C18" s="1553">
        <v>278</v>
      </c>
      <c r="D18" s="422">
        <v>653</v>
      </c>
      <c r="E18" s="422">
        <v>1235</v>
      </c>
      <c r="F18" s="422">
        <v>1858</v>
      </c>
      <c r="G18" s="423">
        <v>1883</v>
      </c>
    </row>
    <row r="19" spans="1:7" ht="18" customHeight="1">
      <c r="A19" s="903" t="s">
        <v>1317</v>
      </c>
      <c r="B19" s="1518"/>
      <c r="C19" s="1554">
        <v>247</v>
      </c>
      <c r="D19" s="904">
        <v>938</v>
      </c>
      <c r="E19" s="904">
        <v>679</v>
      </c>
      <c r="F19" s="904">
        <v>3293</v>
      </c>
      <c r="G19" s="905">
        <v>6866</v>
      </c>
    </row>
    <row r="20" spans="1:7" ht="18" customHeight="1">
      <c r="A20" s="1219" t="s">
        <v>657</v>
      </c>
      <c r="B20" s="1524" t="s">
        <v>265</v>
      </c>
      <c r="C20" s="407">
        <v>82</v>
      </c>
      <c r="D20" s="1508">
        <v>430</v>
      </c>
      <c r="E20" s="1508">
        <v>478</v>
      </c>
      <c r="F20" s="1508">
        <v>2696</v>
      </c>
      <c r="G20" s="1509">
        <v>2792</v>
      </c>
    </row>
    <row r="21" spans="1:7" ht="18" customHeight="1">
      <c r="A21" s="1555"/>
      <c r="B21" s="1556" t="s">
        <v>266</v>
      </c>
      <c r="C21" s="1512">
        <v>112</v>
      </c>
      <c r="D21" s="1513">
        <v>264</v>
      </c>
      <c r="E21" s="1513">
        <v>10</v>
      </c>
      <c r="F21" s="1513">
        <v>205</v>
      </c>
      <c r="G21" s="1514">
        <v>1218</v>
      </c>
    </row>
    <row r="23" spans="1:7" ht="15.05">
      <c r="A23" s="10" t="s">
        <v>884</v>
      </c>
    </row>
    <row r="24" spans="1:7">
      <c r="A24" s="213"/>
    </row>
    <row r="25" spans="1:7" ht="15.05" customHeight="1">
      <c r="A25" s="1474" t="s">
        <v>267</v>
      </c>
      <c r="B25" s="1475"/>
      <c r="C25" s="2427" t="s">
        <v>257</v>
      </c>
      <c r="D25" s="2427"/>
      <c r="E25" s="2427"/>
      <c r="F25" s="1566"/>
      <c r="G25" s="1566"/>
    </row>
    <row r="26" spans="1:7" ht="15.05" customHeight="1">
      <c r="A26" s="1211" t="s">
        <v>268</v>
      </c>
      <c r="B26" s="1225"/>
      <c r="C26" s="1534" t="s">
        <v>260</v>
      </c>
      <c r="D26" s="1217" t="s">
        <v>261</v>
      </c>
      <c r="E26" s="1221" t="s">
        <v>262</v>
      </c>
      <c r="F26" s="1567"/>
      <c r="G26" s="1567"/>
    </row>
    <row r="27" spans="1:7" ht="15.05" customHeight="1">
      <c r="A27" s="1214"/>
      <c r="B27" s="1212"/>
      <c r="C27" s="1570"/>
      <c r="D27" s="1560"/>
      <c r="E27" s="1571"/>
      <c r="F27" s="1566"/>
      <c r="G27" s="1566"/>
    </row>
    <row r="28" spans="1:7" ht="18" customHeight="1">
      <c r="A28" s="421" t="s">
        <v>1172</v>
      </c>
      <c r="B28" s="1552"/>
      <c r="C28" s="1572">
        <v>1723</v>
      </c>
      <c r="D28" s="1561">
        <v>1603</v>
      </c>
      <c r="E28" s="1573">
        <v>2188</v>
      </c>
      <c r="F28" s="1568"/>
      <c r="G28" s="1568"/>
    </row>
    <row r="29" spans="1:7" ht="18" customHeight="1">
      <c r="A29" s="903" t="s">
        <v>1317</v>
      </c>
      <c r="B29" s="1562"/>
      <c r="C29" s="1574">
        <v>1897</v>
      </c>
      <c r="D29" s="1563">
        <v>1593</v>
      </c>
      <c r="E29" s="1575">
        <v>3478</v>
      </c>
      <c r="F29" s="1569"/>
      <c r="G29" s="1569"/>
    </row>
    <row r="30" spans="1:7" ht="18" customHeight="1">
      <c r="A30" s="1219" t="s">
        <v>657</v>
      </c>
      <c r="B30" s="1524" t="s">
        <v>265</v>
      </c>
      <c r="C30" s="1536">
        <v>488</v>
      </c>
      <c r="D30" s="1564">
        <v>646</v>
      </c>
      <c r="E30" s="1576">
        <v>3095</v>
      </c>
      <c r="F30" s="1568"/>
      <c r="G30" s="1568"/>
    </row>
    <row r="31" spans="1:7" ht="18" customHeight="1">
      <c r="A31" s="1555"/>
      <c r="B31" s="1556" t="s">
        <v>266</v>
      </c>
      <c r="C31" s="1539">
        <v>787</v>
      </c>
      <c r="D31" s="1565">
        <v>456</v>
      </c>
      <c r="E31" s="1577">
        <v>11</v>
      </c>
      <c r="F31" s="1568"/>
      <c r="G31" s="1568"/>
    </row>
    <row r="34" spans="1:11" ht="15.05">
      <c r="A34" s="10" t="s">
        <v>885</v>
      </c>
    </row>
    <row r="35" spans="1:11">
      <c r="A35" s="213"/>
    </row>
    <row r="36" spans="1:11" ht="15.05" customHeight="1">
      <c r="A36" s="1578" t="s">
        <v>622</v>
      </c>
      <c r="B36" s="1500"/>
      <c r="C36" s="1500"/>
      <c r="D36" s="1500"/>
      <c r="E36" s="1500"/>
      <c r="F36" s="1500" t="s">
        <v>269</v>
      </c>
      <c r="G36" s="1500"/>
      <c r="H36" s="1500"/>
      <c r="I36" s="1476"/>
      <c r="J36" s="1501"/>
    </row>
    <row r="37" spans="1:11" ht="15.05" customHeight="1">
      <c r="A37" s="1226"/>
      <c r="B37" s="1216" t="s">
        <v>681</v>
      </c>
      <c r="C37" s="1550"/>
      <c r="D37" s="1480"/>
      <c r="E37" s="1579" t="s">
        <v>270</v>
      </c>
      <c r="F37" s="1480"/>
      <c r="G37" s="1480"/>
      <c r="H37" s="1516"/>
      <c r="I37" s="1578" t="s">
        <v>271</v>
      </c>
      <c r="J37" s="1212" t="s">
        <v>272</v>
      </c>
    </row>
    <row r="38" spans="1:11" ht="15.05" customHeight="1">
      <c r="A38" s="1226"/>
      <c r="B38" s="1216"/>
      <c r="C38" s="1550"/>
      <c r="D38" s="1480"/>
      <c r="E38" s="1480" t="s">
        <v>273</v>
      </c>
      <c r="F38" s="1480"/>
      <c r="G38" s="1480"/>
      <c r="H38" s="1578" t="s">
        <v>368</v>
      </c>
      <c r="I38" s="1226" t="s">
        <v>274</v>
      </c>
      <c r="J38" s="1212"/>
    </row>
    <row r="39" spans="1:11" ht="15.05" customHeight="1">
      <c r="A39" s="1226"/>
      <c r="B39" s="1216"/>
      <c r="C39" s="1217" t="s">
        <v>275</v>
      </c>
      <c r="D39" s="1217" t="s">
        <v>276</v>
      </c>
      <c r="E39" s="1217" t="s">
        <v>277</v>
      </c>
      <c r="F39" s="1217" t="s">
        <v>278</v>
      </c>
      <c r="G39" s="1222" t="s">
        <v>30</v>
      </c>
      <c r="H39" s="1226"/>
      <c r="I39" s="1226" t="s">
        <v>279</v>
      </c>
      <c r="J39" s="1580"/>
    </row>
    <row r="40" spans="1:11" ht="30.05" customHeight="1">
      <c r="A40" s="425" t="s">
        <v>1173</v>
      </c>
      <c r="B40" s="1553">
        <v>2131</v>
      </c>
      <c r="C40" s="422">
        <v>1605</v>
      </c>
      <c r="D40" s="422">
        <v>34</v>
      </c>
      <c r="E40" s="422">
        <v>51</v>
      </c>
      <c r="F40" s="422">
        <v>65</v>
      </c>
      <c r="G40" s="424">
        <v>368</v>
      </c>
      <c r="H40" s="1561">
        <v>8</v>
      </c>
      <c r="I40" s="1561">
        <v>0</v>
      </c>
      <c r="J40" s="1581">
        <v>0</v>
      </c>
    </row>
    <row r="41" spans="1:11" ht="30.05" customHeight="1">
      <c r="A41" s="907" t="s">
        <v>1318</v>
      </c>
      <c r="B41" s="1554">
        <v>2151</v>
      </c>
      <c r="C41" s="904">
        <v>1636</v>
      </c>
      <c r="D41" s="904">
        <v>27</v>
      </c>
      <c r="E41" s="904">
        <v>65</v>
      </c>
      <c r="F41" s="904">
        <v>72</v>
      </c>
      <c r="G41" s="906">
        <v>345</v>
      </c>
      <c r="H41" s="1563">
        <v>6</v>
      </c>
      <c r="I41" s="1563">
        <v>0</v>
      </c>
      <c r="J41" s="1582">
        <v>0</v>
      </c>
    </row>
    <row r="43" spans="1:11">
      <c r="A43" s="20" t="s">
        <v>906</v>
      </c>
    </row>
    <row r="44" spans="1:11">
      <c r="C44" s="409"/>
      <c r="D44" s="409"/>
      <c r="E44" s="409"/>
      <c r="F44" s="409"/>
      <c r="G44" s="409"/>
      <c r="H44" s="409"/>
      <c r="I44" s="409"/>
      <c r="J44" s="409"/>
      <c r="K44" s="410"/>
    </row>
  </sheetData>
  <mergeCells count="5">
    <mergeCell ref="C25:E25"/>
    <mergeCell ref="F4:G4"/>
    <mergeCell ref="C4:D4"/>
    <mergeCell ref="C5:D5"/>
    <mergeCell ref="F5:G5"/>
  </mergeCells>
  <phoneticPr fontId="0" type="noConversion"/>
  <pageMargins left="0.51181102362204722" right="0.35433070866141736" top="0.98425196850393704" bottom="0.98425196850393704" header="0.51181102362204722" footer="0.51181102362204722"/>
  <pageSetup paperSize="9" scale="99" orientation="portrait" r:id="rId1"/>
  <headerFooter alignWithMargins="0">
    <oddHeader>&amp;C41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A37"/>
  <sheetViews>
    <sheetView workbookViewId="0">
      <selection activeCell="Q24" sqref="Q24"/>
    </sheetView>
  </sheetViews>
  <sheetFormatPr defaultColWidth="8.90625" defaultRowHeight="13.15"/>
  <cols>
    <col min="1" max="1" width="8.90625" style="11"/>
    <col min="2" max="2" width="12.26953125" style="11" customWidth="1"/>
    <col min="3" max="5" width="3.7265625" style="11" customWidth="1"/>
    <col min="6" max="6" width="4.7265625" style="11" customWidth="1"/>
    <col min="7" max="20" width="3.7265625" style="11" customWidth="1"/>
    <col min="21" max="21" width="4.08984375" style="11" customWidth="1"/>
    <col min="22" max="26" width="3.7265625" style="11" customWidth="1"/>
    <col min="27" max="27" width="7.81640625" style="11" customWidth="1"/>
    <col min="28" max="16384" width="8.90625" style="11"/>
  </cols>
  <sheetData>
    <row r="1" spans="1:21" ht="18" customHeight="1">
      <c r="A1" s="10" t="s">
        <v>886</v>
      </c>
      <c r="B1" s="180"/>
      <c r="C1" s="170"/>
      <c r="D1" s="170"/>
      <c r="E1" s="170"/>
      <c r="F1" s="170"/>
      <c r="G1" s="170"/>
      <c r="H1" s="170"/>
      <c r="I1" s="170"/>
      <c r="J1" s="170"/>
      <c r="K1" s="170"/>
      <c r="L1" s="170"/>
      <c r="M1" s="170"/>
      <c r="N1" s="170"/>
      <c r="O1" s="170"/>
    </row>
    <row r="2" spans="1:21" ht="18" customHeight="1">
      <c r="A2" s="170"/>
      <c r="B2" s="170"/>
      <c r="C2" s="170"/>
      <c r="D2" s="170"/>
      <c r="E2" s="170"/>
      <c r="F2" s="170"/>
      <c r="G2" s="170"/>
      <c r="H2" s="170"/>
      <c r="I2" s="170"/>
      <c r="J2" s="170"/>
      <c r="K2" s="170"/>
      <c r="L2" s="170"/>
      <c r="M2" s="170"/>
      <c r="N2" s="170"/>
      <c r="O2" s="170"/>
      <c r="P2" s="170"/>
      <c r="Q2" s="170"/>
      <c r="R2" s="170"/>
      <c r="S2" s="170"/>
      <c r="T2" s="170"/>
      <c r="U2" s="170"/>
    </row>
    <row r="3" spans="1:21" ht="18" customHeight="1">
      <c r="A3" s="1583" t="s">
        <v>622</v>
      </c>
      <c r="B3" s="1584"/>
      <c r="C3" s="2450" t="s">
        <v>598</v>
      </c>
      <c r="D3" s="2451"/>
      <c r="E3" s="1585" t="s">
        <v>369</v>
      </c>
      <c r="F3" s="1585"/>
      <c r="G3" s="1585"/>
      <c r="H3" s="1585"/>
      <c r="I3" s="1585"/>
      <c r="J3" s="1585"/>
      <c r="K3" s="1585"/>
      <c r="L3" s="1585"/>
      <c r="M3" s="1585"/>
      <c r="N3" s="1584"/>
      <c r="O3" s="170"/>
      <c r="P3" s="170"/>
      <c r="Q3" s="170"/>
      <c r="R3" s="170"/>
      <c r="S3" s="170"/>
      <c r="T3" s="170"/>
      <c r="U3" s="170"/>
    </row>
    <row r="4" spans="1:21" ht="18" customHeight="1">
      <c r="A4" s="1227"/>
      <c r="B4" s="1228"/>
      <c r="C4" s="897"/>
      <c r="D4" s="898"/>
      <c r="E4" s="1585" t="s">
        <v>370</v>
      </c>
      <c r="F4" s="1584"/>
      <c r="G4" s="1586" t="s">
        <v>371</v>
      </c>
      <c r="H4" s="1585"/>
      <c r="I4" s="1585"/>
      <c r="J4" s="1585"/>
      <c r="K4" s="1585"/>
      <c r="L4" s="1585"/>
      <c r="M4" s="1585"/>
      <c r="N4" s="1584"/>
      <c r="O4" s="170"/>
      <c r="P4" s="170"/>
      <c r="Q4" s="170"/>
      <c r="R4" s="170"/>
      <c r="S4" s="170"/>
      <c r="T4" s="170"/>
      <c r="U4" s="170"/>
    </row>
    <row r="5" spans="1:21" ht="18" customHeight="1">
      <c r="A5" s="1227"/>
      <c r="B5" s="1228"/>
      <c r="C5" s="897"/>
      <c r="D5" s="898"/>
      <c r="E5" s="1229" t="s">
        <v>372</v>
      </c>
      <c r="F5" s="1228"/>
      <c r="G5" s="1230" t="s">
        <v>373</v>
      </c>
      <c r="H5" s="1229"/>
      <c r="I5" s="1229"/>
      <c r="J5" s="1229"/>
      <c r="K5" s="1229"/>
      <c r="L5" s="1229"/>
      <c r="M5" s="1229"/>
      <c r="N5" s="1228"/>
      <c r="O5" s="170"/>
      <c r="P5" s="170"/>
      <c r="Q5" s="170"/>
      <c r="R5" s="170"/>
      <c r="S5" s="170"/>
      <c r="T5" s="170"/>
      <c r="U5" s="170"/>
    </row>
    <row r="6" spans="1:21" ht="18" customHeight="1">
      <c r="A6" s="1227"/>
      <c r="B6" s="1228"/>
      <c r="C6" s="897"/>
      <c r="D6" s="898"/>
      <c r="E6" s="1231"/>
      <c r="F6" s="1232"/>
      <c r="G6" s="1585" t="s">
        <v>374</v>
      </c>
      <c r="H6" s="1585"/>
      <c r="I6" s="1585"/>
      <c r="J6" s="1584"/>
      <c r="K6" s="1585" t="s">
        <v>375</v>
      </c>
      <c r="L6" s="1585"/>
      <c r="M6" s="1585"/>
      <c r="N6" s="1584"/>
      <c r="O6" s="170"/>
      <c r="P6" s="170"/>
      <c r="Q6" s="170"/>
      <c r="R6" s="170"/>
      <c r="S6" s="170"/>
      <c r="T6" s="170"/>
      <c r="U6" s="170"/>
    </row>
    <row r="7" spans="1:21" ht="18" customHeight="1">
      <c r="A7" s="1227"/>
      <c r="B7" s="1228"/>
      <c r="C7" s="897"/>
      <c r="D7" s="898"/>
      <c r="E7" s="1231"/>
      <c r="F7" s="1232"/>
      <c r="G7" s="1229"/>
      <c r="H7" s="1229"/>
      <c r="I7" s="1229"/>
      <c r="J7" s="1228"/>
      <c r="K7" s="1229" t="s">
        <v>376</v>
      </c>
      <c r="L7" s="1229"/>
      <c r="M7" s="1229"/>
      <c r="N7" s="1228"/>
      <c r="O7" s="170"/>
      <c r="P7" s="170"/>
      <c r="Q7" s="170"/>
      <c r="R7" s="170"/>
      <c r="S7" s="170"/>
      <c r="T7" s="170"/>
      <c r="U7" s="170"/>
    </row>
    <row r="8" spans="1:21" ht="18" customHeight="1">
      <c r="A8" s="426" t="s">
        <v>1176</v>
      </c>
      <c r="B8" s="1587"/>
      <c r="C8" s="2438">
        <v>712271</v>
      </c>
      <c r="D8" s="2439"/>
      <c r="E8" s="2438">
        <v>683827</v>
      </c>
      <c r="F8" s="2439"/>
      <c r="G8" s="1588"/>
      <c r="H8" s="1588"/>
      <c r="I8" s="2438">
        <v>22193</v>
      </c>
      <c r="J8" s="2439"/>
      <c r="K8" s="1588"/>
      <c r="L8" s="1588"/>
      <c r="M8" s="2438">
        <v>6251</v>
      </c>
      <c r="N8" s="2439"/>
      <c r="O8" s="22"/>
      <c r="P8" s="170"/>
      <c r="Q8" s="170"/>
      <c r="R8" s="170"/>
      <c r="S8" s="170"/>
      <c r="T8" s="170"/>
      <c r="U8" s="170"/>
    </row>
    <row r="9" spans="1:21" ht="18" customHeight="1">
      <c r="A9" s="908" t="s">
        <v>1319</v>
      </c>
      <c r="B9" s="1589"/>
      <c r="C9" s="2442">
        <v>578611</v>
      </c>
      <c r="D9" s="2443"/>
      <c r="E9" s="2442">
        <v>553784</v>
      </c>
      <c r="F9" s="2443"/>
      <c r="G9" s="1723"/>
      <c r="H9" s="1723"/>
      <c r="I9" s="2442">
        <v>18808</v>
      </c>
      <c r="J9" s="2443"/>
      <c r="K9" s="1723"/>
      <c r="L9" s="1723"/>
      <c r="M9" s="2442">
        <v>6019</v>
      </c>
      <c r="N9" s="2443"/>
      <c r="O9" s="170"/>
      <c r="P9" s="170"/>
      <c r="Q9" s="170"/>
      <c r="R9" s="170"/>
      <c r="S9" s="170"/>
      <c r="T9" s="170"/>
      <c r="U9" s="170"/>
    </row>
    <row r="10" spans="1:21" ht="18" customHeight="1">
      <c r="A10" s="1227" t="s">
        <v>377</v>
      </c>
      <c r="B10" s="1228"/>
      <c r="C10" s="2442">
        <v>344551</v>
      </c>
      <c r="D10" s="2443"/>
      <c r="E10" s="2440">
        <v>333168</v>
      </c>
      <c r="F10" s="2441"/>
      <c r="G10" s="427"/>
      <c r="H10" s="427"/>
      <c r="I10" s="2440">
        <v>7198</v>
      </c>
      <c r="J10" s="2441"/>
      <c r="K10" s="427"/>
      <c r="L10" s="427"/>
      <c r="M10" s="2440">
        <v>4185</v>
      </c>
      <c r="N10" s="2441"/>
      <c r="O10" s="170"/>
      <c r="P10" s="170"/>
      <c r="Q10" s="170"/>
      <c r="R10" s="170"/>
      <c r="S10" s="170"/>
      <c r="T10" s="170"/>
      <c r="U10" s="170"/>
    </row>
    <row r="11" spans="1:21" ht="18" customHeight="1">
      <c r="A11" s="1583" t="s">
        <v>378</v>
      </c>
      <c r="B11" s="2452" t="s">
        <v>379</v>
      </c>
      <c r="C11" s="1724"/>
      <c r="D11" s="1725"/>
      <c r="E11" s="1726"/>
      <c r="F11" s="1727"/>
      <c r="G11" s="1726"/>
      <c r="H11" s="1726"/>
      <c r="I11" s="1726"/>
      <c r="J11" s="1727"/>
      <c r="K11" s="1726"/>
      <c r="L11" s="1726"/>
      <c r="M11" s="1726"/>
      <c r="N11" s="1727"/>
      <c r="O11" s="170"/>
      <c r="P11" s="170"/>
      <c r="Q11" s="170"/>
      <c r="R11" s="170"/>
      <c r="S11" s="170"/>
      <c r="T11" s="170"/>
      <c r="U11" s="170"/>
    </row>
    <row r="12" spans="1:21" ht="18" customHeight="1">
      <c r="A12" s="1227" t="s">
        <v>380</v>
      </c>
      <c r="B12" s="2453"/>
      <c r="C12" s="2456">
        <v>91974</v>
      </c>
      <c r="D12" s="2457"/>
      <c r="E12" s="2440">
        <v>88041</v>
      </c>
      <c r="F12" s="2441"/>
      <c r="G12" s="427"/>
      <c r="H12" s="427"/>
      <c r="I12" s="2440">
        <v>3026</v>
      </c>
      <c r="J12" s="2441"/>
      <c r="K12" s="427"/>
      <c r="L12" s="427"/>
      <c r="M12" s="2440">
        <v>907</v>
      </c>
      <c r="N12" s="2441"/>
    </row>
    <row r="13" spans="1:21" ht="18" customHeight="1">
      <c r="A13" s="1227" t="s">
        <v>381</v>
      </c>
      <c r="B13" s="2454" t="s">
        <v>382</v>
      </c>
      <c r="C13" s="1724"/>
      <c r="D13" s="1725"/>
      <c r="E13" s="1726"/>
      <c r="F13" s="1727"/>
      <c r="G13" s="1726"/>
      <c r="H13" s="1726"/>
      <c r="I13" s="1726"/>
      <c r="J13" s="1727"/>
      <c r="K13" s="1726"/>
      <c r="L13" s="1726"/>
      <c r="M13" s="1726"/>
      <c r="N13" s="1727"/>
    </row>
    <row r="14" spans="1:21" ht="18" customHeight="1">
      <c r="A14" s="1590"/>
      <c r="B14" s="2455"/>
      <c r="C14" s="2456">
        <v>252577</v>
      </c>
      <c r="D14" s="2457"/>
      <c r="E14" s="2440">
        <v>245127</v>
      </c>
      <c r="F14" s="2441"/>
      <c r="G14" s="1591"/>
      <c r="H14" s="1591"/>
      <c r="I14" s="2440">
        <v>4172</v>
      </c>
      <c r="J14" s="2441"/>
      <c r="K14" s="1591"/>
      <c r="L14" s="1591"/>
      <c r="M14" s="2440">
        <v>3278</v>
      </c>
      <c r="N14" s="2441"/>
    </row>
    <row r="15" spans="1:21" ht="18" customHeight="1">
      <c r="A15" s="428" t="s">
        <v>753</v>
      </c>
    </row>
    <row r="16" spans="1:21" ht="18" customHeight="1"/>
    <row r="17" spans="1:27" ht="18" customHeight="1"/>
    <row r="18" spans="1:27" ht="18" customHeight="1">
      <c r="A18" s="10" t="s">
        <v>887</v>
      </c>
      <c r="B18" s="170"/>
      <c r="C18" s="170"/>
      <c r="D18" s="170"/>
      <c r="E18" s="170"/>
      <c r="F18" s="170"/>
    </row>
    <row r="19" spans="1:27" ht="18" customHeight="1">
      <c r="A19" s="170"/>
      <c r="B19" s="170"/>
      <c r="C19" s="170"/>
      <c r="D19" s="170"/>
      <c r="E19" s="170"/>
      <c r="F19" s="170"/>
    </row>
    <row r="20" spans="1:27" ht="18" customHeight="1">
      <c r="A20" s="1583" t="s">
        <v>622</v>
      </c>
      <c r="B20" s="1585"/>
      <c r="C20" s="1585"/>
      <c r="D20" s="1585"/>
      <c r="E20" s="1585"/>
      <c r="F20" s="1585"/>
      <c r="G20" s="1585"/>
      <c r="H20" s="1585"/>
      <c r="I20" s="2447"/>
      <c r="J20" s="2448"/>
      <c r="K20" s="2448"/>
      <c r="L20" s="2447"/>
      <c r="M20" s="2448"/>
      <c r="N20" s="2449"/>
      <c r="O20" s="1586" t="s">
        <v>383</v>
      </c>
      <c r="P20" s="1586"/>
      <c r="Q20" s="1592"/>
      <c r="R20" s="170"/>
      <c r="S20" s="170"/>
      <c r="T20" s="170"/>
      <c r="U20" s="170"/>
      <c r="V20" s="170"/>
      <c r="W20" s="170"/>
      <c r="X20" s="170"/>
      <c r="Y20" s="170"/>
      <c r="Z20" s="170"/>
      <c r="AA20" s="170"/>
    </row>
    <row r="21" spans="1:27" ht="18" customHeight="1">
      <c r="A21" s="1227"/>
      <c r="B21" s="1229"/>
      <c r="C21" s="1229"/>
      <c r="D21" s="1229"/>
      <c r="E21" s="1229"/>
      <c r="F21" s="1229"/>
      <c r="G21" s="1229"/>
      <c r="H21" s="1229"/>
      <c r="I21" s="2444" t="s">
        <v>1177</v>
      </c>
      <c r="J21" s="2445"/>
      <c r="K21" s="2445"/>
      <c r="L21" s="2444" t="s">
        <v>1320</v>
      </c>
      <c r="M21" s="2445"/>
      <c r="N21" s="2446"/>
      <c r="O21" s="1230" t="s">
        <v>384</v>
      </c>
      <c r="P21" s="1230"/>
      <c r="Q21" s="1233"/>
      <c r="R21" s="170"/>
      <c r="S21" s="170"/>
      <c r="T21" s="170"/>
      <c r="U21" s="170"/>
      <c r="V21" s="170"/>
      <c r="W21" s="170"/>
      <c r="X21" s="170"/>
      <c r="Y21" s="170"/>
      <c r="Z21" s="170"/>
      <c r="AA21" s="170"/>
    </row>
    <row r="22" spans="1:27" ht="18" customHeight="1">
      <c r="A22" s="1227"/>
      <c r="B22" s="1229"/>
      <c r="C22" s="1229"/>
      <c r="D22" s="1229"/>
      <c r="E22" s="1231"/>
      <c r="F22" s="1231"/>
      <c r="G22" s="1229"/>
      <c r="H22" s="1229"/>
      <c r="I22" s="1227"/>
      <c r="J22" s="1229"/>
      <c r="K22" s="1229"/>
      <c r="L22" s="1590"/>
      <c r="M22" s="1593"/>
      <c r="N22" s="1594"/>
      <c r="O22" s="1229"/>
      <c r="P22" s="1229"/>
      <c r="Q22" s="1228"/>
      <c r="R22" s="170"/>
      <c r="S22" s="170"/>
      <c r="T22" s="170"/>
      <c r="U22" s="170"/>
      <c r="V22" s="170"/>
      <c r="W22" s="170"/>
      <c r="X22" s="170"/>
      <c r="Y22" s="170"/>
      <c r="Z22" s="170"/>
      <c r="AA22" s="170"/>
    </row>
    <row r="23" spans="1:27" ht="18" customHeight="1">
      <c r="A23" s="908" t="s">
        <v>598</v>
      </c>
      <c r="B23" s="1595"/>
      <c r="C23" s="1595"/>
      <c r="D23" s="1595"/>
      <c r="E23" s="1595"/>
      <c r="F23" s="1595"/>
      <c r="G23" s="1595"/>
      <c r="H23" s="1595"/>
      <c r="I23" s="1596"/>
      <c r="J23" s="1597"/>
      <c r="K23" s="1598">
        <v>187</v>
      </c>
      <c r="L23" s="1599"/>
      <c r="M23" s="1600"/>
      <c r="N23" s="1601">
        <v>200</v>
      </c>
      <c r="O23" s="1596"/>
      <c r="P23" s="1597"/>
      <c r="Q23" s="1602">
        <v>21</v>
      </c>
      <c r="R23" s="170"/>
      <c r="S23" s="170"/>
      <c r="T23" s="170"/>
      <c r="U23" s="170"/>
      <c r="V23" s="170"/>
      <c r="W23" s="170"/>
      <c r="X23" s="170"/>
      <c r="Y23" s="170"/>
      <c r="Z23" s="170"/>
      <c r="AA23" s="170"/>
    </row>
    <row r="24" spans="1:27" ht="31.65" customHeight="1">
      <c r="A24" s="1234"/>
      <c r="B24" s="2432" t="s">
        <v>983</v>
      </c>
      <c r="C24" s="2432"/>
      <c r="D24" s="2432"/>
      <c r="E24" s="2432"/>
      <c r="F24" s="2432"/>
      <c r="G24" s="2432"/>
      <c r="H24" s="2432"/>
      <c r="I24" s="1603"/>
      <c r="J24" s="1604"/>
      <c r="K24" s="1605">
        <v>30</v>
      </c>
      <c r="L24" s="1603"/>
      <c r="M24" s="1604"/>
      <c r="N24" s="1605">
        <v>40</v>
      </c>
      <c r="O24" s="1606"/>
      <c r="P24" s="1607"/>
      <c r="Q24" s="1608"/>
      <c r="R24" s="170"/>
      <c r="S24" s="170"/>
      <c r="T24" s="170"/>
      <c r="U24" s="170"/>
      <c r="V24" s="170"/>
      <c r="W24" s="170"/>
      <c r="X24" s="170"/>
      <c r="Y24" s="170"/>
      <c r="Z24" s="170"/>
      <c r="AA24" s="170"/>
    </row>
    <row r="25" spans="1:27" ht="18" customHeight="1">
      <c r="A25" s="1234" t="s">
        <v>733</v>
      </c>
      <c r="B25" s="1609"/>
      <c r="C25" s="1609"/>
      <c r="D25" s="1609"/>
      <c r="E25" s="1609"/>
      <c r="F25" s="1609"/>
      <c r="G25" s="1609"/>
      <c r="H25" s="1609"/>
      <c r="I25" s="908"/>
      <c r="J25" s="1610"/>
      <c r="K25" s="1589">
        <v>2</v>
      </c>
      <c r="L25" s="1728"/>
      <c r="M25" s="1729"/>
      <c r="N25" s="1730">
        <v>0</v>
      </c>
      <c r="O25" s="1611"/>
      <c r="P25" s="1612"/>
      <c r="Q25" s="1613"/>
      <c r="R25" s="170"/>
      <c r="S25" s="170"/>
      <c r="T25" s="170"/>
      <c r="U25" s="170"/>
      <c r="V25" s="170"/>
      <c r="W25" s="170"/>
      <c r="X25" s="170"/>
      <c r="Y25" s="170"/>
      <c r="Z25" s="170"/>
      <c r="AA25" s="170"/>
    </row>
    <row r="26" spans="1:27" ht="18" customHeight="1">
      <c r="A26" s="2433" t="s">
        <v>426</v>
      </c>
      <c r="B26" s="1609" t="s">
        <v>984</v>
      </c>
      <c r="C26" s="1609"/>
      <c r="D26" s="1609"/>
      <c r="E26" s="1609"/>
      <c r="F26" s="1609"/>
      <c r="G26" s="1609"/>
      <c r="H26" s="1609"/>
      <c r="I26" s="1614"/>
      <c r="J26" s="1595"/>
      <c r="K26" s="1615">
        <v>0</v>
      </c>
      <c r="L26" s="1731"/>
      <c r="M26" s="1732"/>
      <c r="N26" s="1733">
        <v>0</v>
      </c>
      <c r="O26" s="1616"/>
      <c r="P26" s="1617"/>
      <c r="Q26" s="1618"/>
      <c r="R26" s="170"/>
      <c r="S26" s="170"/>
      <c r="T26" s="170"/>
      <c r="U26" s="170"/>
      <c r="V26" s="170"/>
      <c r="W26" s="170"/>
      <c r="X26" s="170"/>
      <c r="Y26" s="170"/>
      <c r="Z26" s="170"/>
      <c r="AA26" s="170"/>
    </row>
    <row r="27" spans="1:27" ht="18" customHeight="1">
      <c r="A27" s="2434"/>
      <c r="B27" s="1609" t="s">
        <v>985</v>
      </c>
      <c r="C27" s="1609"/>
      <c r="D27" s="1609"/>
      <c r="E27" s="1609"/>
      <c r="F27" s="1609"/>
      <c r="G27" s="1609"/>
      <c r="H27" s="1609"/>
      <c r="I27" s="1614"/>
      <c r="J27" s="1595"/>
      <c r="K27" s="1615">
        <v>2</v>
      </c>
      <c r="L27" s="1731"/>
      <c r="M27" s="1732"/>
      <c r="N27" s="1733">
        <v>0</v>
      </c>
      <c r="O27" s="1616"/>
      <c r="P27" s="1617"/>
      <c r="Q27" s="1618"/>
      <c r="R27" s="170"/>
      <c r="S27" s="170"/>
      <c r="T27" s="170"/>
      <c r="U27" s="170"/>
      <c r="V27" s="170"/>
      <c r="W27" s="170"/>
      <c r="X27" s="170"/>
      <c r="Y27" s="170"/>
      <c r="Z27" s="170"/>
      <c r="AA27" s="170"/>
    </row>
    <row r="28" spans="1:27" ht="18" customHeight="1">
      <c r="A28" s="1227" t="s">
        <v>734</v>
      </c>
      <c r="B28" s="1229"/>
      <c r="C28" s="1229"/>
      <c r="D28" s="1229"/>
      <c r="E28" s="1229"/>
      <c r="F28" s="1229"/>
      <c r="G28" s="1229"/>
      <c r="H28" s="1229"/>
      <c r="I28" s="1619"/>
      <c r="J28" s="909"/>
      <c r="K28" s="910">
        <v>166</v>
      </c>
      <c r="L28" s="1734"/>
      <c r="M28" s="909"/>
      <c r="N28" s="910">
        <v>180</v>
      </c>
      <c r="O28" s="1620"/>
      <c r="P28" s="429"/>
      <c r="Q28" s="430"/>
      <c r="R28" s="170"/>
      <c r="S28" s="170"/>
      <c r="T28" s="170"/>
      <c r="U28" s="170"/>
      <c r="V28" s="170"/>
      <c r="W28" s="170"/>
      <c r="X28" s="170"/>
      <c r="Y28" s="170"/>
      <c r="Z28" s="170"/>
      <c r="AA28" s="170"/>
    </row>
    <row r="29" spans="1:27" ht="18" customHeight="1">
      <c r="A29" s="1621"/>
      <c r="B29" s="1609" t="s">
        <v>385</v>
      </c>
      <c r="C29" s="1609"/>
      <c r="D29" s="1609"/>
      <c r="E29" s="1609"/>
      <c r="F29" s="1609"/>
      <c r="G29" s="1609"/>
      <c r="H29" s="1609"/>
      <c r="I29" s="1614"/>
      <c r="J29" s="1595"/>
      <c r="K29" s="1615">
        <v>2</v>
      </c>
      <c r="L29" s="1731"/>
      <c r="M29" s="1732"/>
      <c r="N29" s="1733">
        <v>1</v>
      </c>
      <c r="O29" s="1616"/>
      <c r="P29" s="1617"/>
      <c r="Q29" s="1618"/>
      <c r="R29" s="170"/>
      <c r="S29" s="170"/>
      <c r="T29" s="170"/>
      <c r="U29" s="170"/>
      <c r="V29" s="170"/>
      <c r="W29" s="170"/>
      <c r="X29" s="170"/>
      <c r="Y29" s="170"/>
      <c r="Z29" s="170"/>
      <c r="AA29" s="170"/>
    </row>
    <row r="30" spans="1:27" ht="18" customHeight="1">
      <c r="A30" s="1235"/>
      <c r="B30" s="1593" t="s">
        <v>735</v>
      </c>
      <c r="C30" s="1593"/>
      <c r="D30" s="1593"/>
      <c r="E30" s="1593"/>
      <c r="F30" s="1593"/>
      <c r="G30" s="1593"/>
      <c r="H30" s="1593"/>
      <c r="I30" s="1622"/>
      <c r="J30" s="1623"/>
      <c r="K30" s="1624">
        <v>1</v>
      </c>
      <c r="L30" s="1622"/>
      <c r="M30" s="1623"/>
      <c r="N30" s="1624">
        <v>3</v>
      </c>
      <c r="O30" s="1606"/>
      <c r="P30" s="1607"/>
      <c r="Q30" s="1608"/>
      <c r="R30" s="170"/>
      <c r="S30" s="170"/>
      <c r="T30" s="170"/>
      <c r="U30" s="170"/>
      <c r="V30" s="170"/>
      <c r="W30" s="170"/>
      <c r="X30" s="170"/>
      <c r="Y30" s="170"/>
      <c r="Z30" s="170"/>
      <c r="AA30" s="170"/>
    </row>
    <row r="31" spans="1:27" ht="18" customHeight="1">
      <c r="A31" s="1235" t="s">
        <v>426</v>
      </c>
      <c r="B31" s="2435" t="s">
        <v>987</v>
      </c>
      <c r="C31" s="2432"/>
      <c r="D31" s="2432"/>
      <c r="E31" s="2432"/>
      <c r="F31" s="2432"/>
      <c r="G31" s="2432"/>
      <c r="H31" s="2432"/>
      <c r="I31" s="1614"/>
      <c r="J31" s="1595"/>
      <c r="K31" s="1615">
        <v>0</v>
      </c>
      <c r="L31" s="1731"/>
      <c r="M31" s="1732"/>
      <c r="N31" s="1733">
        <v>2</v>
      </c>
      <c r="O31" s="1616"/>
      <c r="P31" s="1617"/>
      <c r="Q31" s="1618"/>
      <c r="R31" s="170"/>
      <c r="S31" s="170"/>
      <c r="T31" s="170"/>
      <c r="U31" s="170"/>
      <c r="V31" s="170"/>
      <c r="W31" s="170"/>
      <c r="X31" s="170"/>
      <c r="Y31" s="170"/>
      <c r="Z31" s="170"/>
      <c r="AA31" s="170"/>
    </row>
    <row r="32" spans="1:27" ht="18" customHeight="1">
      <c r="A32" s="1235"/>
      <c r="B32" s="1585" t="s">
        <v>386</v>
      </c>
      <c r="C32" s="1585"/>
      <c r="D32" s="1585"/>
      <c r="E32" s="1585"/>
      <c r="F32" s="1585"/>
      <c r="G32" s="1585"/>
      <c r="H32" s="1585"/>
      <c r="I32" s="1625"/>
      <c r="J32" s="1626"/>
      <c r="K32" s="1627">
        <v>3</v>
      </c>
      <c r="L32" s="1735"/>
      <c r="M32" s="1736"/>
      <c r="N32" s="1737">
        <v>5</v>
      </c>
      <c r="O32" s="1628"/>
      <c r="P32" s="1629"/>
      <c r="Q32" s="1630"/>
      <c r="R32" s="170"/>
      <c r="S32" s="170"/>
      <c r="T32" s="170"/>
      <c r="U32" s="170"/>
      <c r="V32" s="170"/>
      <c r="W32" s="170"/>
      <c r="X32" s="170"/>
      <c r="Y32" s="170"/>
      <c r="Z32" s="170"/>
      <c r="AA32" s="170"/>
    </row>
    <row r="33" spans="1:27" ht="18" customHeight="1">
      <c r="A33" s="1631"/>
      <c r="B33" s="1609" t="s">
        <v>642</v>
      </c>
      <c r="C33" s="1609"/>
      <c r="D33" s="1609"/>
      <c r="E33" s="1609"/>
      <c r="F33" s="1609"/>
      <c r="G33" s="1609"/>
      <c r="H33" s="1609"/>
      <c r="I33" s="1614"/>
      <c r="J33" s="1595"/>
      <c r="K33" s="1615">
        <v>160</v>
      </c>
      <c r="L33" s="1731"/>
      <c r="M33" s="1732"/>
      <c r="N33" s="1733">
        <v>169</v>
      </c>
      <c r="O33" s="1616"/>
      <c r="P33" s="1617"/>
      <c r="Q33" s="1618"/>
      <c r="R33" s="170"/>
      <c r="S33" s="170"/>
      <c r="T33" s="170"/>
      <c r="U33" s="170"/>
      <c r="V33" s="170"/>
      <c r="W33" s="170"/>
      <c r="X33" s="170"/>
      <c r="Y33" s="170"/>
      <c r="Z33" s="170"/>
      <c r="AA33" s="170"/>
    </row>
    <row r="34" spans="1:27" ht="30.05" customHeight="1">
      <c r="A34" s="2436" t="s">
        <v>986</v>
      </c>
      <c r="B34" s="2437"/>
      <c r="C34" s="2437"/>
      <c r="D34" s="2437"/>
      <c r="E34" s="2437"/>
      <c r="F34" s="2437"/>
      <c r="G34" s="2437"/>
      <c r="H34" s="2437"/>
      <c r="I34" s="1632"/>
      <c r="J34" s="1633"/>
      <c r="K34" s="1634">
        <v>19</v>
      </c>
      <c r="L34" s="1632"/>
      <c r="M34" s="1633"/>
      <c r="N34" s="1634">
        <v>20</v>
      </c>
      <c r="O34" s="1635"/>
      <c r="P34" s="1636"/>
      <c r="Q34" s="1637"/>
    </row>
    <row r="35" spans="1:27">
      <c r="A35" s="21" t="s">
        <v>1042</v>
      </c>
    </row>
    <row r="37" spans="1:27">
      <c r="A37" s="20" t="s">
        <v>906</v>
      </c>
    </row>
  </sheetData>
  <mergeCells count="31">
    <mergeCell ref="C3:D3"/>
    <mergeCell ref="I20:K20"/>
    <mergeCell ref="B11:B12"/>
    <mergeCell ref="B13:B14"/>
    <mergeCell ref="C8:D8"/>
    <mergeCell ref="C10:D10"/>
    <mergeCell ref="C12:D12"/>
    <mergeCell ref="C14:D14"/>
    <mergeCell ref="C9:D9"/>
    <mergeCell ref="E8:F8"/>
    <mergeCell ref="E10:F10"/>
    <mergeCell ref="E12:F12"/>
    <mergeCell ref="E14:F14"/>
    <mergeCell ref="I8:J8"/>
    <mergeCell ref="I10:J10"/>
    <mergeCell ref="I12:J12"/>
    <mergeCell ref="B24:H24"/>
    <mergeCell ref="A26:A27"/>
    <mergeCell ref="B31:H31"/>
    <mergeCell ref="A34:H34"/>
    <mergeCell ref="M8:N8"/>
    <mergeCell ref="M10:N10"/>
    <mergeCell ref="M12:N12"/>
    <mergeCell ref="M14:N14"/>
    <mergeCell ref="M9:N9"/>
    <mergeCell ref="I14:J14"/>
    <mergeCell ref="E9:F9"/>
    <mergeCell ref="I9:J9"/>
    <mergeCell ref="I21:K21"/>
    <mergeCell ref="L21:N21"/>
    <mergeCell ref="L20:N20"/>
  </mergeCells>
  <phoneticPr fontId="0" type="noConversion"/>
  <pageMargins left="0.62992125984251968" right="0.27559055118110237" top="0.82677165354330717" bottom="0.98425196850393704" header="0.39370078740157483" footer="0.51181102362204722"/>
  <pageSetup paperSize="9" orientation="portrait" r:id="rId1"/>
  <headerFooter alignWithMargins="0">
    <oddHeader>&amp;C42</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L51"/>
  <sheetViews>
    <sheetView workbookViewId="0">
      <selection activeCell="O5" sqref="O5"/>
    </sheetView>
  </sheetViews>
  <sheetFormatPr defaultColWidth="8.90625" defaultRowHeight="15.65"/>
  <cols>
    <col min="1" max="1" width="19.1796875" style="13" customWidth="1"/>
    <col min="2" max="2" width="10.36328125" style="13" customWidth="1"/>
    <col min="3" max="6" width="9.36328125" style="13" customWidth="1"/>
    <col min="7" max="8" width="10.7265625" style="13" customWidth="1"/>
    <col min="9" max="10" width="10.26953125" style="13" customWidth="1"/>
    <col min="11" max="16384" width="8.90625" style="13"/>
  </cols>
  <sheetData>
    <row r="1" spans="1:12">
      <c r="A1" s="10" t="s">
        <v>1321</v>
      </c>
      <c r="B1" s="169"/>
      <c r="C1" s="169"/>
      <c r="D1" s="169"/>
      <c r="E1" s="169"/>
      <c r="F1" s="169"/>
      <c r="G1" s="169"/>
      <c r="H1" s="169"/>
      <c r="I1" s="169"/>
      <c r="J1" s="169"/>
    </row>
    <row r="2" spans="1:12" ht="15.05" customHeight="1">
      <c r="A2" s="431"/>
      <c r="B2" s="169"/>
      <c r="C2" s="169"/>
      <c r="D2" s="169"/>
      <c r="E2" s="169"/>
      <c r="F2" s="169"/>
      <c r="G2" s="169"/>
      <c r="H2" s="169"/>
      <c r="I2" s="169"/>
      <c r="J2" s="169"/>
    </row>
    <row r="3" spans="1:12" ht="21.15" customHeight="1">
      <c r="A3" s="2463" t="s">
        <v>756</v>
      </c>
      <c r="B3" s="2466" t="s">
        <v>757</v>
      </c>
      <c r="C3" s="2467"/>
      <c r="D3" s="2467"/>
      <c r="E3" s="2467"/>
      <c r="F3" s="2467"/>
      <c r="G3" s="2468"/>
      <c r="H3" s="2458" t="s">
        <v>1979</v>
      </c>
      <c r="I3" s="2458" t="s">
        <v>1980</v>
      </c>
      <c r="J3" s="2458" t="s">
        <v>1032</v>
      </c>
      <c r="K3" s="2458" t="s">
        <v>758</v>
      </c>
    </row>
    <row r="4" spans="1:12" ht="66.7" customHeight="1">
      <c r="A4" s="2464"/>
      <c r="B4" s="2469" t="s">
        <v>592</v>
      </c>
      <c r="C4" s="2470"/>
      <c r="D4" s="2463" t="s">
        <v>759</v>
      </c>
      <c r="E4" s="2463" t="s">
        <v>1289</v>
      </c>
      <c r="F4" s="2463" t="s">
        <v>1290</v>
      </c>
      <c r="G4" s="2461" t="s">
        <v>1291</v>
      </c>
      <c r="H4" s="2459"/>
      <c r="I4" s="2459"/>
      <c r="J4" s="2459"/>
      <c r="K4" s="2459"/>
    </row>
    <row r="5" spans="1:12" ht="18.649999999999999" customHeight="1">
      <c r="A5" s="2465"/>
      <c r="B5" s="1665">
        <v>2022</v>
      </c>
      <c r="C5" s="1665">
        <v>2023</v>
      </c>
      <c r="D5" s="2465"/>
      <c r="E5" s="2465"/>
      <c r="F5" s="2465"/>
      <c r="G5" s="2462"/>
      <c r="H5" s="2460"/>
      <c r="I5" s="2460"/>
      <c r="J5" s="2460"/>
      <c r="K5" s="2460"/>
    </row>
    <row r="6" spans="1:12" ht="25.05" customHeight="1">
      <c r="A6" s="1666" t="s">
        <v>1153</v>
      </c>
      <c r="B6" s="1667">
        <v>1626</v>
      </c>
      <c r="C6" s="1668">
        <f t="shared" ref="C6:C16" si="0">D6+E6+F6+G6</f>
        <v>2255</v>
      </c>
      <c r="D6" s="1682">
        <v>45</v>
      </c>
      <c r="E6" s="1683">
        <v>1735</v>
      </c>
      <c r="F6" s="1682">
        <v>148</v>
      </c>
      <c r="G6" s="1682">
        <v>327</v>
      </c>
      <c r="H6" s="1679">
        <v>3305</v>
      </c>
      <c r="I6" s="1669">
        <f t="shared" ref="I6:I16" si="1">C6/H6</f>
        <v>0.68229954614220878</v>
      </c>
      <c r="J6" s="1669">
        <f t="shared" ref="J6:J16" si="2">H6/H$17</f>
        <v>0.11073510688199424</v>
      </c>
      <c r="K6" s="1669">
        <f t="shared" ref="K6:K16" si="3">C6/C$17</f>
        <v>0.1180628272251309</v>
      </c>
    </row>
    <row r="7" spans="1:12" ht="29.3" customHeight="1">
      <c r="A7" s="1666" t="s">
        <v>1154</v>
      </c>
      <c r="B7" s="1422">
        <v>1442</v>
      </c>
      <c r="C7" s="1668">
        <f t="shared" si="0"/>
        <v>1685</v>
      </c>
      <c r="D7" s="1682">
        <v>40</v>
      </c>
      <c r="E7" s="1682">
        <v>1276</v>
      </c>
      <c r="F7" s="1682">
        <v>161</v>
      </c>
      <c r="G7" s="1682">
        <v>208</v>
      </c>
      <c r="H7" s="1679">
        <v>2900</v>
      </c>
      <c r="I7" s="1669">
        <f t="shared" si="1"/>
        <v>0.58103448275862069</v>
      </c>
      <c r="J7" s="1669">
        <f t="shared" si="2"/>
        <v>9.7165449306439722E-2</v>
      </c>
      <c r="K7" s="1669">
        <f t="shared" si="3"/>
        <v>8.8219895287958108E-2</v>
      </c>
      <c r="L7" s="203"/>
    </row>
    <row r="8" spans="1:12" ht="27.7" customHeight="1">
      <c r="A8" s="1670" t="s">
        <v>760</v>
      </c>
      <c r="B8" s="1671">
        <v>1311</v>
      </c>
      <c r="C8" s="1668">
        <f t="shared" si="0"/>
        <v>1703</v>
      </c>
      <c r="D8" s="1684">
        <v>50</v>
      </c>
      <c r="E8" s="1684">
        <v>1257</v>
      </c>
      <c r="F8" s="1684">
        <v>178</v>
      </c>
      <c r="G8" s="1684">
        <v>218</v>
      </c>
      <c r="H8" s="1680">
        <v>2956</v>
      </c>
      <c r="I8" s="1669">
        <f t="shared" si="1"/>
        <v>0.57611637347767253</v>
      </c>
      <c r="J8" s="1669">
        <f t="shared" si="2"/>
        <v>9.9041747637874419E-2</v>
      </c>
      <c r="K8" s="1669">
        <f t="shared" si="3"/>
        <v>8.9162303664921463E-2</v>
      </c>
    </row>
    <row r="9" spans="1:12" ht="25.55" customHeight="1">
      <c r="A9" s="1670" t="s">
        <v>761</v>
      </c>
      <c r="B9" s="1671">
        <v>796</v>
      </c>
      <c r="C9" s="1668">
        <f t="shared" si="0"/>
        <v>1577</v>
      </c>
      <c r="D9" s="1682">
        <v>59</v>
      </c>
      <c r="E9" s="1682">
        <v>351</v>
      </c>
      <c r="F9" s="1682">
        <v>128</v>
      </c>
      <c r="G9" s="1682">
        <v>1039</v>
      </c>
      <c r="H9" s="1680">
        <v>1884</v>
      </c>
      <c r="I9" s="1669">
        <f t="shared" si="1"/>
        <v>0.83704883227176219</v>
      </c>
      <c r="J9" s="1669">
        <f t="shared" si="2"/>
        <v>6.3124036721838778E-2</v>
      </c>
      <c r="K9" s="1669">
        <f t="shared" si="3"/>
        <v>8.2565445026178005E-2</v>
      </c>
    </row>
    <row r="10" spans="1:12" ht="21.95" customHeight="1">
      <c r="A10" s="1670" t="s">
        <v>762</v>
      </c>
      <c r="B10" s="1671">
        <v>1472</v>
      </c>
      <c r="C10" s="1668">
        <f t="shared" si="0"/>
        <v>1871</v>
      </c>
      <c r="D10" s="1682">
        <v>23</v>
      </c>
      <c r="E10" s="1683">
        <v>1331</v>
      </c>
      <c r="F10" s="1682">
        <v>130</v>
      </c>
      <c r="G10" s="1682">
        <v>387</v>
      </c>
      <c r="H10" s="1680">
        <v>2245</v>
      </c>
      <c r="I10" s="1669">
        <f t="shared" si="1"/>
        <v>0.8334075723830735</v>
      </c>
      <c r="J10" s="1669">
        <f t="shared" si="2"/>
        <v>7.5219459894123167E-2</v>
      </c>
      <c r="K10" s="1669">
        <f t="shared" si="3"/>
        <v>9.7958115183246069E-2</v>
      </c>
    </row>
    <row r="11" spans="1:12" ht="30.7" customHeight="1">
      <c r="A11" s="1666" t="s">
        <v>1155</v>
      </c>
      <c r="B11" s="1672">
        <v>1139</v>
      </c>
      <c r="C11" s="1668">
        <f t="shared" si="0"/>
        <v>1470</v>
      </c>
      <c r="D11" s="1682">
        <v>39</v>
      </c>
      <c r="E11" s="1682">
        <v>1177</v>
      </c>
      <c r="F11" s="1682">
        <v>132</v>
      </c>
      <c r="G11" s="1682">
        <v>122</v>
      </c>
      <c r="H11" s="1679">
        <v>2654</v>
      </c>
      <c r="I11" s="1669">
        <f t="shared" si="1"/>
        <v>0.55388093443858322</v>
      </c>
      <c r="J11" s="1669">
        <f t="shared" si="2"/>
        <v>8.8923138779065866E-2</v>
      </c>
      <c r="K11" s="1669">
        <f t="shared" si="3"/>
        <v>7.696335078534032E-2</v>
      </c>
    </row>
    <row r="12" spans="1:12" ht="31.3" customHeight="1">
      <c r="A12" s="1673" t="s">
        <v>1156</v>
      </c>
      <c r="B12" s="1671">
        <v>1603</v>
      </c>
      <c r="C12" s="1668">
        <f t="shared" si="0"/>
        <v>1674</v>
      </c>
      <c r="D12" s="1682">
        <v>38</v>
      </c>
      <c r="E12" s="1682">
        <v>1030</v>
      </c>
      <c r="F12" s="1682">
        <v>152</v>
      </c>
      <c r="G12" s="1682">
        <v>454</v>
      </c>
      <c r="H12" s="1680">
        <v>2888</v>
      </c>
      <c r="I12" s="1669">
        <f t="shared" si="1"/>
        <v>0.57963988919667586</v>
      </c>
      <c r="J12" s="1669">
        <f t="shared" si="2"/>
        <v>9.6763385378275141E-2</v>
      </c>
      <c r="K12" s="1669">
        <f t="shared" si="3"/>
        <v>8.7643979057591623E-2</v>
      </c>
    </row>
    <row r="13" spans="1:12" ht="25.55" customHeight="1">
      <c r="A13" s="1670" t="s">
        <v>763</v>
      </c>
      <c r="B13" s="1671">
        <v>1793</v>
      </c>
      <c r="C13" s="1668">
        <f t="shared" si="0"/>
        <v>1978</v>
      </c>
      <c r="D13" s="1682">
        <v>26</v>
      </c>
      <c r="E13" s="1682">
        <v>1262</v>
      </c>
      <c r="F13" s="1682">
        <v>174</v>
      </c>
      <c r="G13" s="1682">
        <v>516</v>
      </c>
      <c r="H13" s="1680">
        <v>2929</v>
      </c>
      <c r="I13" s="1669">
        <f t="shared" si="1"/>
        <v>0.67531580744281328</v>
      </c>
      <c r="J13" s="1669">
        <f t="shared" si="2"/>
        <v>9.8137103799504119E-2</v>
      </c>
      <c r="K13" s="1669">
        <f t="shared" si="3"/>
        <v>0.10356020942408377</v>
      </c>
    </row>
    <row r="14" spans="1:12" ht="24.75" customHeight="1">
      <c r="A14" s="1670" t="s">
        <v>764</v>
      </c>
      <c r="B14" s="1667">
        <v>1878</v>
      </c>
      <c r="C14" s="1668">
        <f t="shared" si="0"/>
        <v>1642</v>
      </c>
      <c r="D14" s="1682">
        <v>34</v>
      </c>
      <c r="E14" s="1683">
        <v>1076</v>
      </c>
      <c r="F14" s="1682">
        <v>241</v>
      </c>
      <c r="G14" s="1682">
        <v>291</v>
      </c>
      <c r="H14" s="1680">
        <v>2806</v>
      </c>
      <c r="I14" s="1669">
        <f t="shared" si="1"/>
        <v>0.5851746258018532</v>
      </c>
      <c r="J14" s="1669">
        <f t="shared" si="2"/>
        <v>9.4015948535817198E-2</v>
      </c>
      <c r="K14" s="1669">
        <f t="shared" si="3"/>
        <v>8.5968586387434556E-2</v>
      </c>
    </row>
    <row r="15" spans="1:12" ht="28.8" customHeight="1">
      <c r="A15" s="1673" t="s">
        <v>1157</v>
      </c>
      <c r="B15" s="1671">
        <v>847</v>
      </c>
      <c r="C15" s="1668">
        <f t="shared" si="0"/>
        <v>1331</v>
      </c>
      <c r="D15" s="1682">
        <v>23</v>
      </c>
      <c r="E15" s="1682">
        <v>1018</v>
      </c>
      <c r="F15" s="1682">
        <v>76</v>
      </c>
      <c r="G15" s="1682">
        <v>214</v>
      </c>
      <c r="H15" s="1680">
        <v>1941</v>
      </c>
      <c r="I15" s="1669">
        <f t="shared" si="1"/>
        <v>0.68572900566718187</v>
      </c>
      <c r="J15" s="1669">
        <f t="shared" si="2"/>
        <v>6.5033840380620517E-2</v>
      </c>
      <c r="K15" s="1669">
        <f t="shared" si="3"/>
        <v>6.9685863874345555E-2</v>
      </c>
    </row>
    <row r="16" spans="1:12" ht="31.95" customHeight="1">
      <c r="A16" s="1666" t="s">
        <v>1158</v>
      </c>
      <c r="B16" s="1674">
        <v>1283</v>
      </c>
      <c r="C16" s="1668">
        <f t="shared" si="0"/>
        <v>1914</v>
      </c>
      <c r="D16" s="1682">
        <v>132</v>
      </c>
      <c r="E16" s="1682">
        <v>1492</v>
      </c>
      <c r="F16" s="1682">
        <v>183</v>
      </c>
      <c r="G16" s="1682">
        <v>107</v>
      </c>
      <c r="H16" s="1679">
        <v>3338</v>
      </c>
      <c r="I16" s="1669">
        <f t="shared" si="1"/>
        <v>0.57339724385859792</v>
      </c>
      <c r="J16" s="1669">
        <f t="shared" si="2"/>
        <v>0.11184078268444683</v>
      </c>
      <c r="K16" s="1669">
        <f t="shared" si="3"/>
        <v>0.10020942408376964</v>
      </c>
    </row>
    <row r="17" spans="1:11" ht="29.9" customHeight="1">
      <c r="A17" s="1675" t="s">
        <v>806</v>
      </c>
      <c r="B17" s="1676">
        <v>15190</v>
      </c>
      <c r="C17" s="1676">
        <f t="shared" ref="C17:H17" si="4">SUM(C6:C16)</f>
        <v>19100</v>
      </c>
      <c r="D17" s="1681">
        <f t="shared" si="4"/>
        <v>509</v>
      </c>
      <c r="E17" s="1681">
        <f t="shared" si="4"/>
        <v>13005</v>
      </c>
      <c r="F17" s="1681">
        <f t="shared" si="4"/>
        <v>1703</v>
      </c>
      <c r="G17" s="1681">
        <f t="shared" si="4"/>
        <v>3883</v>
      </c>
      <c r="H17" s="1676">
        <f t="shared" si="4"/>
        <v>29846</v>
      </c>
      <c r="I17" s="1677">
        <f>C17/H17</f>
        <v>0.63995175232862023</v>
      </c>
      <c r="J17" s="1678" t="s">
        <v>1159</v>
      </c>
      <c r="K17" s="1678" t="s">
        <v>1159</v>
      </c>
    </row>
    <row r="18" spans="1:11">
      <c r="B18" s="432"/>
      <c r="C18" s="79"/>
      <c r="D18" s="79"/>
      <c r="E18" s="79"/>
      <c r="F18" s="79"/>
      <c r="G18" s="79"/>
    </row>
    <row r="19" spans="1:11">
      <c r="A19" s="172" t="s">
        <v>765</v>
      </c>
      <c r="B19" s="172"/>
      <c r="C19" s="172"/>
      <c r="D19" s="172"/>
      <c r="E19" s="172"/>
      <c r="F19" s="172"/>
      <c r="G19" s="172"/>
    </row>
    <row r="20" spans="1:11">
      <c r="A20" s="172" t="s">
        <v>766</v>
      </c>
      <c r="B20" s="172"/>
      <c r="C20" s="172"/>
      <c r="D20" s="172"/>
      <c r="E20" s="172"/>
      <c r="F20" s="172"/>
      <c r="G20" s="172"/>
    </row>
    <row r="21" spans="1:11">
      <c r="A21" s="172"/>
      <c r="B21" s="172"/>
      <c r="C21" s="172"/>
      <c r="D21" s="172"/>
      <c r="E21" s="172"/>
      <c r="F21" s="172"/>
      <c r="G21" s="172"/>
    </row>
    <row r="22" spans="1:11">
      <c r="A22" s="1738" t="s">
        <v>1343</v>
      </c>
    </row>
    <row r="51" spans="1:1">
      <c r="A51" s="20" t="s">
        <v>1028</v>
      </c>
    </row>
  </sheetData>
  <mergeCells count="11">
    <mergeCell ref="K3:K5"/>
    <mergeCell ref="G4:G5"/>
    <mergeCell ref="A3:A5"/>
    <mergeCell ref="D4:D5"/>
    <mergeCell ref="E4:E5"/>
    <mergeCell ref="F4:F5"/>
    <mergeCell ref="B3:G3"/>
    <mergeCell ref="J3:J5"/>
    <mergeCell ref="B4:C4"/>
    <mergeCell ref="H3:H5"/>
    <mergeCell ref="I3:I5"/>
  </mergeCells>
  <pageMargins left="0.51181102362204722" right="0.31496062992125984" top="0.6692913385826772" bottom="0.74803149606299213" header="0.31496062992125984" footer="0.31496062992125984"/>
  <pageSetup paperSize="9" scale="67" orientation="portrait" r:id="rId1"/>
  <headerFooter>
    <oddHeader>&amp;C43</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44"/>
  <sheetViews>
    <sheetView topLeftCell="A31" zoomScale="94" zoomScaleNormal="94" workbookViewId="0">
      <selection activeCell="I8" sqref="I8"/>
    </sheetView>
  </sheetViews>
  <sheetFormatPr defaultColWidth="8.90625" defaultRowHeight="13.15"/>
  <cols>
    <col min="1" max="1" width="4.26953125" style="444" customWidth="1"/>
    <col min="2" max="2" width="34.90625" style="445" customWidth="1"/>
    <col min="3" max="3" width="12.90625" style="11" customWidth="1"/>
    <col min="4" max="4" width="10.36328125" style="11" customWidth="1"/>
    <col min="5" max="5" width="14.7265625" style="11" customWidth="1"/>
    <col min="6" max="6" width="45" style="438" customWidth="1"/>
    <col min="7" max="16384" width="8.90625" style="11"/>
  </cols>
  <sheetData>
    <row r="1" spans="1:6" ht="13.65" customHeight="1">
      <c r="A1" s="433" t="s">
        <v>889</v>
      </c>
      <c r="B1" s="434"/>
      <c r="C1" s="435"/>
      <c r="D1" s="436"/>
      <c r="E1" s="437"/>
    </row>
    <row r="2" spans="1:6" ht="12.05" customHeight="1">
      <c r="A2" s="439"/>
      <c r="B2" s="439"/>
      <c r="C2" s="439"/>
      <c r="D2" s="439"/>
      <c r="E2" s="440"/>
    </row>
    <row r="3" spans="1:6">
      <c r="A3" s="2471" t="s">
        <v>1344</v>
      </c>
      <c r="B3" s="2471"/>
      <c r="C3" s="2471"/>
      <c r="D3" s="2471"/>
      <c r="E3" s="2471"/>
      <c r="F3" s="2471"/>
    </row>
    <row r="4" spans="1:6" ht="12.7" customHeight="1">
      <c r="A4" s="2478" t="s">
        <v>434</v>
      </c>
      <c r="B4" s="2478" t="s">
        <v>388</v>
      </c>
      <c r="C4" s="2478" t="s">
        <v>741</v>
      </c>
      <c r="D4" s="2478"/>
      <c r="E4" s="2479" t="s">
        <v>1033</v>
      </c>
      <c r="F4" s="2481" t="s">
        <v>1045</v>
      </c>
    </row>
    <row r="5" spans="1:6" ht="52.45" customHeight="1">
      <c r="A5" s="2478"/>
      <c r="B5" s="2478"/>
      <c r="C5" s="911" t="s">
        <v>815</v>
      </c>
      <c r="D5" s="911" t="s">
        <v>816</v>
      </c>
      <c r="E5" s="2480"/>
      <c r="F5" s="2481"/>
    </row>
    <row r="6" spans="1:6" ht="15.05" customHeight="1">
      <c r="A6" s="1437">
        <v>1</v>
      </c>
      <c r="B6" s="1437">
        <v>2</v>
      </c>
      <c r="C6" s="911">
        <v>3</v>
      </c>
      <c r="D6" s="911">
        <v>4</v>
      </c>
      <c r="E6" s="912">
        <v>5</v>
      </c>
      <c r="F6" s="911">
        <v>6</v>
      </c>
    </row>
    <row r="7" spans="1:6" ht="15.05" customHeight="1">
      <c r="A7" s="2475" t="s">
        <v>963</v>
      </c>
      <c r="B7" s="2476"/>
      <c r="C7" s="2476"/>
      <c r="D7" s="2476"/>
      <c r="E7" s="2476"/>
      <c r="F7" s="2477"/>
    </row>
    <row r="8" spans="1:6" ht="45.55" customHeight="1">
      <c r="A8" s="1739">
        <v>1</v>
      </c>
      <c r="B8" s="1740" t="s">
        <v>1345</v>
      </c>
      <c r="C8" s="1741">
        <v>2023</v>
      </c>
      <c r="D8" s="1741">
        <v>2023</v>
      </c>
      <c r="E8" s="1949">
        <v>177447.11</v>
      </c>
      <c r="F8" s="2017" t="s">
        <v>1346</v>
      </c>
    </row>
    <row r="9" spans="1:6" ht="44.95" customHeight="1">
      <c r="A9" s="1742">
        <v>2</v>
      </c>
      <c r="B9" s="1740" t="s">
        <v>1347</v>
      </c>
      <c r="C9" s="1741">
        <v>2023</v>
      </c>
      <c r="D9" s="1741">
        <v>2023</v>
      </c>
      <c r="E9" s="1950">
        <v>115277.78</v>
      </c>
      <c r="F9" s="2017" t="s">
        <v>1348</v>
      </c>
    </row>
    <row r="10" spans="1:6" ht="45.55" customHeight="1">
      <c r="A10" s="1739">
        <v>3</v>
      </c>
      <c r="B10" s="1740" t="s">
        <v>1349</v>
      </c>
      <c r="C10" s="1741">
        <v>2023</v>
      </c>
      <c r="D10" s="1741">
        <v>2023</v>
      </c>
      <c r="E10" s="1950">
        <v>33210</v>
      </c>
      <c r="F10" s="2017" t="s">
        <v>1350</v>
      </c>
    </row>
    <row r="11" spans="1:6" ht="33.35" customHeight="1">
      <c r="A11" s="1742">
        <v>4</v>
      </c>
      <c r="B11" s="1740" t="s">
        <v>1351</v>
      </c>
      <c r="C11" s="1741">
        <v>2023</v>
      </c>
      <c r="D11" s="1741">
        <v>2023</v>
      </c>
      <c r="E11" s="1950">
        <v>169500</v>
      </c>
      <c r="F11" s="2017" t="s">
        <v>1352</v>
      </c>
    </row>
    <row r="12" spans="1:6" ht="26.3">
      <c r="A12" s="1739">
        <v>5</v>
      </c>
      <c r="B12" s="1740" t="s">
        <v>1353</v>
      </c>
      <c r="C12" s="1741">
        <v>2023</v>
      </c>
      <c r="D12" s="1741">
        <v>2023</v>
      </c>
      <c r="E12" s="1951">
        <v>163400</v>
      </c>
      <c r="F12" s="2017" t="s">
        <v>1354</v>
      </c>
    </row>
    <row r="13" spans="1:6" ht="35.4" customHeight="1">
      <c r="A13" s="1742">
        <v>6</v>
      </c>
      <c r="B13" s="1740" t="s">
        <v>1355</v>
      </c>
      <c r="C13" s="1741">
        <v>2023</v>
      </c>
      <c r="D13" s="1741">
        <v>2023</v>
      </c>
      <c r="E13" s="1952">
        <v>18500</v>
      </c>
      <c r="F13" s="2018" t="s">
        <v>1356</v>
      </c>
    </row>
    <row r="14" spans="1:6" ht="39.450000000000003">
      <c r="A14" s="1739">
        <v>7</v>
      </c>
      <c r="B14" s="1740" t="s">
        <v>1357</v>
      </c>
      <c r="C14" s="1741">
        <v>2023</v>
      </c>
      <c r="D14" s="1741">
        <v>2023</v>
      </c>
      <c r="E14" s="1950">
        <v>120000</v>
      </c>
      <c r="F14" s="2019" t="s">
        <v>1358</v>
      </c>
    </row>
    <row r="15" spans="1:6" ht="57.6" customHeight="1">
      <c r="A15" s="1742">
        <v>8</v>
      </c>
      <c r="B15" s="1743" t="s">
        <v>1359</v>
      </c>
      <c r="C15" s="1741">
        <v>2023</v>
      </c>
      <c r="D15" s="1741">
        <v>2023</v>
      </c>
      <c r="E15" s="1951">
        <v>100000</v>
      </c>
      <c r="F15" s="2017" t="s">
        <v>1360</v>
      </c>
    </row>
    <row r="16" spans="1:6" ht="53.1" customHeight="1">
      <c r="A16" s="1742">
        <v>9</v>
      </c>
      <c r="B16" s="1743" t="s">
        <v>1361</v>
      </c>
      <c r="C16" s="1741">
        <v>2023</v>
      </c>
      <c r="D16" s="1741">
        <v>2023</v>
      </c>
      <c r="E16" s="1951">
        <v>180000</v>
      </c>
      <c r="F16" s="2017" t="s">
        <v>1362</v>
      </c>
    </row>
    <row r="17" spans="1:6" ht="44.3" customHeight="1">
      <c r="A17" s="1742">
        <v>10</v>
      </c>
      <c r="B17" s="1744" t="s">
        <v>1363</v>
      </c>
      <c r="C17" s="1745">
        <v>2023</v>
      </c>
      <c r="D17" s="1745">
        <v>2023</v>
      </c>
      <c r="E17" s="1953">
        <v>36159.120000000003</v>
      </c>
      <c r="F17" s="2020" t="s">
        <v>1364</v>
      </c>
    </row>
    <row r="18" spans="1:6" s="441" customFormat="1" ht="40.700000000000003" customHeight="1">
      <c r="A18" s="1742">
        <v>11</v>
      </c>
      <c r="B18" s="1740" t="s">
        <v>1365</v>
      </c>
      <c r="C18" s="1746">
        <v>2023</v>
      </c>
      <c r="D18" s="1746">
        <v>2023</v>
      </c>
      <c r="E18" s="1954">
        <v>270000</v>
      </c>
      <c r="F18" s="2021" t="s">
        <v>1366</v>
      </c>
    </row>
    <row r="19" spans="1:6" ht="39.450000000000003">
      <c r="A19" s="1742">
        <v>12</v>
      </c>
      <c r="B19" s="1747" t="s">
        <v>1367</v>
      </c>
      <c r="C19" s="1748">
        <v>2023</v>
      </c>
      <c r="D19" s="1748">
        <v>2023</v>
      </c>
      <c r="E19" s="1955">
        <v>45000</v>
      </c>
      <c r="F19" s="2022" t="s">
        <v>1368</v>
      </c>
    </row>
    <row r="20" spans="1:6" ht="39.450000000000003">
      <c r="A20" s="1742">
        <v>13</v>
      </c>
      <c r="B20" s="1747" t="s">
        <v>1369</v>
      </c>
      <c r="C20" s="1748">
        <v>2023</v>
      </c>
      <c r="D20" s="1748">
        <v>2023</v>
      </c>
      <c r="E20" s="1955">
        <v>100000</v>
      </c>
      <c r="F20" s="2022" t="s">
        <v>1370</v>
      </c>
    </row>
    <row r="21" spans="1:6" ht="39.450000000000003">
      <c r="A21" s="1742">
        <v>14</v>
      </c>
      <c r="B21" s="1747" t="s">
        <v>1371</v>
      </c>
      <c r="C21" s="1748">
        <v>2023</v>
      </c>
      <c r="D21" s="1748">
        <v>2023</v>
      </c>
      <c r="E21" s="1955">
        <v>130000</v>
      </c>
      <c r="F21" s="2022" t="s">
        <v>1372</v>
      </c>
    </row>
    <row r="22" spans="1:6" ht="26.3">
      <c r="A22" s="1742">
        <v>15</v>
      </c>
      <c r="B22" s="1747" t="s">
        <v>1373</v>
      </c>
      <c r="C22" s="1748">
        <v>2023</v>
      </c>
      <c r="D22" s="1748">
        <v>2023</v>
      </c>
      <c r="E22" s="1955">
        <v>45000</v>
      </c>
      <c r="F22" s="2022" t="s">
        <v>1374</v>
      </c>
    </row>
    <row r="23" spans="1:6" ht="26.3">
      <c r="A23" s="1742">
        <v>16</v>
      </c>
      <c r="B23" s="1744" t="s">
        <v>1375</v>
      </c>
      <c r="C23" s="1745">
        <v>2023</v>
      </c>
      <c r="D23" s="1745">
        <v>2023</v>
      </c>
      <c r="E23" s="1953">
        <v>94000</v>
      </c>
      <c r="F23" s="2020" t="s">
        <v>1376</v>
      </c>
    </row>
    <row r="24" spans="1:6" ht="45.1" customHeight="1">
      <c r="A24" s="1742">
        <v>17</v>
      </c>
      <c r="B24" s="1744" t="s">
        <v>1377</v>
      </c>
      <c r="C24" s="1745">
        <v>2023</v>
      </c>
      <c r="D24" s="1745">
        <v>2023</v>
      </c>
      <c r="E24" s="1953">
        <v>200999.99</v>
      </c>
      <c r="F24" s="2020" t="s">
        <v>1378</v>
      </c>
    </row>
    <row r="25" spans="1:6" ht="39.450000000000003">
      <c r="A25" s="1742">
        <v>18</v>
      </c>
      <c r="B25" s="1744" t="s">
        <v>1379</v>
      </c>
      <c r="C25" s="1745">
        <v>2023</v>
      </c>
      <c r="D25" s="1745">
        <v>2023</v>
      </c>
      <c r="E25" s="1953">
        <v>209999.99</v>
      </c>
      <c r="F25" s="2020" t="s">
        <v>1378</v>
      </c>
    </row>
    <row r="26" spans="1:6" ht="26.3">
      <c r="A26" s="1742">
        <v>19</v>
      </c>
      <c r="B26" s="1744" t="s">
        <v>1380</v>
      </c>
      <c r="C26" s="1745">
        <v>2023</v>
      </c>
      <c r="D26" s="1745">
        <v>2023</v>
      </c>
      <c r="E26" s="1953">
        <v>249500</v>
      </c>
      <c r="F26" s="2020" t="s">
        <v>1381</v>
      </c>
    </row>
    <row r="27" spans="1:6" ht="35.700000000000003" customHeight="1">
      <c r="A27" s="1742">
        <v>20</v>
      </c>
      <c r="B27" s="1744" t="s">
        <v>1178</v>
      </c>
      <c r="C27" s="1745">
        <v>2023</v>
      </c>
      <c r="D27" s="1745">
        <v>2023</v>
      </c>
      <c r="E27" s="1953">
        <v>150000</v>
      </c>
      <c r="F27" s="2020" t="s">
        <v>1382</v>
      </c>
    </row>
    <row r="28" spans="1:6" ht="55.1" customHeight="1">
      <c r="A28" s="1742">
        <v>21</v>
      </c>
      <c r="B28" s="1744" t="s">
        <v>1383</v>
      </c>
      <c r="C28" s="1745">
        <v>2023</v>
      </c>
      <c r="D28" s="1745">
        <v>2023</v>
      </c>
      <c r="E28" s="1953">
        <v>130000</v>
      </c>
      <c r="F28" s="2020" t="s">
        <v>1384</v>
      </c>
    </row>
    <row r="29" spans="1:6" ht="45.7" customHeight="1">
      <c r="A29" s="1742">
        <v>22</v>
      </c>
      <c r="B29" s="1947" t="s">
        <v>1385</v>
      </c>
      <c r="C29" s="1745">
        <v>2023</v>
      </c>
      <c r="D29" s="1745">
        <v>2023</v>
      </c>
      <c r="E29" s="1953">
        <v>286200</v>
      </c>
      <c r="F29" s="2020" t="s">
        <v>1386</v>
      </c>
    </row>
    <row r="30" spans="1:6" ht="26.3">
      <c r="A30" s="1742">
        <v>23</v>
      </c>
      <c r="B30" s="1744" t="s">
        <v>1387</v>
      </c>
      <c r="C30" s="1745">
        <v>2023</v>
      </c>
      <c r="D30" s="1745">
        <v>2023</v>
      </c>
      <c r="E30" s="1953">
        <v>244952.53</v>
      </c>
      <c r="F30" s="2020" t="s">
        <v>1388</v>
      </c>
    </row>
    <row r="31" spans="1:6" ht="13.65" customHeight="1">
      <c r="A31" s="2472" t="s">
        <v>1141</v>
      </c>
      <c r="B31" s="2473"/>
      <c r="C31" s="2473"/>
      <c r="D31" s="2473"/>
      <c r="E31" s="2473"/>
      <c r="F31" s="2474"/>
    </row>
    <row r="32" spans="1:6" s="441" customFormat="1" ht="48.85" customHeight="1">
      <c r="A32" s="1749">
        <v>1</v>
      </c>
      <c r="B32" s="1750" t="s">
        <v>1389</v>
      </c>
      <c r="C32" s="1751" t="s">
        <v>1390</v>
      </c>
      <c r="D32" s="1751" t="s">
        <v>1390</v>
      </c>
      <c r="E32" s="1956">
        <v>149937</v>
      </c>
      <c r="F32" s="2023" t="s">
        <v>1391</v>
      </c>
    </row>
    <row r="33" spans="1:6" s="441" customFormat="1" ht="44.45" customHeight="1">
      <c r="A33" s="1749">
        <v>2</v>
      </c>
      <c r="B33" s="1750" t="s">
        <v>1392</v>
      </c>
      <c r="C33" s="1751" t="s">
        <v>1390</v>
      </c>
      <c r="D33" s="1751" t="s">
        <v>1390</v>
      </c>
      <c r="E33" s="1956">
        <v>70662.5</v>
      </c>
      <c r="F33" s="2023" t="s">
        <v>1393</v>
      </c>
    </row>
    <row r="34" spans="1:6" s="441" customFormat="1" ht="32.25" customHeight="1">
      <c r="A34" s="1749">
        <v>3</v>
      </c>
      <c r="B34" s="1750" t="s">
        <v>1394</v>
      </c>
      <c r="C34" s="1751">
        <v>2023</v>
      </c>
      <c r="D34" s="1751">
        <v>2023</v>
      </c>
      <c r="E34" s="1956">
        <v>499902</v>
      </c>
      <c r="F34" s="2023" t="s">
        <v>1395</v>
      </c>
    </row>
    <row r="35" spans="1:6" s="441" customFormat="1" ht="33.85" customHeight="1">
      <c r="A35" s="1749">
        <v>4</v>
      </c>
      <c r="B35" s="1752" t="s">
        <v>1396</v>
      </c>
      <c r="C35" s="1751">
        <v>2023</v>
      </c>
      <c r="D35" s="1751">
        <v>2023</v>
      </c>
      <c r="E35" s="1956">
        <v>15000</v>
      </c>
      <c r="F35" s="2023" t="s">
        <v>1397</v>
      </c>
    </row>
    <row r="36" spans="1:6" s="441" customFormat="1" ht="76.400000000000006" customHeight="1">
      <c r="A36" s="1749">
        <v>5</v>
      </c>
      <c r="B36" s="1753" t="s">
        <v>1398</v>
      </c>
      <c r="C36" s="1751">
        <v>2023</v>
      </c>
      <c r="D36" s="1751">
        <v>2023</v>
      </c>
      <c r="E36" s="1956">
        <v>60000</v>
      </c>
      <c r="F36" s="2023" t="s">
        <v>1399</v>
      </c>
    </row>
    <row r="37" spans="1:6" s="441" customFormat="1" ht="48.25" customHeight="1">
      <c r="A37" s="1749">
        <v>6</v>
      </c>
      <c r="B37" s="1753" t="s">
        <v>1400</v>
      </c>
      <c r="C37" s="1751">
        <v>2023</v>
      </c>
      <c r="D37" s="1751">
        <v>2023</v>
      </c>
      <c r="E37" s="1956">
        <v>159285</v>
      </c>
      <c r="F37" s="2023" t="s">
        <v>1401</v>
      </c>
    </row>
    <row r="38" spans="1:6" s="441" customFormat="1" ht="77.650000000000006" customHeight="1">
      <c r="A38" s="1749">
        <v>7</v>
      </c>
      <c r="B38" s="1754" t="s">
        <v>1402</v>
      </c>
      <c r="C38" s="1751">
        <v>2023</v>
      </c>
      <c r="D38" s="1751">
        <v>2023</v>
      </c>
      <c r="E38" s="1956">
        <v>296356</v>
      </c>
      <c r="F38" s="2023" t="s">
        <v>1403</v>
      </c>
    </row>
    <row r="39" spans="1:6" s="442" customFormat="1" ht="17.100000000000001" customHeight="1"/>
    <row r="40" spans="1:6" s="211" customFormat="1" ht="11.9">
      <c r="A40" s="461" t="s">
        <v>907</v>
      </c>
      <c r="B40" s="21"/>
      <c r="C40" s="21"/>
      <c r="D40" s="21"/>
      <c r="E40" s="21"/>
      <c r="F40" s="21"/>
    </row>
    <row r="41" spans="1:6" s="442" customFormat="1" ht="76.7" customHeight="1"/>
    <row r="42" spans="1:6" s="442" customFormat="1" ht="53.7" customHeight="1"/>
    <row r="44" spans="1:6" ht="46.2" customHeight="1"/>
  </sheetData>
  <mergeCells count="8">
    <mergeCell ref="A3:F3"/>
    <mergeCell ref="A31:F31"/>
    <mergeCell ref="A7:F7"/>
    <mergeCell ref="A4:A5"/>
    <mergeCell ref="B4:B5"/>
    <mergeCell ref="C4:D4"/>
    <mergeCell ref="E4:E5"/>
    <mergeCell ref="F4:F5"/>
  </mergeCells>
  <pageMargins left="0.47244094488188981" right="0.33" top="0.31496062992125984" bottom="0.19685039370078741" header="0.25" footer="0.15748031496062992"/>
  <pageSetup paperSize="9" scale="56" orientation="portrait" r:id="rId1"/>
  <headerFooter>
    <oddHeader>&amp;C44</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45"/>
  <sheetViews>
    <sheetView zoomScaleNormal="100" workbookViewId="0">
      <selection activeCell="C33" sqref="C33"/>
    </sheetView>
  </sheetViews>
  <sheetFormatPr defaultColWidth="8.90625" defaultRowHeight="13.15"/>
  <cols>
    <col min="1" max="1" width="4.26953125" style="450" customWidth="1"/>
    <col min="2" max="2" width="33.81640625" style="451" customWidth="1"/>
    <col min="3" max="3" width="7.36328125" style="442" customWidth="1"/>
    <col min="4" max="4" width="7.26953125" style="452" customWidth="1"/>
    <col min="5" max="5" width="9.81640625" style="453" customWidth="1"/>
    <col min="6" max="6" width="44" style="454" customWidth="1"/>
    <col min="7" max="16384" width="8.90625" style="442"/>
  </cols>
  <sheetData>
    <row r="1" spans="1:6" ht="15.05" customHeight="1">
      <c r="A1" s="433" t="s">
        <v>888</v>
      </c>
      <c r="B1" s="435"/>
      <c r="C1" s="435"/>
      <c r="D1" s="436"/>
      <c r="E1" s="437"/>
      <c r="F1" s="438"/>
    </row>
    <row r="2" spans="1:6" ht="13.65" customHeight="1">
      <c r="A2" s="446"/>
      <c r="B2" s="446"/>
      <c r="C2" s="446"/>
      <c r="D2" s="446"/>
      <c r="E2" s="447"/>
      <c r="F2" s="448"/>
    </row>
    <row r="3" spans="1:6" s="449" customFormat="1">
      <c r="A3" s="2471" t="s">
        <v>1344</v>
      </c>
      <c r="B3" s="2471"/>
      <c r="C3" s="2471"/>
      <c r="D3" s="2471"/>
      <c r="E3" s="2471"/>
      <c r="F3" s="2471"/>
    </row>
    <row r="4" spans="1:6" s="449" customFormat="1" ht="12.7" customHeight="1">
      <c r="A4" s="2478" t="s">
        <v>434</v>
      </c>
      <c r="B4" s="2478" t="s">
        <v>388</v>
      </c>
      <c r="C4" s="2478" t="s">
        <v>741</v>
      </c>
      <c r="D4" s="2478"/>
      <c r="E4" s="2479" t="s">
        <v>1033</v>
      </c>
      <c r="F4" s="2481" t="s">
        <v>1045</v>
      </c>
    </row>
    <row r="5" spans="1:6" s="441" customFormat="1" ht="45.7" customHeight="1">
      <c r="A5" s="2478"/>
      <c r="B5" s="2478"/>
      <c r="C5" s="911" t="s">
        <v>815</v>
      </c>
      <c r="D5" s="911" t="s">
        <v>816</v>
      </c>
      <c r="E5" s="2480"/>
      <c r="F5" s="2481"/>
    </row>
    <row r="6" spans="1:6" s="441" customFormat="1">
      <c r="A6" s="1424">
        <v>1</v>
      </c>
      <c r="B6" s="1424">
        <v>2</v>
      </c>
      <c r="C6" s="911">
        <v>3</v>
      </c>
      <c r="D6" s="911">
        <v>4</v>
      </c>
      <c r="E6" s="912">
        <v>5</v>
      </c>
      <c r="F6" s="911">
        <v>6</v>
      </c>
    </row>
    <row r="7" spans="1:6" s="441" customFormat="1" ht="13.65" customHeight="1">
      <c r="A7" s="2485" t="s">
        <v>1141</v>
      </c>
      <c r="B7" s="2486"/>
      <c r="C7" s="2486"/>
      <c r="D7" s="2486"/>
      <c r="E7" s="2486"/>
      <c r="F7" s="2487"/>
    </row>
    <row r="8" spans="1:6" s="441" customFormat="1" ht="41.35" customHeight="1">
      <c r="A8" s="1755">
        <v>8</v>
      </c>
      <c r="B8" s="1756" t="s">
        <v>1404</v>
      </c>
      <c r="C8" s="1757">
        <v>2023</v>
      </c>
      <c r="D8" s="1757">
        <v>2023</v>
      </c>
      <c r="E8" s="1957">
        <v>100000</v>
      </c>
      <c r="F8" s="2024" t="s">
        <v>1405</v>
      </c>
    </row>
    <row r="9" spans="1:6" s="441" customFormat="1" ht="35.1" customHeight="1">
      <c r="A9" s="1759">
        <v>9</v>
      </c>
      <c r="B9" s="1760" t="s">
        <v>1406</v>
      </c>
      <c r="C9" s="1757" t="s">
        <v>1390</v>
      </c>
      <c r="D9" s="1757" t="s">
        <v>1390</v>
      </c>
      <c r="E9" s="1957">
        <v>105000</v>
      </c>
      <c r="F9" s="2024" t="s">
        <v>1407</v>
      </c>
    </row>
    <row r="10" spans="1:6" s="441" customFormat="1" ht="32.6" customHeight="1">
      <c r="A10" s="1759">
        <v>10</v>
      </c>
      <c r="B10" s="1760" t="s">
        <v>1408</v>
      </c>
      <c r="C10" s="1757">
        <v>2023</v>
      </c>
      <c r="D10" s="1757">
        <v>2023</v>
      </c>
      <c r="E10" s="1957">
        <v>295432.71999999997</v>
      </c>
      <c r="F10" s="2024" t="s">
        <v>1409</v>
      </c>
    </row>
    <row r="11" spans="1:6" s="441" customFormat="1" ht="26.95" customHeight="1">
      <c r="A11" s="1759">
        <f t="shared" ref="A11:A14" si="0">SUM(A10+1)</f>
        <v>11</v>
      </c>
      <c r="B11" s="1760" t="s">
        <v>1410</v>
      </c>
      <c r="C11" s="1757">
        <v>2023</v>
      </c>
      <c r="D11" s="1757">
        <v>2023</v>
      </c>
      <c r="E11" s="1957">
        <v>136365</v>
      </c>
      <c r="F11" s="2024" t="s">
        <v>1411</v>
      </c>
    </row>
    <row r="12" spans="1:6" s="441" customFormat="1" ht="31.95" customHeight="1">
      <c r="A12" s="1759">
        <f t="shared" si="0"/>
        <v>12</v>
      </c>
      <c r="B12" s="1760" t="s">
        <v>1412</v>
      </c>
      <c r="C12" s="1761">
        <v>2023</v>
      </c>
      <c r="D12" s="1761">
        <v>2023</v>
      </c>
      <c r="E12" s="1957">
        <v>75000</v>
      </c>
      <c r="F12" s="2024" t="s">
        <v>1413</v>
      </c>
    </row>
    <row r="13" spans="1:6" s="441" customFormat="1" ht="40.700000000000003" customHeight="1">
      <c r="A13" s="1759">
        <f t="shared" si="0"/>
        <v>13</v>
      </c>
      <c r="B13" s="1760" t="s">
        <v>1414</v>
      </c>
      <c r="C13" s="1761">
        <v>2023</v>
      </c>
      <c r="D13" s="1761">
        <v>2023</v>
      </c>
      <c r="E13" s="1957">
        <v>87000</v>
      </c>
      <c r="F13" s="2024" t="s">
        <v>1415</v>
      </c>
    </row>
    <row r="14" spans="1:6" s="441" customFormat="1" ht="56.35" customHeight="1">
      <c r="A14" s="1759">
        <f t="shared" si="0"/>
        <v>14</v>
      </c>
      <c r="B14" s="1760" t="s">
        <v>1416</v>
      </c>
      <c r="C14" s="1761">
        <v>2023</v>
      </c>
      <c r="D14" s="1761">
        <v>2023</v>
      </c>
      <c r="E14" s="1957">
        <v>297561.59999999998</v>
      </c>
      <c r="F14" s="2024" t="s">
        <v>1417</v>
      </c>
    </row>
    <row r="15" spans="1:6" s="441" customFormat="1">
      <c r="A15" s="2482" t="s">
        <v>965</v>
      </c>
      <c r="B15" s="2483"/>
      <c r="C15" s="2483"/>
      <c r="D15" s="2483"/>
      <c r="E15" s="2483"/>
      <c r="F15" s="2484"/>
    </row>
    <row r="16" spans="1:6" s="441" customFormat="1" ht="43.2" customHeight="1">
      <c r="A16" s="1758">
        <v>1</v>
      </c>
      <c r="B16" s="1762" t="s">
        <v>1418</v>
      </c>
      <c r="C16" s="1761">
        <v>2023</v>
      </c>
      <c r="D16" s="1761">
        <v>2023</v>
      </c>
      <c r="E16" s="1958">
        <v>69372</v>
      </c>
      <c r="F16" s="2024" t="s">
        <v>1419</v>
      </c>
    </row>
    <row r="17" spans="1:6" s="441" customFormat="1" ht="45.7" customHeight="1">
      <c r="A17" s="1759">
        <v>2</v>
      </c>
      <c r="B17" s="1763" t="s">
        <v>1420</v>
      </c>
      <c r="C17" s="1759">
        <v>2023</v>
      </c>
      <c r="D17" s="1759">
        <v>2023</v>
      </c>
      <c r="E17" s="1959">
        <v>94956</v>
      </c>
      <c r="F17" s="2024" t="s">
        <v>1421</v>
      </c>
    </row>
    <row r="18" spans="1:6" s="441" customFormat="1" ht="41.35" customHeight="1">
      <c r="A18" s="1759">
        <v>3</v>
      </c>
      <c r="B18" s="1760" t="s">
        <v>1422</v>
      </c>
      <c r="C18" s="1759">
        <v>2023</v>
      </c>
      <c r="D18" s="1759">
        <v>2023</v>
      </c>
      <c r="E18" s="1959">
        <v>140000</v>
      </c>
      <c r="F18" s="2024" t="s">
        <v>1423</v>
      </c>
    </row>
    <row r="19" spans="1:6" s="441" customFormat="1" ht="30.7" customHeight="1">
      <c r="A19" s="1759">
        <v>4</v>
      </c>
      <c r="B19" s="1763" t="s">
        <v>1424</v>
      </c>
      <c r="C19" s="1759">
        <v>2023</v>
      </c>
      <c r="D19" s="1759">
        <v>2023</v>
      </c>
      <c r="E19" s="1959">
        <v>150000</v>
      </c>
      <c r="F19" s="2024" t="s">
        <v>1425</v>
      </c>
    </row>
    <row r="20" spans="1:6" s="441" customFormat="1" ht="59.5" customHeight="1">
      <c r="A20" s="1759">
        <v>5</v>
      </c>
      <c r="B20" s="1760" t="s">
        <v>1426</v>
      </c>
      <c r="C20" s="1759">
        <v>2023</v>
      </c>
      <c r="D20" s="1759">
        <v>2023</v>
      </c>
      <c r="E20" s="1957">
        <v>218000</v>
      </c>
      <c r="F20" s="2025" t="s">
        <v>1427</v>
      </c>
    </row>
    <row r="21" spans="1:6" s="441" customFormat="1" ht="38.049999999999997" customHeight="1">
      <c r="A21" s="1759">
        <v>6</v>
      </c>
      <c r="B21" s="1760" t="s">
        <v>1428</v>
      </c>
      <c r="C21" s="1764">
        <v>2023</v>
      </c>
      <c r="D21" s="1764">
        <v>2023</v>
      </c>
      <c r="E21" s="1960">
        <v>25000</v>
      </c>
      <c r="F21" s="1986" t="s">
        <v>1429</v>
      </c>
    </row>
    <row r="22" spans="1:6" s="441" customFormat="1" ht="45.7" customHeight="1">
      <c r="A22" s="1759">
        <v>7</v>
      </c>
      <c r="B22" s="1760" t="s">
        <v>1430</v>
      </c>
      <c r="C22" s="1761">
        <v>2023</v>
      </c>
      <c r="D22" s="1761">
        <v>2023</v>
      </c>
      <c r="E22" s="1959">
        <v>180000</v>
      </c>
      <c r="F22" s="2024" t="s">
        <v>1431</v>
      </c>
    </row>
    <row r="23" spans="1:6" s="441" customFormat="1" ht="39.450000000000003">
      <c r="A23" s="1759">
        <v>8</v>
      </c>
      <c r="B23" s="1765" t="s">
        <v>1432</v>
      </c>
      <c r="C23" s="1761">
        <v>2023</v>
      </c>
      <c r="D23" s="1761">
        <v>2023</v>
      </c>
      <c r="E23" s="1957">
        <v>249490.8</v>
      </c>
      <c r="F23" s="2024" t="s">
        <v>1433</v>
      </c>
    </row>
    <row r="24" spans="1:6" s="441" customFormat="1" ht="38.85" customHeight="1">
      <c r="A24" s="1759">
        <v>9</v>
      </c>
      <c r="B24" s="1765" t="s">
        <v>1434</v>
      </c>
      <c r="C24" s="1761">
        <v>2023</v>
      </c>
      <c r="D24" s="1761">
        <v>2023</v>
      </c>
      <c r="E24" s="1957">
        <v>30000</v>
      </c>
      <c r="F24" s="2024" t="s">
        <v>1435</v>
      </c>
    </row>
    <row r="25" spans="1:6" s="441" customFormat="1" ht="39.450000000000003">
      <c r="A25" s="1759">
        <v>10</v>
      </c>
      <c r="B25" s="1760" t="s">
        <v>1436</v>
      </c>
      <c r="C25" s="1766">
        <v>2023</v>
      </c>
      <c r="D25" s="1766">
        <v>2023</v>
      </c>
      <c r="E25" s="1961">
        <v>99850</v>
      </c>
      <c r="F25" s="2026" t="s">
        <v>1437</v>
      </c>
    </row>
    <row r="26" spans="1:6" s="441" customFormat="1" ht="38.200000000000003" customHeight="1">
      <c r="A26" s="1759">
        <v>11</v>
      </c>
      <c r="B26" s="1760" t="s">
        <v>1438</v>
      </c>
      <c r="C26" s="1759">
        <v>2023</v>
      </c>
      <c r="D26" s="1759">
        <v>2023</v>
      </c>
      <c r="E26" s="1957">
        <v>760000</v>
      </c>
      <c r="F26" s="2024" t="s">
        <v>1439</v>
      </c>
    </row>
    <row r="27" spans="1:6" s="441" customFormat="1" ht="29.45" customHeight="1">
      <c r="A27" s="1759">
        <v>12</v>
      </c>
      <c r="B27" s="1760" t="s">
        <v>1440</v>
      </c>
      <c r="C27" s="1759">
        <v>2023</v>
      </c>
      <c r="D27" s="1759">
        <v>2023</v>
      </c>
      <c r="E27" s="1957">
        <v>87700</v>
      </c>
      <c r="F27" s="2024" t="s">
        <v>1441</v>
      </c>
    </row>
    <row r="28" spans="1:6" s="441" customFormat="1" ht="39.450000000000003" customHeight="1">
      <c r="A28" s="1759">
        <v>13</v>
      </c>
      <c r="B28" s="1760" t="s">
        <v>1442</v>
      </c>
      <c r="C28" s="1767">
        <v>2023</v>
      </c>
      <c r="D28" s="1767">
        <v>2023</v>
      </c>
      <c r="E28" s="1959">
        <v>300000</v>
      </c>
      <c r="F28" s="2024" t="s">
        <v>1443</v>
      </c>
    </row>
    <row r="29" spans="1:6" s="441" customFormat="1" ht="33.85" customHeight="1">
      <c r="A29" s="1759">
        <v>14</v>
      </c>
      <c r="B29" s="1760" t="s">
        <v>1444</v>
      </c>
      <c r="C29" s="1767">
        <v>2023</v>
      </c>
      <c r="D29" s="1767">
        <v>2023</v>
      </c>
      <c r="E29" s="1959">
        <v>75030</v>
      </c>
      <c r="F29" s="2024" t="s">
        <v>1445</v>
      </c>
    </row>
    <row r="30" spans="1:6" s="441" customFormat="1" ht="54.5" customHeight="1">
      <c r="A30" s="1759">
        <v>15</v>
      </c>
      <c r="B30" s="1760" t="s">
        <v>1446</v>
      </c>
      <c r="C30" s="1767">
        <v>2023</v>
      </c>
      <c r="D30" s="1767">
        <v>2023</v>
      </c>
      <c r="E30" s="1959">
        <v>250000</v>
      </c>
      <c r="F30" s="2024" t="s">
        <v>1447</v>
      </c>
    </row>
    <row r="31" spans="1:6" s="441" customFormat="1" ht="15.65">
      <c r="A31" s="443" t="s">
        <v>907</v>
      </c>
      <c r="B31" s="13"/>
      <c r="C31" s="13"/>
      <c r="D31" s="13"/>
      <c r="E31" s="13"/>
      <c r="F31" s="13"/>
    </row>
    <row r="32" spans="1:6" s="441" customFormat="1" ht="56.35" customHeight="1"/>
    <row r="33" spans="1:6" s="441" customFormat="1"/>
    <row r="34" spans="1:6" s="441" customFormat="1" ht="65.900000000000006" customHeight="1"/>
    <row r="35" spans="1:6" s="441" customFormat="1" ht="15.65" customHeight="1">
      <c r="A35" s="1428"/>
      <c r="B35" s="1429"/>
      <c r="C35" s="1430"/>
      <c r="D35" s="1430"/>
      <c r="E35" s="1431"/>
      <c r="F35" s="1432"/>
    </row>
    <row r="37" spans="1:6" ht="39.15" customHeight="1">
      <c r="A37" s="442"/>
      <c r="B37" s="442"/>
      <c r="D37" s="442"/>
      <c r="E37" s="442"/>
      <c r="F37" s="442"/>
    </row>
    <row r="38" spans="1:6" ht="30.05" customHeight="1">
      <c r="A38" s="442"/>
      <c r="B38" s="442"/>
      <c r="D38" s="442"/>
      <c r="E38" s="442"/>
      <c r="F38" s="442"/>
    </row>
    <row r="39" spans="1:6" ht="27.7" customHeight="1">
      <c r="A39" s="442"/>
      <c r="B39" s="442"/>
      <c r="D39" s="442"/>
      <c r="E39" s="442"/>
      <c r="F39" s="442"/>
    </row>
    <row r="40" spans="1:6" ht="25.55" customHeight="1">
      <c r="A40" s="442"/>
      <c r="B40" s="442"/>
      <c r="D40" s="442"/>
      <c r="E40" s="442"/>
      <c r="F40" s="442"/>
    </row>
    <row r="41" spans="1:6" ht="26.3" customHeight="1">
      <c r="A41" s="442"/>
      <c r="B41" s="442"/>
      <c r="D41" s="442"/>
      <c r="E41" s="442"/>
      <c r="F41" s="442"/>
    </row>
    <row r="42" spans="1:6" ht="65.3" customHeight="1">
      <c r="A42" s="442"/>
      <c r="B42" s="442"/>
      <c r="D42" s="442"/>
      <c r="E42" s="442"/>
      <c r="F42" s="442"/>
    </row>
    <row r="43" spans="1:6" ht="27.1" customHeight="1">
      <c r="A43" s="442"/>
      <c r="B43" s="442"/>
      <c r="D43" s="442"/>
      <c r="E43" s="442"/>
      <c r="F43" s="442"/>
    </row>
    <row r="44" spans="1:6" ht="40.549999999999997" customHeight="1">
      <c r="A44" s="442"/>
      <c r="B44" s="442"/>
      <c r="D44" s="442"/>
      <c r="E44" s="442"/>
      <c r="F44" s="442"/>
    </row>
    <row r="45" spans="1:6" s="13" customFormat="1" ht="15.65"/>
  </sheetData>
  <mergeCells count="8">
    <mergeCell ref="A15:F15"/>
    <mergeCell ref="A7:F7"/>
    <mergeCell ref="A3:F3"/>
    <mergeCell ref="A4:A5"/>
    <mergeCell ref="B4:B5"/>
    <mergeCell ref="C4:D4"/>
    <mergeCell ref="E4:E5"/>
    <mergeCell ref="F4:F5"/>
  </mergeCells>
  <pageMargins left="0.51181102362204722" right="0.35433070866141736" top="0.35433070866141736" bottom="0.19685039370078741" header="0.23622047244094491" footer="0.15748031496062992"/>
  <pageSetup paperSize="9" scale="70" orientation="portrait" r:id="rId1"/>
  <headerFooter>
    <oddHeader>&amp;C45</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F32"/>
  <sheetViews>
    <sheetView zoomScale="96" zoomScaleNormal="96" workbookViewId="0">
      <selection activeCell="F12" sqref="F12"/>
    </sheetView>
  </sheetViews>
  <sheetFormatPr defaultColWidth="8.90625" defaultRowHeight="13.15"/>
  <cols>
    <col min="1" max="1" width="4.26953125" style="444" customWidth="1"/>
    <col min="2" max="2" width="33.26953125" style="11" customWidth="1"/>
    <col min="3" max="3" width="8.54296875" style="11" customWidth="1"/>
    <col min="4" max="4" width="8.1796875" style="11" customWidth="1"/>
    <col min="5" max="5" width="10.26953125" style="11" customWidth="1"/>
    <col min="6" max="6" width="45.36328125" style="11" customWidth="1"/>
    <col min="7" max="16384" width="8.90625" style="11"/>
  </cols>
  <sheetData>
    <row r="1" spans="1:6">
      <c r="A1" s="458" t="s">
        <v>888</v>
      </c>
      <c r="B1" s="1433"/>
      <c r="C1" s="449"/>
      <c r="D1" s="449"/>
      <c r="E1" s="449"/>
    </row>
    <row r="2" spans="1:6" ht="13.65" customHeight="1">
      <c r="A2" s="457"/>
      <c r="B2" s="458"/>
      <c r="C2" s="449"/>
      <c r="D2" s="449"/>
      <c r="E2" s="449"/>
    </row>
    <row r="3" spans="1:6" s="449" customFormat="1">
      <c r="A3" s="2488" t="s">
        <v>1344</v>
      </c>
      <c r="B3" s="2488"/>
      <c r="C3" s="2488"/>
      <c r="D3" s="2488"/>
      <c r="E3" s="2488"/>
      <c r="F3" s="2488"/>
    </row>
    <row r="4" spans="1:6" s="449" customFormat="1" ht="12.7" customHeight="1">
      <c r="A4" s="2489" t="s">
        <v>434</v>
      </c>
      <c r="B4" s="2489" t="s">
        <v>388</v>
      </c>
      <c r="C4" s="2489" t="s">
        <v>741</v>
      </c>
      <c r="D4" s="2489"/>
      <c r="E4" s="2490" t="s">
        <v>1033</v>
      </c>
      <c r="F4" s="2492" t="s">
        <v>1045</v>
      </c>
    </row>
    <row r="5" spans="1:6" ht="47.3" customHeight="1">
      <c r="A5" s="2489"/>
      <c r="B5" s="2489"/>
      <c r="C5" s="1438" t="s">
        <v>815</v>
      </c>
      <c r="D5" s="1438" t="s">
        <v>816</v>
      </c>
      <c r="E5" s="2491"/>
      <c r="F5" s="2492"/>
    </row>
    <row r="6" spans="1:6">
      <c r="A6" s="1439">
        <v>1</v>
      </c>
      <c r="B6" s="1439">
        <v>2</v>
      </c>
      <c r="C6" s="1438">
        <v>3</v>
      </c>
      <c r="D6" s="1438">
        <v>4</v>
      </c>
      <c r="E6" s="1440">
        <v>5</v>
      </c>
      <c r="F6" s="1438">
        <v>6</v>
      </c>
    </row>
    <row r="7" spans="1:6" ht="13.65" customHeight="1">
      <c r="A7" s="2482" t="s">
        <v>1099</v>
      </c>
      <c r="B7" s="2483"/>
      <c r="C7" s="2483"/>
      <c r="D7" s="2483"/>
      <c r="E7" s="2483"/>
      <c r="F7" s="2484"/>
    </row>
    <row r="8" spans="1:6" ht="31.95" customHeight="1">
      <c r="A8" s="1768">
        <v>1</v>
      </c>
      <c r="B8" s="2047" t="s">
        <v>1448</v>
      </c>
      <c r="C8" s="1770">
        <v>2023</v>
      </c>
      <c r="D8" s="1770">
        <v>2023</v>
      </c>
      <c r="E8" s="1962">
        <v>63134</v>
      </c>
      <c r="F8" s="2027" t="s">
        <v>1449</v>
      </c>
    </row>
    <row r="9" spans="1:6" ht="39.450000000000003">
      <c r="A9" s="1771">
        <v>2</v>
      </c>
      <c r="B9" s="1772" t="s">
        <v>1450</v>
      </c>
      <c r="C9" s="1771">
        <v>2023</v>
      </c>
      <c r="D9" s="1771">
        <v>2023</v>
      </c>
      <c r="E9" s="1963">
        <v>50000</v>
      </c>
      <c r="F9" s="2027" t="s">
        <v>1451</v>
      </c>
    </row>
    <row r="10" spans="1:6" ht="26.3">
      <c r="A10" s="1771">
        <v>3</v>
      </c>
      <c r="B10" s="1772" t="s">
        <v>1452</v>
      </c>
      <c r="C10" s="1771">
        <v>2023</v>
      </c>
      <c r="D10" s="1771">
        <v>2023</v>
      </c>
      <c r="E10" s="1963">
        <v>50000</v>
      </c>
      <c r="F10" s="2027" t="s">
        <v>1453</v>
      </c>
    </row>
    <row r="11" spans="1:6" ht="50.75" customHeight="1">
      <c r="A11" s="1771">
        <v>4</v>
      </c>
      <c r="B11" s="2046" t="s">
        <v>1454</v>
      </c>
      <c r="C11" s="1771">
        <v>2023</v>
      </c>
      <c r="D11" s="1771">
        <v>2023</v>
      </c>
      <c r="E11" s="1963">
        <v>129900</v>
      </c>
      <c r="F11" s="2032" t="s">
        <v>1455</v>
      </c>
    </row>
    <row r="12" spans="1:6" ht="70.75" customHeight="1">
      <c r="A12" s="1771">
        <v>5</v>
      </c>
      <c r="B12" s="1772" t="s">
        <v>1456</v>
      </c>
      <c r="C12" s="1771">
        <v>2023</v>
      </c>
      <c r="D12" s="1771">
        <v>2023</v>
      </c>
      <c r="E12" s="1964">
        <v>39901.199999999997</v>
      </c>
      <c r="F12" s="2027" t="s">
        <v>1457</v>
      </c>
    </row>
    <row r="13" spans="1:6" ht="50.75" customHeight="1">
      <c r="A13" s="1771">
        <v>6</v>
      </c>
      <c r="B13" s="1772" t="s">
        <v>1458</v>
      </c>
      <c r="C13" s="1771">
        <v>2023</v>
      </c>
      <c r="D13" s="1771">
        <v>2023</v>
      </c>
      <c r="E13" s="1963">
        <v>128304</v>
      </c>
      <c r="F13" s="2027" t="s">
        <v>1459</v>
      </c>
    </row>
    <row r="14" spans="1:6" ht="39.15" customHeight="1">
      <c r="A14" s="1771">
        <v>7</v>
      </c>
      <c r="B14" s="1772" t="s">
        <v>1460</v>
      </c>
      <c r="C14" s="1771" t="s">
        <v>1390</v>
      </c>
      <c r="D14" s="1771" t="s">
        <v>1390</v>
      </c>
      <c r="E14" s="1963">
        <v>239150</v>
      </c>
      <c r="F14" s="2027" t="s">
        <v>1461</v>
      </c>
    </row>
    <row r="15" spans="1:6" ht="52.6" customHeight="1">
      <c r="A15" s="1771">
        <v>8</v>
      </c>
      <c r="B15" s="1772" t="s">
        <v>1462</v>
      </c>
      <c r="C15" s="1771" t="s">
        <v>1390</v>
      </c>
      <c r="D15" s="1771" t="s">
        <v>1390</v>
      </c>
      <c r="E15" s="1964">
        <v>214880</v>
      </c>
      <c r="F15" s="2027" t="s">
        <v>1463</v>
      </c>
    </row>
    <row r="16" spans="1:6" ht="26.3">
      <c r="A16" s="1771">
        <v>9</v>
      </c>
      <c r="B16" s="1772" t="s">
        <v>1464</v>
      </c>
      <c r="C16" s="1771">
        <v>2023</v>
      </c>
      <c r="D16" s="1771">
        <v>2023</v>
      </c>
      <c r="E16" s="1964">
        <v>24954.86</v>
      </c>
      <c r="F16" s="2027" t="s">
        <v>1465</v>
      </c>
    </row>
    <row r="17" spans="1:6" ht="121.5" customHeight="1">
      <c r="A17" s="1771">
        <v>10</v>
      </c>
      <c r="B17" s="1772" t="s">
        <v>1466</v>
      </c>
      <c r="C17" s="1771">
        <v>2023</v>
      </c>
      <c r="D17" s="1771">
        <v>2023</v>
      </c>
      <c r="E17" s="1963">
        <v>180000</v>
      </c>
      <c r="F17" s="2027" t="s">
        <v>1467</v>
      </c>
    </row>
    <row r="18" spans="1:6" ht="65.75">
      <c r="A18" s="1771">
        <v>11</v>
      </c>
      <c r="B18" s="1772" t="s">
        <v>1468</v>
      </c>
      <c r="C18" s="1771">
        <v>2023</v>
      </c>
      <c r="D18" s="1771">
        <v>2023</v>
      </c>
      <c r="E18" s="1963">
        <v>250000</v>
      </c>
      <c r="F18" s="2027" t="s">
        <v>1469</v>
      </c>
    </row>
    <row r="19" spans="1:6" ht="57" customHeight="1">
      <c r="A19" s="1771">
        <v>12</v>
      </c>
      <c r="B19" s="1772" t="s">
        <v>1470</v>
      </c>
      <c r="C19" s="1771">
        <v>2023</v>
      </c>
      <c r="D19" s="1771">
        <v>2023</v>
      </c>
      <c r="E19" s="1964">
        <v>247500</v>
      </c>
      <c r="F19" s="2027" t="s">
        <v>1471</v>
      </c>
    </row>
    <row r="20" spans="1:6" ht="26.3">
      <c r="A20" s="1771">
        <v>13</v>
      </c>
      <c r="B20" s="1772" t="s">
        <v>1472</v>
      </c>
      <c r="C20" s="1771">
        <v>2023</v>
      </c>
      <c r="D20" s="1771">
        <v>2023</v>
      </c>
      <c r="E20" s="1963">
        <v>150000</v>
      </c>
      <c r="F20" s="2027" t="s">
        <v>1473</v>
      </c>
    </row>
    <row r="21" spans="1:6" ht="15.65" customHeight="1">
      <c r="A21" s="2482" t="s">
        <v>966</v>
      </c>
      <c r="B21" s="2483"/>
      <c r="C21" s="2483"/>
      <c r="D21" s="2483"/>
      <c r="E21" s="2483"/>
      <c r="F21" s="2484"/>
    </row>
    <row r="22" spans="1:6" ht="35.4" customHeight="1">
      <c r="A22" s="1759">
        <v>1</v>
      </c>
      <c r="B22" s="1760" t="s">
        <v>1474</v>
      </c>
      <c r="C22" s="1759">
        <v>2023</v>
      </c>
      <c r="D22" s="1759">
        <v>2023</v>
      </c>
      <c r="E22" s="1959">
        <v>198000</v>
      </c>
      <c r="F22" s="2028" t="s">
        <v>1475</v>
      </c>
    </row>
    <row r="23" spans="1:6" ht="30.7" customHeight="1">
      <c r="A23" s="1759">
        <v>2</v>
      </c>
      <c r="B23" s="1760" t="s">
        <v>1476</v>
      </c>
      <c r="C23" s="1759">
        <v>2023</v>
      </c>
      <c r="D23" s="1759">
        <v>2023</v>
      </c>
      <c r="E23" s="1959">
        <v>270000</v>
      </c>
      <c r="F23" s="2029" t="s">
        <v>1477</v>
      </c>
    </row>
    <row r="24" spans="1:6" ht="49.5" customHeight="1">
      <c r="A24" s="1759">
        <v>3</v>
      </c>
      <c r="B24" s="1760" t="s">
        <v>1478</v>
      </c>
      <c r="C24" s="1761">
        <v>2023</v>
      </c>
      <c r="D24" s="1761">
        <v>2023</v>
      </c>
      <c r="E24" s="1958">
        <v>29821.35</v>
      </c>
      <c r="F24" s="2028" t="s">
        <v>1479</v>
      </c>
    </row>
    <row r="25" spans="1:6" ht="39.450000000000003" customHeight="1">
      <c r="A25" s="1759">
        <v>4</v>
      </c>
      <c r="B25" s="1762" t="s">
        <v>1480</v>
      </c>
      <c r="C25" s="1761">
        <v>2023</v>
      </c>
      <c r="D25" s="1761">
        <v>2023</v>
      </c>
      <c r="E25" s="1958">
        <v>28905</v>
      </c>
      <c r="F25" s="2024" t="s">
        <v>1481</v>
      </c>
    </row>
    <row r="26" spans="1:6" ht="51.65" customHeight="1">
      <c r="A26" s="1759">
        <v>5</v>
      </c>
      <c r="B26" s="1760" t="s">
        <v>1482</v>
      </c>
      <c r="C26" s="1759">
        <v>2023</v>
      </c>
      <c r="D26" s="1759">
        <v>2023</v>
      </c>
      <c r="E26" s="1959">
        <v>86000</v>
      </c>
      <c r="F26" s="2024" t="s">
        <v>1483</v>
      </c>
    </row>
    <row r="27" spans="1:6" ht="39.450000000000003">
      <c r="A27" s="1759">
        <v>6</v>
      </c>
      <c r="B27" s="1763" t="s">
        <v>1484</v>
      </c>
      <c r="C27" s="1759">
        <v>2023</v>
      </c>
      <c r="D27" s="1759">
        <v>2023</v>
      </c>
      <c r="E27" s="1959">
        <v>25704</v>
      </c>
      <c r="F27" s="2024" t="s">
        <v>1485</v>
      </c>
    </row>
    <row r="28" spans="1:6" ht="39.450000000000003">
      <c r="A28" s="1759">
        <v>7</v>
      </c>
      <c r="B28" s="1763" t="s">
        <v>1486</v>
      </c>
      <c r="C28" s="1759">
        <v>2023</v>
      </c>
      <c r="D28" s="1759">
        <v>2023</v>
      </c>
      <c r="E28" s="1959">
        <v>19424.16</v>
      </c>
      <c r="F28" s="2028" t="s">
        <v>1487</v>
      </c>
    </row>
    <row r="29" spans="1:6" ht="26.3">
      <c r="A29" s="1759">
        <v>8</v>
      </c>
      <c r="B29" s="1763" t="s">
        <v>1488</v>
      </c>
      <c r="C29" s="1759">
        <v>2023</v>
      </c>
      <c r="D29" s="1759">
        <v>2023</v>
      </c>
      <c r="E29" s="1959">
        <v>60999.98</v>
      </c>
      <c r="F29" s="2024" t="s">
        <v>1489</v>
      </c>
    </row>
    <row r="30" spans="1:6" ht="27.55" customHeight="1">
      <c r="A30" s="1759">
        <v>9</v>
      </c>
      <c r="B30" s="1763" t="s">
        <v>1490</v>
      </c>
      <c r="C30" s="1759">
        <v>2023</v>
      </c>
      <c r="D30" s="1759">
        <v>2023</v>
      </c>
      <c r="E30" s="1959">
        <v>29712</v>
      </c>
      <c r="F30" s="2024" t="s">
        <v>1491</v>
      </c>
    </row>
    <row r="32" spans="1:6">
      <c r="A32" s="443" t="s">
        <v>907</v>
      </c>
    </row>
  </sheetData>
  <mergeCells count="8">
    <mergeCell ref="A21:F21"/>
    <mergeCell ref="A7:F7"/>
    <mergeCell ref="A3:F3"/>
    <mergeCell ref="A4:A5"/>
    <mergeCell ref="B4:B5"/>
    <mergeCell ref="C4:D4"/>
    <mergeCell ref="E4:E5"/>
    <mergeCell ref="F4:F5"/>
  </mergeCells>
  <printOptions horizontalCentered="1"/>
  <pageMargins left="0.51181102362204722" right="0.31496062992125984" top="0.35433070866141736" bottom="0.19685039370078741" header="0.19685039370078741" footer="0.15748031496062992"/>
  <pageSetup paperSize="9" scale="68" orientation="portrait" r:id="rId1"/>
  <headerFooter>
    <oddHeader>&amp;C46</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53"/>
  <sheetViews>
    <sheetView zoomScale="97" zoomScaleNormal="97" workbookViewId="0">
      <selection activeCell="D33" sqref="D33"/>
    </sheetView>
  </sheetViews>
  <sheetFormatPr defaultColWidth="8.90625" defaultRowHeight="15.65"/>
  <cols>
    <col min="1" max="1" width="4.26953125" style="459" customWidth="1"/>
    <col min="2" max="2" width="33.81640625" style="13" customWidth="1"/>
    <col min="3" max="3" width="7.7265625" style="13" customWidth="1"/>
    <col min="4" max="4" width="8.08984375" style="13" customWidth="1"/>
    <col min="5" max="5" width="9" style="13" customWidth="1"/>
    <col min="6" max="6" width="45" style="13" customWidth="1"/>
    <col min="7" max="16384" width="8.90625" style="13"/>
  </cols>
  <sheetData>
    <row r="1" spans="1:6">
      <c r="A1" s="455" t="s">
        <v>888</v>
      </c>
      <c r="B1" s="456"/>
      <c r="C1" s="449"/>
      <c r="D1" s="449"/>
      <c r="E1" s="449"/>
    </row>
    <row r="2" spans="1:6">
      <c r="A2" s="460"/>
      <c r="B2" s="458"/>
      <c r="C2" s="449"/>
      <c r="D2" s="449"/>
      <c r="E2" s="449"/>
    </row>
    <row r="3" spans="1:6">
      <c r="A3" s="2496" t="s">
        <v>1344</v>
      </c>
      <c r="B3" s="2496"/>
      <c r="C3" s="2496"/>
      <c r="D3" s="2496"/>
      <c r="E3" s="2496"/>
      <c r="F3" s="2496"/>
    </row>
    <row r="4" spans="1:6" ht="15.05" customHeight="1">
      <c r="A4" s="2489" t="s">
        <v>434</v>
      </c>
      <c r="B4" s="2489" t="s">
        <v>388</v>
      </c>
      <c r="C4" s="2489" t="s">
        <v>741</v>
      </c>
      <c r="D4" s="2489"/>
      <c r="E4" s="2490" t="s">
        <v>1033</v>
      </c>
      <c r="F4" s="2492" t="s">
        <v>1045</v>
      </c>
    </row>
    <row r="5" spans="1:6" ht="51.85" customHeight="1">
      <c r="A5" s="2489"/>
      <c r="B5" s="2489"/>
      <c r="C5" s="1438" t="s">
        <v>815</v>
      </c>
      <c r="D5" s="1438" t="s">
        <v>816</v>
      </c>
      <c r="E5" s="2491"/>
      <c r="F5" s="2492"/>
    </row>
    <row r="6" spans="1:6">
      <c r="A6" s="1439">
        <v>1</v>
      </c>
      <c r="B6" s="1439">
        <v>2</v>
      </c>
      <c r="C6" s="1438">
        <v>3</v>
      </c>
      <c r="D6" s="1438">
        <v>4</v>
      </c>
      <c r="E6" s="1440">
        <v>5</v>
      </c>
      <c r="F6" s="1438">
        <v>6</v>
      </c>
    </row>
    <row r="7" spans="1:6" ht="13.65" customHeight="1">
      <c r="A7" s="2493" t="s">
        <v>966</v>
      </c>
      <c r="B7" s="2494"/>
      <c r="C7" s="2494"/>
      <c r="D7" s="2494"/>
      <c r="E7" s="2494"/>
      <c r="F7" s="2495"/>
    </row>
    <row r="8" spans="1:6" ht="58.85" customHeight="1">
      <c r="A8" s="1759">
        <v>10</v>
      </c>
      <c r="B8" s="1762" t="s">
        <v>1492</v>
      </c>
      <c r="C8" s="1761">
        <v>2023</v>
      </c>
      <c r="D8" s="1761">
        <v>2023</v>
      </c>
      <c r="E8" s="1959">
        <v>150000</v>
      </c>
      <c r="F8" s="2024" t="s">
        <v>1493</v>
      </c>
    </row>
    <row r="9" spans="1:6" ht="30.05" customHeight="1">
      <c r="A9" s="1759">
        <v>11</v>
      </c>
      <c r="B9" s="1763" t="s">
        <v>1494</v>
      </c>
      <c r="C9" s="1759">
        <v>2023</v>
      </c>
      <c r="D9" s="1759">
        <v>2023</v>
      </c>
      <c r="E9" s="1959">
        <v>50454.559999999998</v>
      </c>
      <c r="F9" s="2024" t="s">
        <v>1495</v>
      </c>
    </row>
    <row r="10" spans="1:6" ht="26.95" customHeight="1">
      <c r="A10" s="1759">
        <v>12</v>
      </c>
      <c r="B10" s="1763" t="s">
        <v>1496</v>
      </c>
      <c r="C10" s="1759">
        <v>2023</v>
      </c>
      <c r="D10" s="1759">
        <v>2023</v>
      </c>
      <c r="E10" s="1959">
        <v>21000</v>
      </c>
      <c r="F10" s="2024" t="s">
        <v>1497</v>
      </c>
    </row>
    <row r="11" spans="1:6" ht="26.3">
      <c r="A11" s="1759">
        <v>13</v>
      </c>
      <c r="B11" s="1763" t="s">
        <v>1498</v>
      </c>
      <c r="C11" s="1759">
        <v>2023</v>
      </c>
      <c r="D11" s="1759">
        <v>2023</v>
      </c>
      <c r="E11" s="1957">
        <v>50000</v>
      </c>
      <c r="F11" s="2024" t="s">
        <v>1499</v>
      </c>
    </row>
    <row r="12" spans="1:6" ht="29.45" customHeight="1">
      <c r="A12" s="1759">
        <v>14</v>
      </c>
      <c r="B12" s="1765" t="s">
        <v>1500</v>
      </c>
      <c r="C12" s="1759">
        <v>2023</v>
      </c>
      <c r="D12" s="1759">
        <v>2023</v>
      </c>
      <c r="E12" s="1957">
        <v>18000</v>
      </c>
      <c r="F12" s="2024" t="s">
        <v>1501</v>
      </c>
    </row>
    <row r="13" spans="1:6" ht="26.3">
      <c r="A13" s="1759">
        <v>15</v>
      </c>
      <c r="B13" s="1765" t="s">
        <v>1502</v>
      </c>
      <c r="C13" s="1759">
        <v>2023</v>
      </c>
      <c r="D13" s="1759">
        <v>2023</v>
      </c>
      <c r="E13" s="1957">
        <v>67272.72</v>
      </c>
      <c r="F13" s="2024" t="s">
        <v>1503</v>
      </c>
    </row>
    <row r="14" spans="1:6" ht="26.3">
      <c r="A14" s="1759">
        <v>16</v>
      </c>
      <c r="B14" s="1765" t="s">
        <v>1504</v>
      </c>
      <c r="C14" s="1759">
        <v>2023</v>
      </c>
      <c r="D14" s="1759">
        <v>2023</v>
      </c>
      <c r="E14" s="1957">
        <v>20000</v>
      </c>
      <c r="F14" s="2024" t="s">
        <v>1505</v>
      </c>
    </row>
    <row r="15" spans="1:6" ht="28.2" customHeight="1">
      <c r="A15" s="1759">
        <v>17</v>
      </c>
      <c r="B15" s="1765" t="s">
        <v>1506</v>
      </c>
      <c r="C15" s="1759">
        <v>2023</v>
      </c>
      <c r="D15" s="1759">
        <v>2023</v>
      </c>
      <c r="E15" s="1957">
        <v>34000</v>
      </c>
      <c r="F15" s="2024" t="s">
        <v>1507</v>
      </c>
    </row>
    <row r="16" spans="1:6" ht="26.3">
      <c r="A16" s="1759">
        <v>18</v>
      </c>
      <c r="B16" s="1765" t="s">
        <v>1508</v>
      </c>
      <c r="C16" s="1759">
        <v>2023</v>
      </c>
      <c r="D16" s="1759">
        <v>2023</v>
      </c>
      <c r="E16" s="1957">
        <v>31000</v>
      </c>
      <c r="F16" s="2024" t="s">
        <v>1509</v>
      </c>
    </row>
    <row r="17" spans="1:6" ht="69.5">
      <c r="A17" s="1759">
        <v>19</v>
      </c>
      <c r="B17" s="1765" t="s">
        <v>1510</v>
      </c>
      <c r="C17" s="1759">
        <v>2023</v>
      </c>
      <c r="D17" s="1759">
        <v>2023</v>
      </c>
      <c r="E17" s="1959">
        <v>85000</v>
      </c>
      <c r="F17" s="2024" t="s">
        <v>1511</v>
      </c>
    </row>
    <row r="18" spans="1:6" ht="55.1" customHeight="1">
      <c r="A18" s="1759">
        <v>20</v>
      </c>
      <c r="B18" s="1765" t="s">
        <v>1512</v>
      </c>
      <c r="C18" s="1761">
        <v>2023</v>
      </c>
      <c r="D18" s="1761">
        <v>2023</v>
      </c>
      <c r="E18" s="1957">
        <v>25000</v>
      </c>
      <c r="F18" s="2024" t="s">
        <v>1513</v>
      </c>
    </row>
    <row r="19" spans="1:6" ht="33.85" customHeight="1">
      <c r="A19" s="1759">
        <v>21</v>
      </c>
      <c r="B19" s="1765" t="s">
        <v>1514</v>
      </c>
      <c r="C19" s="1759">
        <v>2023</v>
      </c>
      <c r="D19" s="1759">
        <v>2023</v>
      </c>
      <c r="E19" s="1957">
        <v>16000</v>
      </c>
      <c r="F19" s="2024" t="s">
        <v>1515</v>
      </c>
    </row>
    <row r="20" spans="1:6" ht="27.55" customHeight="1">
      <c r="A20" s="1759">
        <v>22</v>
      </c>
      <c r="B20" s="1765" t="s">
        <v>1516</v>
      </c>
      <c r="C20" s="1759">
        <v>2023</v>
      </c>
      <c r="D20" s="1759">
        <v>2023</v>
      </c>
      <c r="E20" s="1957">
        <v>17000</v>
      </c>
      <c r="F20" s="2024" t="s">
        <v>1517</v>
      </c>
    </row>
    <row r="21" spans="1:6" ht="25.7" customHeight="1">
      <c r="A21" s="1759">
        <v>23</v>
      </c>
      <c r="B21" s="1765" t="s">
        <v>1518</v>
      </c>
      <c r="C21" s="1759">
        <v>2023</v>
      </c>
      <c r="D21" s="1759">
        <v>2023</v>
      </c>
      <c r="E21" s="1957">
        <v>19000</v>
      </c>
      <c r="F21" s="2024" t="s">
        <v>1519</v>
      </c>
    </row>
    <row r="22" spans="1:6" ht="26.3">
      <c r="A22" s="1759">
        <v>24</v>
      </c>
      <c r="B22" s="1765" t="s">
        <v>1520</v>
      </c>
      <c r="C22" s="1759">
        <v>2023</v>
      </c>
      <c r="D22" s="1759">
        <v>2023</v>
      </c>
      <c r="E22" s="1957">
        <v>67272.72</v>
      </c>
      <c r="F22" s="2024" t="s">
        <v>1503</v>
      </c>
    </row>
    <row r="23" spans="1:6" ht="52.6">
      <c r="A23" s="1759">
        <v>25</v>
      </c>
      <c r="B23" s="1765" t="s">
        <v>1521</v>
      </c>
      <c r="C23" s="1761">
        <v>2023</v>
      </c>
      <c r="D23" s="1761">
        <v>2023</v>
      </c>
      <c r="E23" s="1957">
        <v>300000</v>
      </c>
      <c r="F23" s="2024" t="s">
        <v>1522</v>
      </c>
    </row>
    <row r="24" spans="1:6" ht="52.6">
      <c r="A24" s="1759">
        <v>26</v>
      </c>
      <c r="B24" s="1765" t="s">
        <v>1523</v>
      </c>
      <c r="C24" s="1759">
        <v>2023</v>
      </c>
      <c r="D24" s="1759">
        <v>2023</v>
      </c>
      <c r="E24" s="1957">
        <v>579999.99</v>
      </c>
      <c r="F24" s="2024" t="s">
        <v>1524</v>
      </c>
    </row>
    <row r="25" spans="1:6" s="203" customFormat="1">
      <c r="A25" s="2493" t="s">
        <v>967</v>
      </c>
      <c r="B25" s="2494"/>
      <c r="C25" s="2494"/>
      <c r="D25" s="2494"/>
      <c r="E25" s="2494"/>
      <c r="F25" s="2495"/>
    </row>
    <row r="26" spans="1:6" ht="42.6" customHeight="1">
      <c r="A26" s="1768">
        <v>1</v>
      </c>
      <c r="B26" s="1773" t="s">
        <v>1525</v>
      </c>
      <c r="C26" s="1770">
        <v>2023</v>
      </c>
      <c r="D26" s="1770">
        <v>2023</v>
      </c>
      <c r="E26" s="1962">
        <v>292248</v>
      </c>
      <c r="F26" s="2027" t="s">
        <v>1526</v>
      </c>
    </row>
    <row r="27" spans="1:6" ht="47.6" customHeight="1">
      <c r="A27" s="1771">
        <f>SUM(A26+1)</f>
        <v>2</v>
      </c>
      <c r="B27" s="1773" t="s">
        <v>1527</v>
      </c>
      <c r="C27" s="1771">
        <v>2023</v>
      </c>
      <c r="D27" s="1771">
        <v>2023</v>
      </c>
      <c r="E27" s="1963">
        <v>249235</v>
      </c>
      <c r="F27" s="2027" t="s">
        <v>1528</v>
      </c>
    </row>
    <row r="28" spans="1:6" ht="26.3">
      <c r="A28" s="1771">
        <f t="shared" ref="A28:A33" si="0">SUM(A27+1)</f>
        <v>3</v>
      </c>
      <c r="B28" s="1773" t="s">
        <v>1529</v>
      </c>
      <c r="C28" s="1771">
        <v>2023</v>
      </c>
      <c r="D28" s="1771">
        <v>2023</v>
      </c>
      <c r="E28" s="1963">
        <v>419799</v>
      </c>
      <c r="F28" s="2027" t="s">
        <v>1530</v>
      </c>
    </row>
    <row r="29" spans="1:6" ht="26.3">
      <c r="A29" s="1771">
        <f t="shared" si="0"/>
        <v>4</v>
      </c>
      <c r="B29" s="1773" t="s">
        <v>1531</v>
      </c>
      <c r="C29" s="1771">
        <v>2023</v>
      </c>
      <c r="D29" s="1771">
        <v>2023</v>
      </c>
      <c r="E29" s="1963">
        <v>152500</v>
      </c>
      <c r="F29" s="2027" t="s">
        <v>1532</v>
      </c>
    </row>
    <row r="30" spans="1:6" ht="26.3">
      <c r="A30" s="1771">
        <f t="shared" si="0"/>
        <v>5</v>
      </c>
      <c r="B30" s="1773" t="s">
        <v>1533</v>
      </c>
      <c r="C30" s="1771">
        <v>2023</v>
      </c>
      <c r="D30" s="1771">
        <v>2023</v>
      </c>
      <c r="E30" s="1964">
        <v>39700</v>
      </c>
      <c r="F30" s="2027" t="s">
        <v>1534</v>
      </c>
    </row>
    <row r="31" spans="1:6" ht="52.6">
      <c r="A31" s="1771">
        <f t="shared" si="0"/>
        <v>6</v>
      </c>
      <c r="B31" s="1773" t="s">
        <v>1535</v>
      </c>
      <c r="C31" s="1774">
        <v>2023</v>
      </c>
      <c r="D31" s="1774">
        <v>2023</v>
      </c>
      <c r="E31" s="1952">
        <v>46800</v>
      </c>
      <c r="F31" s="2030" t="s">
        <v>1536</v>
      </c>
    </row>
    <row r="32" spans="1:6" ht="39.450000000000003">
      <c r="A32" s="1771">
        <f t="shared" si="0"/>
        <v>7</v>
      </c>
      <c r="B32" s="1773" t="s">
        <v>1537</v>
      </c>
      <c r="C32" s="1770">
        <v>2023</v>
      </c>
      <c r="D32" s="1770">
        <v>2023</v>
      </c>
      <c r="E32" s="1963">
        <v>39500</v>
      </c>
      <c r="F32" s="2027" t="s">
        <v>1538</v>
      </c>
    </row>
    <row r="33" spans="1:6" s="203" customFormat="1" ht="82.05" customHeight="1">
      <c r="A33" s="1771">
        <f t="shared" si="0"/>
        <v>8</v>
      </c>
      <c r="B33" s="1773" t="s">
        <v>1539</v>
      </c>
      <c r="C33" s="1770">
        <v>2023</v>
      </c>
      <c r="D33" s="1770">
        <v>2023</v>
      </c>
      <c r="E33" s="1964">
        <v>39180</v>
      </c>
      <c r="F33" s="2032" t="s">
        <v>1540</v>
      </c>
    </row>
    <row r="34" spans="1:6">
      <c r="A34" s="13"/>
    </row>
    <row r="35" spans="1:6" s="211" customFormat="1" ht="11.9">
      <c r="A35" s="461" t="s">
        <v>907</v>
      </c>
      <c r="B35" s="21"/>
      <c r="C35" s="21"/>
      <c r="D35" s="21"/>
      <c r="E35" s="21"/>
      <c r="F35" s="21"/>
    </row>
    <row r="36" spans="1:6" ht="39.799999999999997" customHeight="1"/>
    <row r="37" spans="1:6" ht="29.3" customHeight="1"/>
    <row r="39" spans="1:6" ht="27.7" customHeight="1"/>
    <row r="40" spans="1:6" ht="33.85" customHeight="1"/>
    <row r="41" spans="1:6" ht="42.75" customHeight="1"/>
    <row r="42" spans="1:6" ht="36" customHeight="1"/>
    <row r="43" spans="1:6" ht="42.75" customHeight="1"/>
    <row r="44" spans="1:6" ht="28.5" customHeight="1"/>
    <row r="45" spans="1:6" ht="41.35" customHeight="1"/>
    <row r="47" spans="1:6" ht="39.799999999999997" customHeight="1">
      <c r="A47" s="13"/>
    </row>
    <row r="48" spans="1:6" ht="31.65" customHeight="1"/>
    <row r="49" ht="33.85" customHeight="1"/>
    <row r="50" ht="49.65" customHeight="1"/>
    <row r="52" ht="36.65" customHeight="1"/>
    <row r="53" ht="42.75" customHeight="1"/>
  </sheetData>
  <mergeCells count="8">
    <mergeCell ref="A25:F25"/>
    <mergeCell ref="A7:F7"/>
    <mergeCell ref="A3:F3"/>
    <mergeCell ref="A4:A5"/>
    <mergeCell ref="B4:B5"/>
    <mergeCell ref="C4:D4"/>
    <mergeCell ref="E4:E5"/>
    <mergeCell ref="F4:F5"/>
  </mergeCells>
  <conditionalFormatting sqref="A17:F24">
    <cfRule type="expression" dxfId="0" priority="1" stopIfTrue="1">
      <formula>ADDRESS(ROW(A17),COLUMN(A17),1)=komorkaadresuE</formula>
    </cfRule>
  </conditionalFormatting>
  <pageMargins left="0.47244094488188981" right="0.27559055118110237" top="0.38" bottom="0.23622047244094491" header="0.19685039370078741" footer="0.15748031496062992"/>
  <pageSetup paperSize="9" scale="70" orientation="portrait" r:id="rId1"/>
  <headerFooter>
    <oddHeader>&amp;C47</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F46"/>
  <sheetViews>
    <sheetView topLeftCell="A2" zoomScale="93" zoomScaleNormal="93" workbookViewId="0">
      <selection activeCell="I10" sqref="I10:J10"/>
    </sheetView>
  </sheetViews>
  <sheetFormatPr defaultColWidth="8.90625" defaultRowHeight="13.15"/>
  <cols>
    <col min="1" max="1" width="4.26953125" style="444" customWidth="1"/>
    <col min="2" max="2" width="33.81640625" style="11" customWidth="1"/>
    <col min="3" max="3" width="7.81640625" style="11" customWidth="1"/>
    <col min="4" max="4" width="8.26953125" style="11" customWidth="1"/>
    <col min="5" max="5" width="10.36328125" style="11" customWidth="1"/>
    <col min="6" max="6" width="45" style="11" customWidth="1"/>
    <col min="7" max="16384" width="8.90625" style="11"/>
  </cols>
  <sheetData>
    <row r="1" spans="1:6">
      <c r="A1" s="458" t="s">
        <v>888</v>
      </c>
      <c r="B1" s="1435"/>
      <c r="C1" s="449"/>
      <c r="D1" s="449"/>
      <c r="E1" s="449"/>
    </row>
    <row r="2" spans="1:6">
      <c r="A2" s="458"/>
      <c r="B2" s="1435"/>
      <c r="C2" s="449"/>
      <c r="D2" s="449"/>
      <c r="E2" s="449"/>
    </row>
    <row r="3" spans="1:6">
      <c r="A3" s="2500" t="s">
        <v>1344</v>
      </c>
      <c r="B3" s="2500"/>
      <c r="C3" s="2500"/>
      <c r="D3" s="2500"/>
      <c r="E3" s="2500"/>
      <c r="F3" s="2500"/>
    </row>
    <row r="4" spans="1:6">
      <c r="A4" s="2478" t="s">
        <v>434</v>
      </c>
      <c r="B4" s="2478" t="s">
        <v>388</v>
      </c>
      <c r="C4" s="2478" t="s">
        <v>741</v>
      </c>
      <c r="D4" s="2478"/>
      <c r="E4" s="2501" t="s">
        <v>1033</v>
      </c>
      <c r="F4" s="2481" t="s">
        <v>1045</v>
      </c>
    </row>
    <row r="5" spans="1:6" ht="38.85" customHeight="1">
      <c r="A5" s="2478"/>
      <c r="B5" s="2478"/>
      <c r="C5" s="913" t="s">
        <v>815</v>
      </c>
      <c r="D5" s="913" t="s">
        <v>816</v>
      </c>
      <c r="E5" s="2480"/>
      <c r="F5" s="2481"/>
    </row>
    <row r="6" spans="1:6">
      <c r="A6" s="1426">
        <v>1</v>
      </c>
      <c r="B6" s="1426">
        <v>2</v>
      </c>
      <c r="C6" s="913">
        <v>3</v>
      </c>
      <c r="D6" s="913">
        <v>4</v>
      </c>
      <c r="E6" s="914">
        <v>5</v>
      </c>
      <c r="F6" s="913">
        <v>6</v>
      </c>
    </row>
    <row r="7" spans="1:6" ht="13.65" customHeight="1">
      <c r="A7" s="2497" t="s">
        <v>967</v>
      </c>
      <c r="B7" s="2498"/>
      <c r="C7" s="2498"/>
      <c r="D7" s="2498"/>
      <c r="E7" s="2498"/>
      <c r="F7" s="2499"/>
    </row>
    <row r="8" spans="1:6" ht="138.4" customHeight="1">
      <c r="A8" s="1771">
        <v>9</v>
      </c>
      <c r="B8" s="1773" t="s">
        <v>1541</v>
      </c>
      <c r="C8" s="1770">
        <v>2023</v>
      </c>
      <c r="D8" s="1770">
        <v>2023</v>
      </c>
      <c r="E8" s="1964">
        <v>245000</v>
      </c>
      <c r="F8" s="2027" t="s">
        <v>1542</v>
      </c>
    </row>
    <row r="9" spans="1:6" ht="39.450000000000003">
      <c r="A9" s="1771">
        <f t="shared" ref="A9:A21" si="0">SUM(A8+1)</f>
        <v>10</v>
      </c>
      <c r="B9" s="1773" t="s">
        <v>1543</v>
      </c>
      <c r="C9" s="1770">
        <v>2023</v>
      </c>
      <c r="D9" s="1770">
        <v>2023</v>
      </c>
      <c r="E9" s="1964">
        <v>65000</v>
      </c>
      <c r="F9" s="2027" t="s">
        <v>1544</v>
      </c>
    </row>
    <row r="10" spans="1:6" ht="26.3">
      <c r="A10" s="1771">
        <f t="shared" si="0"/>
        <v>11</v>
      </c>
      <c r="B10" s="1773" t="s">
        <v>1545</v>
      </c>
      <c r="C10" s="1770">
        <v>2023</v>
      </c>
      <c r="D10" s="1770">
        <v>2023</v>
      </c>
      <c r="E10" s="1964">
        <v>42000</v>
      </c>
      <c r="F10" s="2027" t="s">
        <v>1546</v>
      </c>
    </row>
    <row r="11" spans="1:6" ht="39.450000000000003">
      <c r="A11" s="1771">
        <f t="shared" si="0"/>
        <v>12</v>
      </c>
      <c r="B11" s="1773" t="s">
        <v>1547</v>
      </c>
      <c r="C11" s="1770">
        <v>2023</v>
      </c>
      <c r="D11" s="1770">
        <v>2023</v>
      </c>
      <c r="E11" s="1964">
        <v>92988</v>
      </c>
      <c r="F11" s="2027" t="s">
        <v>1548</v>
      </c>
    </row>
    <row r="12" spans="1:6" ht="40.700000000000003" customHeight="1">
      <c r="A12" s="1771">
        <f t="shared" si="0"/>
        <v>13</v>
      </c>
      <c r="B12" s="1773" t="s">
        <v>1549</v>
      </c>
      <c r="C12" s="1775">
        <v>2023</v>
      </c>
      <c r="D12" s="1775">
        <v>2023</v>
      </c>
      <c r="E12" s="1965">
        <v>38000</v>
      </c>
      <c r="F12" s="2031" t="s">
        <v>1550</v>
      </c>
    </row>
    <row r="13" spans="1:6" ht="97.05" customHeight="1">
      <c r="A13" s="1771">
        <f t="shared" si="0"/>
        <v>14</v>
      </c>
      <c r="B13" s="1773" t="s">
        <v>1551</v>
      </c>
      <c r="C13" s="1771">
        <v>2023</v>
      </c>
      <c r="D13" s="1771">
        <v>2023</v>
      </c>
      <c r="E13" s="1964">
        <v>45000</v>
      </c>
      <c r="F13" s="2027" t="s">
        <v>1552</v>
      </c>
    </row>
    <row r="14" spans="1:6" ht="58.4" customHeight="1">
      <c r="A14" s="1771">
        <f t="shared" si="0"/>
        <v>15</v>
      </c>
      <c r="B14" s="1773" t="s">
        <v>1553</v>
      </c>
      <c r="C14" s="1771">
        <v>2023</v>
      </c>
      <c r="D14" s="1771">
        <v>2023</v>
      </c>
      <c r="E14" s="1964">
        <v>58449.599999999999</v>
      </c>
      <c r="F14" s="2027" t="s">
        <v>1554</v>
      </c>
    </row>
    <row r="15" spans="1:6" ht="26.3">
      <c r="A15" s="1771">
        <f t="shared" si="0"/>
        <v>16</v>
      </c>
      <c r="B15" s="1773" t="s">
        <v>1555</v>
      </c>
      <c r="C15" s="1771">
        <v>2023</v>
      </c>
      <c r="D15" s="1771">
        <v>2023</v>
      </c>
      <c r="E15" s="1964">
        <v>85000</v>
      </c>
      <c r="F15" s="2027" t="s">
        <v>1556</v>
      </c>
    </row>
    <row r="16" spans="1:6" s="212" customFormat="1" ht="32.6" customHeight="1">
      <c r="A16" s="1771">
        <f t="shared" si="0"/>
        <v>17</v>
      </c>
      <c r="B16" s="1773" t="s">
        <v>1557</v>
      </c>
      <c r="C16" s="1771">
        <v>2023</v>
      </c>
      <c r="D16" s="1771">
        <v>2023</v>
      </c>
      <c r="E16" s="1964">
        <v>46494</v>
      </c>
      <c r="F16" s="2027" t="s">
        <v>1558</v>
      </c>
    </row>
    <row r="17" spans="1:6" s="212" customFormat="1" ht="39.450000000000003">
      <c r="A17" s="1771">
        <f t="shared" si="0"/>
        <v>18</v>
      </c>
      <c r="B17" s="1773" t="s">
        <v>1559</v>
      </c>
      <c r="C17" s="1771">
        <v>2023</v>
      </c>
      <c r="D17" s="1771">
        <v>2023</v>
      </c>
      <c r="E17" s="1964">
        <v>46494</v>
      </c>
      <c r="F17" s="2027" t="s">
        <v>1560</v>
      </c>
    </row>
    <row r="18" spans="1:6" s="212" customFormat="1" ht="52.6">
      <c r="A18" s="1771">
        <f t="shared" si="0"/>
        <v>19</v>
      </c>
      <c r="B18" s="1773" t="s">
        <v>1561</v>
      </c>
      <c r="C18" s="1771">
        <v>2023</v>
      </c>
      <c r="D18" s="1771">
        <v>2023</v>
      </c>
      <c r="E18" s="1964">
        <v>169940</v>
      </c>
      <c r="F18" s="2027" t="s">
        <v>1562</v>
      </c>
    </row>
    <row r="19" spans="1:6" s="212" customFormat="1" ht="52.6">
      <c r="A19" s="1771">
        <f t="shared" si="0"/>
        <v>20</v>
      </c>
      <c r="B19" s="1773" t="s">
        <v>1563</v>
      </c>
      <c r="C19" s="1771">
        <v>2023</v>
      </c>
      <c r="D19" s="1771">
        <v>2023</v>
      </c>
      <c r="E19" s="1964">
        <v>23000</v>
      </c>
      <c r="F19" s="2027" t="s">
        <v>1564</v>
      </c>
    </row>
    <row r="20" spans="1:6" s="212" customFormat="1" ht="55.1" customHeight="1">
      <c r="A20" s="1771">
        <f t="shared" si="0"/>
        <v>21</v>
      </c>
      <c r="B20" s="1773" t="s">
        <v>1565</v>
      </c>
      <c r="C20" s="1771">
        <v>2023</v>
      </c>
      <c r="D20" s="1771">
        <v>2023</v>
      </c>
      <c r="E20" s="1964">
        <v>15000</v>
      </c>
      <c r="F20" s="2027" t="s">
        <v>1566</v>
      </c>
    </row>
    <row r="21" spans="1:6" s="212" customFormat="1" ht="39.450000000000003">
      <c r="A21" s="1771">
        <f t="shared" si="0"/>
        <v>22</v>
      </c>
      <c r="B21" s="1773" t="s">
        <v>1567</v>
      </c>
      <c r="C21" s="1771">
        <v>2023</v>
      </c>
      <c r="D21" s="1771">
        <v>2023</v>
      </c>
      <c r="E21" s="1964">
        <v>49200</v>
      </c>
      <c r="F21" s="2027" t="s">
        <v>1568</v>
      </c>
    </row>
    <row r="22" spans="1:6" s="212" customFormat="1">
      <c r="A22" s="2497" t="s">
        <v>968</v>
      </c>
      <c r="B22" s="2498"/>
      <c r="C22" s="2498"/>
      <c r="D22" s="2498"/>
      <c r="E22" s="2498"/>
      <c r="F22" s="2499"/>
    </row>
    <row r="23" spans="1:6" s="212" customFormat="1" ht="33.35" customHeight="1">
      <c r="A23" s="1768">
        <v>1</v>
      </c>
      <c r="B23" s="1776" t="s">
        <v>1569</v>
      </c>
      <c r="C23" s="1770">
        <v>2023</v>
      </c>
      <c r="D23" s="1770">
        <v>2023</v>
      </c>
      <c r="E23" s="1962">
        <v>33825</v>
      </c>
      <c r="F23" s="2027" t="s">
        <v>1570</v>
      </c>
    </row>
    <row r="24" spans="1:6" s="212" customFormat="1" ht="35.700000000000003" customHeight="1">
      <c r="A24" s="1768">
        <f>SUM(A23+1)</f>
        <v>2</v>
      </c>
      <c r="B24" s="1773" t="s">
        <v>1571</v>
      </c>
      <c r="C24" s="1770">
        <v>2023</v>
      </c>
      <c r="D24" s="1770">
        <v>2023</v>
      </c>
      <c r="E24" s="1964">
        <v>23301.02</v>
      </c>
      <c r="F24" s="2027" t="s">
        <v>1572</v>
      </c>
    </row>
    <row r="25" spans="1:6" s="212" customFormat="1" ht="36" customHeight="1">
      <c r="A25" s="1768">
        <f t="shared" ref="A25:A30" si="1">SUM(A24+1)</f>
        <v>3</v>
      </c>
      <c r="B25" s="1773" t="s">
        <v>1573</v>
      </c>
      <c r="C25" s="1771">
        <v>2023</v>
      </c>
      <c r="D25" s="1771">
        <v>2023</v>
      </c>
      <c r="E25" s="1964">
        <v>68487.81</v>
      </c>
      <c r="F25" s="2027" t="s">
        <v>1574</v>
      </c>
    </row>
    <row r="26" spans="1:6" s="212" customFormat="1" ht="26.3">
      <c r="A26" s="1768">
        <f t="shared" si="1"/>
        <v>4</v>
      </c>
      <c r="B26" s="1773" t="s">
        <v>1575</v>
      </c>
      <c r="C26" s="1771">
        <v>2023</v>
      </c>
      <c r="D26" s="1771">
        <v>2023</v>
      </c>
      <c r="E26" s="1963">
        <v>45000</v>
      </c>
      <c r="F26" s="2027" t="s">
        <v>1576</v>
      </c>
    </row>
    <row r="27" spans="1:6" s="212" customFormat="1" ht="38.200000000000003" customHeight="1">
      <c r="A27" s="1768">
        <f t="shared" si="1"/>
        <v>5</v>
      </c>
      <c r="B27" s="1769" t="s">
        <v>1577</v>
      </c>
      <c r="C27" s="1770">
        <v>2023</v>
      </c>
      <c r="D27" s="1770">
        <v>2023</v>
      </c>
      <c r="E27" s="1962">
        <v>43950</v>
      </c>
      <c r="F27" s="2027" t="s">
        <v>1578</v>
      </c>
    </row>
    <row r="28" spans="1:6" s="212" customFormat="1" ht="39.450000000000003">
      <c r="A28" s="1768">
        <f t="shared" si="1"/>
        <v>6</v>
      </c>
      <c r="B28" s="1773" t="s">
        <v>1579</v>
      </c>
      <c r="C28" s="1771" t="s">
        <v>1390</v>
      </c>
      <c r="D28" s="1771" t="s">
        <v>1390</v>
      </c>
      <c r="E28" s="1963">
        <v>59999.4</v>
      </c>
      <c r="F28" s="2027" t="s">
        <v>1580</v>
      </c>
    </row>
    <row r="29" spans="1:6" s="212" customFormat="1" ht="49.65" customHeight="1">
      <c r="A29" s="1768">
        <f t="shared" si="1"/>
        <v>7</v>
      </c>
      <c r="B29" s="1769" t="s">
        <v>1581</v>
      </c>
      <c r="C29" s="1770" t="s">
        <v>1390</v>
      </c>
      <c r="D29" s="1770" t="s">
        <v>1390</v>
      </c>
      <c r="E29" s="1962">
        <v>39975</v>
      </c>
      <c r="F29" s="2027" t="s">
        <v>1582</v>
      </c>
    </row>
    <row r="30" spans="1:6" s="212" customFormat="1" ht="51.35" customHeight="1">
      <c r="A30" s="1768">
        <f t="shared" si="1"/>
        <v>8</v>
      </c>
      <c r="B30" s="1773" t="s">
        <v>1583</v>
      </c>
      <c r="C30" s="1777" t="s">
        <v>1390</v>
      </c>
      <c r="D30" s="1777" t="s">
        <v>1390</v>
      </c>
      <c r="E30" s="1964">
        <v>99999</v>
      </c>
      <c r="F30" s="2027" t="s">
        <v>1584</v>
      </c>
    </row>
    <row r="31" spans="1:6" ht="26.95" customHeight="1"/>
    <row r="32" spans="1:6" s="212" customFormat="1">
      <c r="A32" s="443" t="s">
        <v>907</v>
      </c>
      <c r="B32" s="11"/>
      <c r="C32" s="11"/>
      <c r="D32" s="11"/>
      <c r="E32" s="11"/>
      <c r="F32" s="11"/>
    </row>
    <row r="35" ht="33.85" customHeight="1"/>
    <row r="36" ht="32.25" customHeight="1"/>
    <row r="37" ht="33.049999999999997" customHeight="1"/>
    <row r="39" ht="30.7" customHeight="1"/>
    <row r="40" ht="28.5" customHeight="1"/>
    <row r="44" ht="34.450000000000003" customHeight="1"/>
    <row r="45" ht="31.65" customHeight="1"/>
    <row r="46" ht="33.85" customHeight="1"/>
  </sheetData>
  <mergeCells count="8">
    <mergeCell ref="A22:F22"/>
    <mergeCell ref="A7:F7"/>
    <mergeCell ref="A3:F3"/>
    <mergeCell ref="A4:A5"/>
    <mergeCell ref="B4:B5"/>
    <mergeCell ref="C4:D4"/>
    <mergeCell ref="E4:E5"/>
    <mergeCell ref="F4:F5"/>
  </mergeCells>
  <pageMargins left="0.39370078740157483" right="0.39370078740157483" top="0.31496062992125984" bottom="0.19685039370078741" header="0.19685039370078741" footer="0.15748031496062992"/>
  <pageSetup paperSize="9" scale="65" fitToWidth="0" fitToHeight="0" orientation="portrait" r:id="rId1"/>
  <headerFooter>
    <oddHeader>&amp;C48</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F61"/>
  <sheetViews>
    <sheetView topLeftCell="A25" zoomScale="91" zoomScaleNormal="91" workbookViewId="0">
      <selection activeCell="F29" sqref="F29"/>
    </sheetView>
  </sheetViews>
  <sheetFormatPr defaultColWidth="8.90625" defaultRowHeight="15.65"/>
  <cols>
    <col min="1" max="1" width="3.81640625" style="459" customWidth="1"/>
    <col min="2" max="2" width="35.81640625" style="13" customWidth="1"/>
    <col min="3" max="3" width="7.90625" style="13" customWidth="1"/>
    <col min="4" max="4" width="7.7265625" style="13" customWidth="1"/>
    <col min="5" max="5" width="8.36328125" style="13" customWidth="1"/>
    <col min="6" max="6" width="49.1796875" style="13" customWidth="1"/>
    <col min="7" max="16384" width="8.90625" style="13"/>
  </cols>
  <sheetData>
    <row r="1" spans="1:6">
      <c r="A1" s="455" t="s">
        <v>888</v>
      </c>
      <c r="B1" s="456"/>
      <c r="C1" s="449"/>
      <c r="D1" s="449"/>
      <c r="E1" s="449"/>
    </row>
    <row r="2" spans="1:6">
      <c r="A2" s="457"/>
      <c r="B2" s="458"/>
      <c r="C2" s="449"/>
      <c r="D2" s="449"/>
      <c r="E2" s="449"/>
    </row>
    <row r="3" spans="1:6">
      <c r="A3" s="2496" t="s">
        <v>1344</v>
      </c>
      <c r="B3" s="2496"/>
      <c r="C3" s="2496"/>
      <c r="D3" s="2496"/>
      <c r="E3" s="2496"/>
      <c r="F3" s="2496"/>
    </row>
    <row r="4" spans="1:6" ht="15.05" customHeight="1">
      <c r="A4" s="2489" t="s">
        <v>434</v>
      </c>
      <c r="B4" s="2489" t="s">
        <v>388</v>
      </c>
      <c r="C4" s="2489" t="s">
        <v>741</v>
      </c>
      <c r="D4" s="2489"/>
      <c r="E4" s="2490" t="s">
        <v>1033</v>
      </c>
      <c r="F4" s="2492" t="s">
        <v>1045</v>
      </c>
    </row>
    <row r="5" spans="1:6" ht="35.4" customHeight="1">
      <c r="A5" s="2489"/>
      <c r="B5" s="2489"/>
      <c r="C5" s="1438" t="s">
        <v>815</v>
      </c>
      <c r="D5" s="1438" t="s">
        <v>816</v>
      </c>
      <c r="E5" s="2491"/>
      <c r="F5" s="2492"/>
    </row>
    <row r="6" spans="1:6">
      <c r="A6" s="1439">
        <v>1</v>
      </c>
      <c r="B6" s="1439">
        <v>2</v>
      </c>
      <c r="C6" s="1438">
        <v>3</v>
      </c>
      <c r="D6" s="1438">
        <v>4</v>
      </c>
      <c r="E6" s="1440">
        <v>5</v>
      </c>
      <c r="F6" s="1438">
        <v>6</v>
      </c>
    </row>
    <row r="7" spans="1:6" s="203" customFormat="1">
      <c r="A7" s="2502" t="s">
        <v>968</v>
      </c>
      <c r="B7" s="2503"/>
      <c r="C7" s="2503"/>
      <c r="D7" s="2503"/>
      <c r="E7" s="2503"/>
      <c r="F7" s="2504"/>
    </row>
    <row r="8" spans="1:6" s="203" customFormat="1" ht="39.450000000000003">
      <c r="A8" s="1768">
        <v>9</v>
      </c>
      <c r="B8" s="1773" t="s">
        <v>1585</v>
      </c>
      <c r="C8" s="1777">
        <v>2023</v>
      </c>
      <c r="D8" s="1777">
        <v>2023</v>
      </c>
      <c r="E8" s="1964">
        <v>42085</v>
      </c>
      <c r="F8" s="2027" t="s">
        <v>1586</v>
      </c>
    </row>
    <row r="9" spans="1:6" s="203" customFormat="1" ht="26.3">
      <c r="A9" s="1768">
        <f t="shared" ref="A9:A29" si="0">SUM(A8+1)</f>
        <v>10</v>
      </c>
      <c r="B9" s="1773" t="s">
        <v>1587</v>
      </c>
      <c r="C9" s="1777">
        <v>2023</v>
      </c>
      <c r="D9" s="1777">
        <v>2023</v>
      </c>
      <c r="E9" s="1966">
        <v>23754.99</v>
      </c>
      <c r="F9" s="2027" t="s">
        <v>1588</v>
      </c>
    </row>
    <row r="10" spans="1:6" s="203" customFormat="1" ht="26.3">
      <c r="A10" s="1768">
        <f t="shared" si="0"/>
        <v>11</v>
      </c>
      <c r="B10" s="1773" t="s">
        <v>1589</v>
      </c>
      <c r="C10" s="1770">
        <v>2023</v>
      </c>
      <c r="D10" s="1770">
        <v>2023</v>
      </c>
      <c r="E10" s="1964">
        <v>38000</v>
      </c>
      <c r="F10" s="2027" t="s">
        <v>1590</v>
      </c>
    </row>
    <row r="11" spans="1:6" s="203" customFormat="1" ht="36.950000000000003" customHeight="1">
      <c r="A11" s="1768">
        <f t="shared" si="0"/>
        <v>12</v>
      </c>
      <c r="B11" s="1776" t="s">
        <v>1591</v>
      </c>
      <c r="C11" s="1771">
        <v>2023</v>
      </c>
      <c r="D11" s="1771">
        <v>2023</v>
      </c>
      <c r="E11" s="1966">
        <v>44772</v>
      </c>
      <c r="F11" s="2033" t="s">
        <v>1592</v>
      </c>
    </row>
    <row r="12" spans="1:6" s="203" customFormat="1" ht="45.55" customHeight="1">
      <c r="A12" s="1768">
        <f t="shared" si="0"/>
        <v>13</v>
      </c>
      <c r="B12" s="1773" t="s">
        <v>1593</v>
      </c>
      <c r="C12" s="1771">
        <v>2023</v>
      </c>
      <c r="D12" s="1771">
        <v>2023</v>
      </c>
      <c r="E12" s="1964">
        <v>24800</v>
      </c>
      <c r="F12" s="2027" t="s">
        <v>1594</v>
      </c>
    </row>
    <row r="13" spans="1:6" s="203" customFormat="1" ht="58.25" customHeight="1">
      <c r="A13" s="1768">
        <f>SUM(A12+1)</f>
        <v>14</v>
      </c>
      <c r="B13" s="1773" t="s">
        <v>1595</v>
      </c>
      <c r="C13" s="1770" t="s">
        <v>1390</v>
      </c>
      <c r="D13" s="1770" t="s">
        <v>1390</v>
      </c>
      <c r="E13" s="1964">
        <v>60000</v>
      </c>
      <c r="F13" s="2027" t="s">
        <v>1596</v>
      </c>
    </row>
    <row r="14" spans="1:6" s="203" customFormat="1" ht="26.3">
      <c r="A14" s="1768">
        <f t="shared" si="0"/>
        <v>15</v>
      </c>
      <c r="B14" s="1773" t="s">
        <v>1597</v>
      </c>
      <c r="C14" s="1771" t="s">
        <v>1390</v>
      </c>
      <c r="D14" s="1771" t="s">
        <v>1390</v>
      </c>
      <c r="E14" s="1964">
        <v>15000</v>
      </c>
      <c r="F14" s="2027" t="s">
        <v>1598</v>
      </c>
    </row>
    <row r="15" spans="1:6" s="203" customFormat="1" ht="26.3">
      <c r="A15" s="1768">
        <f t="shared" si="0"/>
        <v>16</v>
      </c>
      <c r="B15" s="1778" t="s">
        <v>1599</v>
      </c>
      <c r="C15" s="1779">
        <v>2023</v>
      </c>
      <c r="D15" s="1779">
        <v>2023</v>
      </c>
      <c r="E15" s="1967">
        <v>38097.699999999997</v>
      </c>
      <c r="F15" s="2034" t="s">
        <v>1600</v>
      </c>
    </row>
    <row r="16" spans="1:6" s="203" customFormat="1" ht="26.3">
      <c r="A16" s="1768">
        <f t="shared" si="0"/>
        <v>17</v>
      </c>
      <c r="B16" s="1778" t="s">
        <v>1601</v>
      </c>
      <c r="C16" s="1779">
        <v>2023</v>
      </c>
      <c r="D16" s="1779">
        <v>2023</v>
      </c>
      <c r="E16" s="1967">
        <v>898000</v>
      </c>
      <c r="F16" s="2034" t="s">
        <v>1602</v>
      </c>
    </row>
    <row r="17" spans="1:6" s="203" customFormat="1" ht="26.3">
      <c r="A17" s="1768">
        <f t="shared" si="0"/>
        <v>18</v>
      </c>
      <c r="B17" s="1773" t="s">
        <v>1603</v>
      </c>
      <c r="C17" s="1770">
        <v>2023</v>
      </c>
      <c r="D17" s="1770">
        <v>2023</v>
      </c>
      <c r="E17" s="1964">
        <v>29705.16</v>
      </c>
      <c r="F17" s="2027" t="s">
        <v>1604</v>
      </c>
    </row>
    <row r="18" spans="1:6" s="203" customFormat="1" ht="26.3">
      <c r="A18" s="1768">
        <f t="shared" si="0"/>
        <v>19</v>
      </c>
      <c r="B18" s="1780" t="s">
        <v>1605</v>
      </c>
      <c r="C18" s="1770">
        <v>2023</v>
      </c>
      <c r="D18" s="1770">
        <v>2023</v>
      </c>
      <c r="E18" s="1964">
        <v>40000</v>
      </c>
      <c r="F18" s="2027" t="s">
        <v>1606</v>
      </c>
    </row>
    <row r="19" spans="1:6" s="203" customFormat="1" ht="26.3">
      <c r="A19" s="1768">
        <f t="shared" si="0"/>
        <v>20</v>
      </c>
      <c r="B19" s="1781" t="s">
        <v>1607</v>
      </c>
      <c r="C19" s="1761">
        <v>2023</v>
      </c>
      <c r="D19" s="1761">
        <v>2023</v>
      </c>
      <c r="E19" s="1964">
        <v>40000</v>
      </c>
      <c r="F19" s="2024" t="s">
        <v>1608</v>
      </c>
    </row>
    <row r="20" spans="1:6" s="203" customFormat="1">
      <c r="A20" s="1768">
        <f t="shared" si="0"/>
        <v>21</v>
      </c>
      <c r="B20" s="1781" t="s">
        <v>1609</v>
      </c>
      <c r="C20" s="1761">
        <v>2023</v>
      </c>
      <c r="D20" s="1761">
        <v>2023</v>
      </c>
      <c r="E20" s="1964">
        <v>14821.5</v>
      </c>
      <c r="F20" s="2024" t="s">
        <v>1610</v>
      </c>
    </row>
    <row r="21" spans="1:6" s="203" customFormat="1" ht="26.3">
      <c r="A21" s="1768">
        <f t="shared" si="0"/>
        <v>22</v>
      </c>
      <c r="B21" s="1781" t="s">
        <v>1611</v>
      </c>
      <c r="C21" s="1761">
        <v>2023</v>
      </c>
      <c r="D21" s="1761">
        <v>2023</v>
      </c>
      <c r="E21" s="1964">
        <v>35000</v>
      </c>
      <c r="F21" s="2024" t="s">
        <v>1612</v>
      </c>
    </row>
    <row r="22" spans="1:6" s="203" customFormat="1" ht="39.450000000000003">
      <c r="A22" s="1768">
        <f t="shared" si="0"/>
        <v>23</v>
      </c>
      <c r="B22" s="1760" t="s">
        <v>1613</v>
      </c>
      <c r="C22" s="1761">
        <v>2023</v>
      </c>
      <c r="D22" s="1761">
        <v>2023</v>
      </c>
      <c r="E22" s="1966">
        <v>30000</v>
      </c>
      <c r="F22" s="1986" t="s">
        <v>1614</v>
      </c>
    </row>
    <row r="23" spans="1:6" s="203" customFormat="1" ht="26.3">
      <c r="A23" s="1768">
        <f t="shared" si="0"/>
        <v>24</v>
      </c>
      <c r="B23" s="1760" t="s">
        <v>1615</v>
      </c>
      <c r="C23" s="1759">
        <v>2023</v>
      </c>
      <c r="D23" s="1759">
        <v>2023</v>
      </c>
      <c r="E23" s="1963">
        <v>204570.8</v>
      </c>
      <c r="F23" s="2024" t="s">
        <v>1616</v>
      </c>
    </row>
    <row r="24" spans="1:6" s="203" customFormat="1" ht="28.2" customHeight="1">
      <c r="A24" s="1768">
        <f t="shared" si="0"/>
        <v>25</v>
      </c>
      <c r="B24" s="1760" t="s">
        <v>1617</v>
      </c>
      <c r="C24" s="1759">
        <v>2023</v>
      </c>
      <c r="D24" s="1759">
        <v>2023</v>
      </c>
      <c r="E24" s="1963">
        <v>199969.01</v>
      </c>
      <c r="F24" s="2024" t="s">
        <v>1618</v>
      </c>
    </row>
    <row r="25" spans="1:6" s="203" customFormat="1" ht="39.450000000000003">
      <c r="A25" s="1768">
        <f t="shared" si="0"/>
        <v>26</v>
      </c>
      <c r="B25" s="1760" t="s">
        <v>1619</v>
      </c>
      <c r="C25" s="1759">
        <v>2023</v>
      </c>
      <c r="D25" s="1759">
        <v>2023</v>
      </c>
      <c r="E25" s="1963">
        <v>348499.96</v>
      </c>
      <c r="F25" s="2024" t="s">
        <v>1620</v>
      </c>
    </row>
    <row r="26" spans="1:6" s="203" customFormat="1" ht="36.950000000000003" customHeight="1">
      <c r="A26" s="1768">
        <f t="shared" si="0"/>
        <v>27</v>
      </c>
      <c r="B26" s="1760" t="s">
        <v>1621</v>
      </c>
      <c r="C26" s="1759" t="s">
        <v>1390</v>
      </c>
      <c r="D26" s="1759" t="s">
        <v>1390</v>
      </c>
      <c r="E26" s="1963">
        <v>15778.43</v>
      </c>
      <c r="F26" s="2024" t="s">
        <v>1622</v>
      </c>
    </row>
    <row r="27" spans="1:6" s="203" customFormat="1" ht="39.799999999999997" customHeight="1">
      <c r="A27" s="1768">
        <f t="shared" si="0"/>
        <v>28</v>
      </c>
      <c r="B27" s="1760" t="s">
        <v>1623</v>
      </c>
      <c r="C27" s="1759" t="s">
        <v>1390</v>
      </c>
      <c r="D27" s="1759" t="s">
        <v>1390</v>
      </c>
      <c r="E27" s="1963">
        <v>79880</v>
      </c>
      <c r="F27" s="2024" t="s">
        <v>1624</v>
      </c>
    </row>
    <row r="28" spans="1:6" s="203" customFormat="1" ht="30.05" customHeight="1">
      <c r="A28" s="1768">
        <f t="shared" si="0"/>
        <v>29</v>
      </c>
      <c r="B28" s="1760" t="s">
        <v>1625</v>
      </c>
      <c r="C28" s="1759" t="s">
        <v>1390</v>
      </c>
      <c r="D28" s="1759" t="s">
        <v>1390</v>
      </c>
      <c r="E28" s="1963">
        <v>50000</v>
      </c>
      <c r="F28" s="2027" t="s">
        <v>1626</v>
      </c>
    </row>
    <row r="29" spans="1:6" s="203" customFormat="1" ht="39.799999999999997" customHeight="1">
      <c r="A29" s="1768">
        <f t="shared" si="0"/>
        <v>30</v>
      </c>
      <c r="B29" s="1760" t="s">
        <v>1627</v>
      </c>
      <c r="C29" s="1759" t="s">
        <v>1390</v>
      </c>
      <c r="D29" s="1759" t="s">
        <v>1390</v>
      </c>
      <c r="E29" s="1963">
        <v>330455</v>
      </c>
      <c r="F29" s="2027" t="s">
        <v>1628</v>
      </c>
    </row>
    <row r="30" spans="1:6" s="203" customFormat="1" ht="19.45" customHeight="1">
      <c r="A30" s="2502" t="s">
        <v>969</v>
      </c>
      <c r="B30" s="2503"/>
      <c r="C30" s="2503"/>
      <c r="D30" s="2503"/>
      <c r="E30" s="2503"/>
      <c r="F30" s="2504"/>
    </row>
    <row r="31" spans="1:6" s="211" customFormat="1" ht="45.7" customHeight="1">
      <c r="A31" s="1768">
        <v>1</v>
      </c>
      <c r="B31" s="1772" t="s">
        <v>1629</v>
      </c>
      <c r="C31" s="1770">
        <v>2023</v>
      </c>
      <c r="D31" s="1770">
        <v>2023</v>
      </c>
      <c r="E31" s="1963">
        <v>229000</v>
      </c>
      <c r="F31" s="2027" t="s">
        <v>1630</v>
      </c>
    </row>
    <row r="32" spans="1:6" s="203" customFormat="1" ht="63.25" customHeight="1">
      <c r="A32" s="1768">
        <f>SUM(A31+1)</f>
        <v>2</v>
      </c>
      <c r="B32" s="1773" t="s">
        <v>1631</v>
      </c>
      <c r="C32" s="1771">
        <v>2023</v>
      </c>
      <c r="D32" s="1771">
        <v>2023</v>
      </c>
      <c r="E32" s="1964">
        <v>103012.5</v>
      </c>
      <c r="F32" s="2027" t="s">
        <v>1632</v>
      </c>
    </row>
    <row r="33" spans="1:6" s="203" customFormat="1" ht="39.799999999999997" customHeight="1">
      <c r="A33" s="1768">
        <f t="shared" ref="A33:A34" si="1">SUM(A32+1)</f>
        <v>3</v>
      </c>
      <c r="B33" s="1769" t="s">
        <v>1633</v>
      </c>
      <c r="C33" s="1770">
        <v>2023</v>
      </c>
      <c r="D33" s="1770">
        <v>2023</v>
      </c>
      <c r="E33" s="1962">
        <v>39800</v>
      </c>
      <c r="F33" s="2027" t="s">
        <v>1634</v>
      </c>
    </row>
    <row r="34" spans="1:6" s="203" customFormat="1" ht="82.65" customHeight="1">
      <c r="A34" s="1768">
        <f t="shared" si="1"/>
        <v>4</v>
      </c>
      <c r="B34" s="1782" t="s">
        <v>1635</v>
      </c>
      <c r="C34" s="1770">
        <v>2023</v>
      </c>
      <c r="D34" s="1770">
        <v>2023</v>
      </c>
      <c r="E34" s="1962">
        <v>104488.5</v>
      </c>
      <c r="F34" s="2032" t="s">
        <v>1636</v>
      </c>
    </row>
    <row r="36" spans="1:6" s="211" customFormat="1" ht="11.9">
      <c r="A36" s="461" t="s">
        <v>907</v>
      </c>
      <c r="B36" s="21"/>
      <c r="C36" s="21"/>
      <c r="D36" s="21"/>
      <c r="E36" s="21"/>
      <c r="F36" s="21"/>
    </row>
    <row r="38" spans="1:6" ht="36.65" customHeight="1"/>
    <row r="39" spans="1:6" ht="36.65" customHeight="1"/>
    <row r="40" spans="1:6" ht="36.65" customHeight="1"/>
    <row r="41" spans="1:6" ht="36.65" customHeight="1"/>
    <row r="42" spans="1:6" ht="36.65" customHeight="1"/>
    <row r="44" spans="1:6" ht="33.049999999999997" customHeight="1"/>
    <row r="45" spans="1:6" ht="32.25" customHeight="1"/>
    <row r="46" spans="1:6" ht="32.25" customHeight="1"/>
    <row r="47" spans="1:6" ht="32.25" customHeight="1"/>
    <row r="48" spans="1:6" ht="41.95" customHeight="1"/>
    <row r="49" ht="39.799999999999997" customHeight="1"/>
    <row r="50" ht="39.799999999999997" customHeight="1"/>
    <row r="51" ht="36.65" customHeight="1"/>
    <row r="53" ht="44.3" customHeight="1"/>
    <row r="54" ht="36.65" customHeight="1"/>
    <row r="55" ht="39.799999999999997" customHeight="1"/>
    <row r="56" ht="36" customHeight="1"/>
    <row r="57" ht="40.549999999999997" customHeight="1"/>
    <row r="58" ht="45.1" customHeight="1"/>
    <row r="59" ht="39.799999999999997" customHeight="1"/>
    <row r="61" ht="41.95" customHeight="1"/>
  </sheetData>
  <mergeCells count="8">
    <mergeCell ref="A30:F30"/>
    <mergeCell ref="A7:F7"/>
    <mergeCell ref="A3:F3"/>
    <mergeCell ref="A4:A5"/>
    <mergeCell ref="B4:B5"/>
    <mergeCell ref="C4:D4"/>
    <mergeCell ref="E4:E5"/>
    <mergeCell ref="F4:F5"/>
  </mergeCells>
  <pageMargins left="0.47244094488188981" right="0.23622047244094491" top="0.35433070866141736" bottom="0.23622047244094491" header="0.23622047244094491" footer="0.15748031496062992"/>
  <pageSetup paperSize="9" scale="70" orientation="portrait" r:id="rId1"/>
  <headerFooter>
    <oddHeader>&amp;C49</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47"/>
  <sheetViews>
    <sheetView topLeftCell="A9" zoomScale="88" zoomScaleNormal="88" workbookViewId="0">
      <selection activeCell="L11" sqref="L11"/>
    </sheetView>
  </sheetViews>
  <sheetFormatPr defaultColWidth="8.90625" defaultRowHeight="13.15"/>
  <cols>
    <col min="1" max="1" width="4.26953125" style="444" customWidth="1"/>
    <col min="2" max="2" width="33.81640625" style="11" customWidth="1"/>
    <col min="3" max="3" width="7.90625" style="11" customWidth="1"/>
    <col min="4" max="4" width="8.1796875" style="11" customWidth="1"/>
    <col min="5" max="5" width="8.81640625" style="11" customWidth="1"/>
    <col min="6" max="6" width="46.1796875" style="11" customWidth="1"/>
    <col min="7" max="16384" width="8.90625" style="11"/>
  </cols>
  <sheetData>
    <row r="1" spans="1:6">
      <c r="A1" s="458" t="s">
        <v>888</v>
      </c>
      <c r="B1" s="1433"/>
      <c r="C1" s="449"/>
      <c r="D1" s="449"/>
      <c r="E1" s="449"/>
    </row>
    <row r="2" spans="1:6">
      <c r="A2" s="457"/>
      <c r="B2" s="458"/>
      <c r="C2" s="449"/>
      <c r="D2" s="449"/>
      <c r="E2" s="449"/>
    </row>
    <row r="3" spans="1:6">
      <c r="A3" s="2505" t="s">
        <v>1344</v>
      </c>
      <c r="B3" s="2505"/>
      <c r="C3" s="2505"/>
      <c r="D3" s="2505"/>
      <c r="E3" s="2505"/>
      <c r="F3" s="2505"/>
    </row>
    <row r="4" spans="1:6" ht="15.05" customHeight="1">
      <c r="A4" s="2506" t="s">
        <v>434</v>
      </c>
      <c r="B4" s="2506" t="s">
        <v>388</v>
      </c>
      <c r="C4" s="2506" t="s">
        <v>741</v>
      </c>
      <c r="D4" s="2506"/>
      <c r="E4" s="2507" t="s">
        <v>1033</v>
      </c>
      <c r="F4" s="2509" t="s">
        <v>1045</v>
      </c>
    </row>
    <row r="5" spans="1:6" ht="35.4" customHeight="1">
      <c r="A5" s="2506"/>
      <c r="B5" s="2506"/>
      <c r="C5" s="1425" t="s">
        <v>815</v>
      </c>
      <c r="D5" s="1425" t="s">
        <v>816</v>
      </c>
      <c r="E5" s="2508"/>
      <c r="F5" s="2509"/>
    </row>
    <row r="6" spans="1:6">
      <c r="A6" s="1427">
        <v>1</v>
      </c>
      <c r="B6" s="1427">
        <v>2</v>
      </c>
      <c r="C6" s="1425">
        <v>3</v>
      </c>
      <c r="D6" s="1425">
        <v>4</v>
      </c>
      <c r="E6" s="1436">
        <v>5</v>
      </c>
      <c r="F6" s="1425">
        <v>6</v>
      </c>
    </row>
    <row r="7" spans="1:6" ht="13.65" customHeight="1">
      <c r="A7" s="2497" t="s">
        <v>969</v>
      </c>
      <c r="B7" s="2498"/>
      <c r="C7" s="2498"/>
      <c r="D7" s="2498"/>
      <c r="E7" s="2498"/>
      <c r="F7" s="2499"/>
    </row>
    <row r="8" spans="1:6" s="212" customFormat="1" ht="126.5" customHeight="1">
      <c r="A8" s="1768">
        <v>5</v>
      </c>
      <c r="B8" s="1783" t="s">
        <v>1637</v>
      </c>
      <c r="C8" s="1771">
        <v>2023</v>
      </c>
      <c r="D8" s="1771">
        <v>2023</v>
      </c>
      <c r="E8" s="1963">
        <v>156000</v>
      </c>
      <c r="F8" s="2027" t="s">
        <v>1638</v>
      </c>
    </row>
    <row r="9" spans="1:6" s="212" customFormat="1" ht="65.150000000000006" customHeight="1">
      <c r="A9" s="1768">
        <f t="shared" ref="A9:A16" si="0">SUM(A8+1)</f>
        <v>6</v>
      </c>
      <c r="B9" s="1783" t="s">
        <v>1639</v>
      </c>
      <c r="C9" s="1770">
        <v>2023</v>
      </c>
      <c r="D9" s="1770">
        <v>2023</v>
      </c>
      <c r="E9" s="1963">
        <v>30000</v>
      </c>
      <c r="F9" s="2035" t="s">
        <v>1640</v>
      </c>
    </row>
    <row r="10" spans="1:6" s="212" customFormat="1" ht="65.75">
      <c r="A10" s="1768">
        <f t="shared" si="0"/>
        <v>7</v>
      </c>
      <c r="B10" s="1772" t="s">
        <v>1641</v>
      </c>
      <c r="C10" s="1770">
        <v>2023</v>
      </c>
      <c r="D10" s="1770">
        <v>2023</v>
      </c>
      <c r="E10" s="1963">
        <v>30000</v>
      </c>
      <c r="F10" s="2035" t="s">
        <v>1642</v>
      </c>
    </row>
    <row r="11" spans="1:6" s="212" customFormat="1" ht="67" customHeight="1">
      <c r="A11" s="1768">
        <f t="shared" si="0"/>
        <v>8</v>
      </c>
      <c r="B11" s="1772" t="s">
        <v>1643</v>
      </c>
      <c r="C11" s="1770">
        <v>2023</v>
      </c>
      <c r="D11" s="1770">
        <v>2023</v>
      </c>
      <c r="E11" s="1963">
        <v>70000</v>
      </c>
      <c r="F11" s="2035" t="s">
        <v>1644</v>
      </c>
    </row>
    <row r="12" spans="1:6" s="212" customFormat="1" ht="102.7" customHeight="1">
      <c r="A12" s="1768">
        <f t="shared" si="0"/>
        <v>9</v>
      </c>
      <c r="B12" s="1769" t="s">
        <v>1645</v>
      </c>
      <c r="C12" s="1770">
        <v>2023</v>
      </c>
      <c r="D12" s="1770">
        <v>2023</v>
      </c>
      <c r="E12" s="1964">
        <v>19850</v>
      </c>
      <c r="F12" s="2035" t="s">
        <v>1646</v>
      </c>
    </row>
    <row r="13" spans="1:6" s="212" customFormat="1" ht="52.6">
      <c r="A13" s="1768">
        <f t="shared" si="0"/>
        <v>10</v>
      </c>
      <c r="B13" s="1773" t="s">
        <v>1647</v>
      </c>
      <c r="C13" s="1770">
        <v>2023</v>
      </c>
      <c r="D13" s="1770">
        <v>2023</v>
      </c>
      <c r="E13" s="1964">
        <v>36999.99</v>
      </c>
      <c r="F13" s="2035" t="s">
        <v>1648</v>
      </c>
    </row>
    <row r="14" spans="1:6" s="212" customFormat="1" ht="87.05" customHeight="1">
      <c r="A14" s="1768">
        <f t="shared" si="0"/>
        <v>11</v>
      </c>
      <c r="B14" s="1784" t="s">
        <v>1649</v>
      </c>
      <c r="C14" s="1785">
        <v>2023</v>
      </c>
      <c r="D14" s="1785">
        <v>2023</v>
      </c>
      <c r="E14" s="1968">
        <v>137900.91</v>
      </c>
      <c r="F14" s="2036" t="s">
        <v>1650</v>
      </c>
    </row>
    <row r="15" spans="1:6" s="212" customFormat="1" ht="215.4" customHeight="1">
      <c r="A15" s="1786">
        <f t="shared" si="0"/>
        <v>12</v>
      </c>
      <c r="B15" s="1787" t="s">
        <v>1651</v>
      </c>
      <c r="C15" s="1788">
        <v>2023</v>
      </c>
      <c r="D15" s="1788">
        <v>2023</v>
      </c>
      <c r="E15" s="1969">
        <v>141450</v>
      </c>
      <c r="F15" s="2037" t="s">
        <v>1652</v>
      </c>
    </row>
    <row r="16" spans="1:6" s="212" customFormat="1" ht="204.1" customHeight="1">
      <c r="A16" s="1786">
        <f t="shared" si="0"/>
        <v>13</v>
      </c>
      <c r="B16" s="1789" t="s">
        <v>1653</v>
      </c>
      <c r="C16" s="1790">
        <v>2023</v>
      </c>
      <c r="D16" s="1790">
        <v>2023</v>
      </c>
      <c r="E16" s="1969">
        <v>132840</v>
      </c>
      <c r="F16" s="2037" t="s">
        <v>1654</v>
      </c>
    </row>
    <row r="17" spans="1:7" s="212" customFormat="1">
      <c r="A17" s="444"/>
      <c r="B17" s="11"/>
      <c r="C17" s="11"/>
      <c r="D17" s="11"/>
      <c r="E17" s="11"/>
      <c r="F17" s="11"/>
    </row>
    <row r="18" spans="1:7" ht="13.65" customHeight="1">
      <c r="A18" s="461" t="s">
        <v>907</v>
      </c>
      <c r="B18" s="21"/>
      <c r="C18" s="21"/>
      <c r="D18" s="21"/>
      <c r="E18" s="21"/>
      <c r="F18" s="21"/>
    </row>
    <row r="19" spans="1:7" s="212" customFormat="1">
      <c r="A19" s="444"/>
      <c r="B19" s="11"/>
      <c r="C19" s="11"/>
      <c r="D19" s="11"/>
      <c r="E19" s="11"/>
      <c r="F19" s="11"/>
    </row>
    <row r="20" spans="1:7" s="212" customFormat="1">
      <c r="A20" s="444"/>
      <c r="B20" s="11"/>
      <c r="C20" s="11"/>
      <c r="D20" s="11"/>
      <c r="E20" s="11"/>
      <c r="F20" s="11"/>
    </row>
    <row r="21" spans="1:7" s="212" customFormat="1">
      <c r="A21" s="444"/>
      <c r="B21" s="11"/>
      <c r="C21" s="11"/>
      <c r="D21" s="11"/>
      <c r="E21" s="11"/>
      <c r="F21" s="11"/>
    </row>
    <row r="22" spans="1:7" s="212" customFormat="1">
      <c r="A22" s="444"/>
      <c r="B22" s="11"/>
      <c r="C22" s="11"/>
      <c r="D22" s="11"/>
      <c r="E22" s="11"/>
      <c r="F22" s="11"/>
    </row>
    <row r="23" spans="1:7" s="212" customFormat="1">
      <c r="A23" s="444"/>
      <c r="B23" s="11"/>
      <c r="C23" s="11"/>
      <c r="D23" s="11"/>
      <c r="E23" s="11"/>
      <c r="F23" s="11"/>
    </row>
    <row r="24" spans="1:7" s="212" customFormat="1">
      <c r="A24" s="444"/>
      <c r="B24" s="11"/>
      <c r="C24" s="11"/>
      <c r="D24" s="11"/>
      <c r="E24" s="11"/>
      <c r="F24" s="11"/>
    </row>
    <row r="25" spans="1:7" ht="81.400000000000006" customHeight="1">
      <c r="G25" s="212"/>
    </row>
    <row r="26" spans="1:7" ht="36.35" customHeight="1"/>
    <row r="27" spans="1:7" ht="28.5" customHeight="1"/>
    <row r="28" spans="1:7" s="211" customFormat="1">
      <c r="A28" s="444"/>
      <c r="B28" s="11"/>
      <c r="C28" s="11"/>
      <c r="D28" s="11"/>
      <c r="E28" s="11"/>
      <c r="F28" s="11"/>
    </row>
    <row r="29" spans="1:7" ht="37.6" customHeight="1"/>
    <row r="36" spans="7:7">
      <c r="G36" s="212"/>
    </row>
    <row r="39" spans="7:7" ht="167.35" customHeight="1"/>
    <row r="42" spans="7:7" ht="44.3" customHeight="1"/>
    <row r="43" spans="7:7" ht="72.650000000000006" customHeight="1"/>
    <row r="47" spans="7:7" ht="67.650000000000006" customHeight="1"/>
  </sheetData>
  <mergeCells count="7">
    <mergeCell ref="A7:F7"/>
    <mergeCell ref="A3:F3"/>
    <mergeCell ref="A4:A5"/>
    <mergeCell ref="B4:B5"/>
    <mergeCell ref="C4:D4"/>
    <mergeCell ref="E4:E5"/>
    <mergeCell ref="F4:F5"/>
  </mergeCells>
  <pageMargins left="0.39370078740157483" right="0.35433070866141736" top="0.35433070866141736" bottom="0.23622047244094491" header="0.15748031496062992" footer="0.15748031496062992"/>
  <pageSetup paperSize="9" scale="70" orientation="portrait" r:id="rId1"/>
  <headerFooter>
    <oddHeader>&amp;C50</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28"/>
  <sheetViews>
    <sheetView topLeftCell="A18" zoomScale="91" zoomScaleNormal="91" workbookViewId="0">
      <selection activeCell="I13" sqref="I13"/>
    </sheetView>
  </sheetViews>
  <sheetFormatPr defaultColWidth="8.90625" defaultRowHeight="13.15"/>
  <cols>
    <col min="1" max="1" width="3.81640625" style="11" customWidth="1"/>
    <col min="2" max="2" width="31.08984375" style="11" customWidth="1"/>
    <col min="3" max="3" width="9" style="11" customWidth="1"/>
    <col min="4" max="4" width="9.1796875" style="11" customWidth="1"/>
    <col min="5" max="5" width="10.81640625" style="11" customWidth="1"/>
    <col min="6" max="6" width="40.36328125" style="11" customWidth="1"/>
    <col min="7" max="16384" width="8.90625" style="11"/>
  </cols>
  <sheetData>
    <row r="1" spans="1:6">
      <c r="A1" s="458" t="s">
        <v>888</v>
      </c>
      <c r="B1" s="1433"/>
      <c r="C1" s="449"/>
      <c r="D1" s="449"/>
      <c r="E1" s="449"/>
    </row>
    <row r="2" spans="1:6">
      <c r="A2" s="457"/>
      <c r="B2" s="458"/>
      <c r="C2" s="449"/>
      <c r="D2" s="449"/>
      <c r="E2" s="449"/>
    </row>
    <row r="3" spans="1:6">
      <c r="A3" s="2513" t="s">
        <v>1344</v>
      </c>
      <c r="B3" s="2513"/>
      <c r="C3" s="2513"/>
      <c r="D3" s="2513"/>
      <c r="E3" s="2513"/>
      <c r="F3" s="2513"/>
    </row>
    <row r="4" spans="1:6" ht="15.05" customHeight="1">
      <c r="A4" s="2514" t="s">
        <v>434</v>
      </c>
      <c r="B4" s="2514" t="s">
        <v>388</v>
      </c>
      <c r="C4" s="2514" t="s">
        <v>741</v>
      </c>
      <c r="D4" s="2514"/>
      <c r="E4" s="2515" t="s">
        <v>1033</v>
      </c>
      <c r="F4" s="2517" t="s">
        <v>1045</v>
      </c>
    </row>
    <row r="5" spans="1:6" ht="35.4" customHeight="1">
      <c r="A5" s="2514"/>
      <c r="B5" s="2514"/>
      <c r="C5" s="1700" t="s">
        <v>815</v>
      </c>
      <c r="D5" s="1700" t="s">
        <v>816</v>
      </c>
      <c r="E5" s="2516"/>
      <c r="F5" s="2517"/>
    </row>
    <row r="6" spans="1:6">
      <c r="A6" s="1701">
        <v>1</v>
      </c>
      <c r="B6" s="1701">
        <v>2</v>
      </c>
      <c r="C6" s="1700">
        <v>3</v>
      </c>
      <c r="D6" s="1700">
        <v>4</v>
      </c>
      <c r="E6" s="1702">
        <v>5</v>
      </c>
      <c r="F6" s="1700">
        <v>6</v>
      </c>
    </row>
    <row r="7" spans="1:6" ht="13.65" customHeight="1">
      <c r="A7" s="2510" t="s">
        <v>969</v>
      </c>
      <c r="B7" s="2511"/>
      <c r="C7" s="2511"/>
      <c r="D7" s="2511"/>
      <c r="E7" s="2511"/>
      <c r="F7" s="2512"/>
    </row>
    <row r="8" spans="1:6" ht="87.65" customHeight="1">
      <c r="A8" s="1641">
        <v>14</v>
      </c>
      <c r="B8" s="1791" t="s">
        <v>1655</v>
      </c>
      <c r="C8" s="1792">
        <v>2023</v>
      </c>
      <c r="D8" s="1792">
        <v>2023</v>
      </c>
      <c r="E8" s="1970">
        <v>71010.240000000005</v>
      </c>
      <c r="F8" s="2039" t="s">
        <v>1656</v>
      </c>
    </row>
    <row r="9" spans="1:6" ht="85.15" customHeight="1">
      <c r="A9" s="1641">
        <f t="shared" ref="A9:A17" si="0">SUM(A8+1)</f>
        <v>15</v>
      </c>
      <c r="B9" s="1791" t="s">
        <v>1657</v>
      </c>
      <c r="C9" s="1792">
        <v>2023</v>
      </c>
      <c r="D9" s="1792">
        <v>2023</v>
      </c>
      <c r="E9" s="1970">
        <v>184735.34</v>
      </c>
      <c r="F9" s="2039" t="s">
        <v>1658</v>
      </c>
    </row>
    <row r="10" spans="1:6" ht="74.5" customHeight="1">
      <c r="A10" s="1641">
        <f t="shared" si="0"/>
        <v>16</v>
      </c>
      <c r="B10" s="1793" t="s">
        <v>1659</v>
      </c>
      <c r="C10" s="1639">
        <v>2023</v>
      </c>
      <c r="D10" s="1639">
        <v>2023</v>
      </c>
      <c r="E10" s="1971">
        <v>413231.86</v>
      </c>
      <c r="F10" s="1638" t="s">
        <v>1660</v>
      </c>
    </row>
    <row r="11" spans="1:6" ht="36.950000000000003" customHeight="1">
      <c r="A11" s="1641">
        <f t="shared" si="0"/>
        <v>17</v>
      </c>
      <c r="B11" s="1794" t="s">
        <v>1661</v>
      </c>
      <c r="C11" s="1639">
        <v>2023</v>
      </c>
      <c r="D11" s="1639">
        <v>2023</v>
      </c>
      <c r="E11" s="1972">
        <v>66950</v>
      </c>
      <c r="F11" s="1638" t="s">
        <v>1662</v>
      </c>
    </row>
    <row r="12" spans="1:6" ht="64.5" customHeight="1">
      <c r="A12" s="1641">
        <f t="shared" si="0"/>
        <v>18</v>
      </c>
      <c r="B12" s="1794" t="s">
        <v>1663</v>
      </c>
      <c r="C12" s="1639">
        <v>2023</v>
      </c>
      <c r="D12" s="1639">
        <v>2023</v>
      </c>
      <c r="E12" s="1972">
        <v>39237</v>
      </c>
      <c r="F12" s="1638" t="s">
        <v>1664</v>
      </c>
    </row>
    <row r="13" spans="1:6" ht="44.45" customHeight="1">
      <c r="A13" s="1641">
        <f t="shared" si="0"/>
        <v>19</v>
      </c>
      <c r="B13" s="1795" t="s">
        <v>1665</v>
      </c>
      <c r="C13" s="1644">
        <v>2023</v>
      </c>
      <c r="D13" s="1644">
        <v>2023</v>
      </c>
      <c r="E13" s="1973">
        <v>94435.98</v>
      </c>
      <c r="F13" s="1638" t="s">
        <v>1666</v>
      </c>
    </row>
    <row r="14" spans="1:6" ht="71.400000000000006" customHeight="1">
      <c r="A14" s="1641">
        <f t="shared" si="0"/>
        <v>20</v>
      </c>
      <c r="B14" s="1796" t="s">
        <v>1667</v>
      </c>
      <c r="C14" s="1644">
        <v>2023</v>
      </c>
      <c r="D14" s="1644">
        <v>2023</v>
      </c>
      <c r="E14" s="1973">
        <v>39114</v>
      </c>
      <c r="F14" s="2040" t="s">
        <v>1668</v>
      </c>
    </row>
    <row r="15" spans="1:6" ht="52.6" customHeight="1">
      <c r="A15" s="1641">
        <f t="shared" si="0"/>
        <v>21</v>
      </c>
      <c r="B15" s="1794" t="s">
        <v>1669</v>
      </c>
      <c r="C15" s="1639">
        <v>2023</v>
      </c>
      <c r="D15" s="1639">
        <v>2023</v>
      </c>
      <c r="E15" s="1972">
        <v>45360</v>
      </c>
      <c r="F15" s="1638" t="s">
        <v>1670</v>
      </c>
    </row>
    <row r="16" spans="1:6" ht="54.5" customHeight="1">
      <c r="A16" s="1641">
        <f t="shared" si="0"/>
        <v>22</v>
      </c>
      <c r="B16" s="1794" t="s">
        <v>1671</v>
      </c>
      <c r="C16" s="1644">
        <v>2023</v>
      </c>
      <c r="D16" s="1644">
        <v>2023</v>
      </c>
      <c r="E16" s="1973">
        <v>39000</v>
      </c>
      <c r="F16" s="1638" t="s">
        <v>1672</v>
      </c>
    </row>
    <row r="17" spans="1:6" ht="48.85" customHeight="1">
      <c r="A17" s="1641">
        <f t="shared" si="0"/>
        <v>23</v>
      </c>
      <c r="B17" s="1794" t="s">
        <v>1673</v>
      </c>
      <c r="C17" s="1639">
        <v>2023</v>
      </c>
      <c r="D17" s="1639">
        <v>2023</v>
      </c>
      <c r="E17" s="1972">
        <v>104957.57</v>
      </c>
      <c r="F17" s="1638" t="s">
        <v>1674</v>
      </c>
    </row>
    <row r="18" spans="1:6" ht="16.899999999999999" customHeight="1">
      <c r="A18" s="2510" t="s">
        <v>970</v>
      </c>
      <c r="B18" s="2511"/>
      <c r="C18" s="2511"/>
      <c r="D18" s="2511"/>
      <c r="E18" s="2511"/>
      <c r="F18" s="2512"/>
    </row>
    <row r="19" spans="1:6" ht="33.85" customHeight="1">
      <c r="A19" s="1641">
        <v>1</v>
      </c>
      <c r="B19" s="1795" t="s">
        <v>1675</v>
      </c>
      <c r="C19" s="1644">
        <v>2023</v>
      </c>
      <c r="D19" s="1644">
        <v>2023</v>
      </c>
      <c r="E19" s="1973">
        <v>344800</v>
      </c>
      <c r="F19" s="1638" t="s">
        <v>1676</v>
      </c>
    </row>
    <row r="20" spans="1:6" ht="29.45" customHeight="1">
      <c r="A20" s="1641">
        <v>2</v>
      </c>
      <c r="B20" s="1795" t="s">
        <v>1677</v>
      </c>
      <c r="C20" s="1639">
        <v>2023</v>
      </c>
      <c r="D20" s="1639">
        <v>2023</v>
      </c>
      <c r="E20" s="1971">
        <v>269800</v>
      </c>
      <c r="F20" s="1638" t="s">
        <v>1678</v>
      </c>
    </row>
    <row r="21" spans="1:6" ht="31.95" customHeight="1">
      <c r="A21" s="1641">
        <v>3</v>
      </c>
      <c r="B21" s="1795" t="s">
        <v>1679</v>
      </c>
      <c r="C21" s="1639">
        <v>2023</v>
      </c>
      <c r="D21" s="1639">
        <v>2023</v>
      </c>
      <c r="E21" s="1971">
        <v>249680</v>
      </c>
      <c r="F21" s="1638" t="s">
        <v>1680</v>
      </c>
    </row>
    <row r="22" spans="1:6" ht="26.3">
      <c r="A22" s="1641">
        <v>4</v>
      </c>
      <c r="B22" s="1793" t="s">
        <v>1681</v>
      </c>
      <c r="C22" s="1639">
        <v>2023</v>
      </c>
      <c r="D22" s="1639">
        <v>2023</v>
      </c>
      <c r="E22" s="1971">
        <v>30000</v>
      </c>
      <c r="F22" s="1638" t="s">
        <v>1682</v>
      </c>
    </row>
    <row r="23" spans="1:6" ht="39.450000000000003">
      <c r="A23" s="1641">
        <v>5</v>
      </c>
      <c r="B23" s="1793" t="s">
        <v>1683</v>
      </c>
      <c r="C23" s="1660">
        <v>2023</v>
      </c>
      <c r="D23" s="1660">
        <v>2023</v>
      </c>
      <c r="E23" s="1974">
        <v>199500</v>
      </c>
      <c r="F23" s="1638" t="s">
        <v>1684</v>
      </c>
    </row>
    <row r="24" spans="1:6" ht="39.450000000000003">
      <c r="A24" s="1641">
        <v>6</v>
      </c>
      <c r="B24" s="1793" t="s">
        <v>1685</v>
      </c>
      <c r="C24" s="1764">
        <v>2023</v>
      </c>
      <c r="D24" s="1764">
        <v>2023</v>
      </c>
      <c r="E24" s="1952">
        <v>105000</v>
      </c>
      <c r="F24" s="2038" t="s">
        <v>1686</v>
      </c>
    </row>
    <row r="25" spans="1:6" ht="26.3">
      <c r="A25" s="1641">
        <v>7</v>
      </c>
      <c r="B25" s="1793" t="s">
        <v>1687</v>
      </c>
      <c r="C25" s="1644">
        <v>2023</v>
      </c>
      <c r="D25" s="1644">
        <v>2023</v>
      </c>
      <c r="E25" s="1952">
        <v>100000</v>
      </c>
      <c r="F25" s="1638" t="s">
        <v>1688</v>
      </c>
    </row>
    <row r="26" spans="1:6" ht="40.1" customHeight="1">
      <c r="A26" s="1641">
        <v>8</v>
      </c>
      <c r="B26" s="1793" t="s">
        <v>1689</v>
      </c>
      <c r="C26" s="1644">
        <v>2023</v>
      </c>
      <c r="D26" s="1644">
        <v>2023</v>
      </c>
      <c r="E26" s="1952">
        <v>29900</v>
      </c>
      <c r="F26" s="1638" t="s">
        <v>1690</v>
      </c>
    </row>
    <row r="27" spans="1:6" ht="31.95" customHeight="1">
      <c r="A27" s="1641">
        <v>9</v>
      </c>
      <c r="B27" s="1796" t="s">
        <v>1691</v>
      </c>
      <c r="C27" s="1644">
        <v>2023</v>
      </c>
      <c r="D27" s="1644">
        <v>2023</v>
      </c>
      <c r="E27" s="1952">
        <v>14900</v>
      </c>
      <c r="F27" s="1638" t="s">
        <v>1692</v>
      </c>
    </row>
    <row r="28" spans="1:6" s="211" customFormat="1" ht="11.9">
      <c r="A28" s="461" t="s">
        <v>907</v>
      </c>
      <c r="B28" s="21"/>
      <c r="C28" s="21"/>
      <c r="D28" s="21"/>
      <c r="E28" s="21"/>
      <c r="F28" s="21"/>
    </row>
  </sheetData>
  <mergeCells count="8">
    <mergeCell ref="A18:F18"/>
    <mergeCell ref="A7:F7"/>
    <mergeCell ref="A3:F3"/>
    <mergeCell ref="A4:A5"/>
    <mergeCell ref="B4:B5"/>
    <mergeCell ref="C4:D4"/>
    <mergeCell ref="E4:E5"/>
    <mergeCell ref="F4:F5"/>
  </mergeCells>
  <pageMargins left="0.39370078740157483" right="0.31496062992125984" top="0.39370078740157483" bottom="0.23622047244094491" header="0.15748031496062992" footer="0.15748031496062992"/>
  <pageSetup paperSize="9" scale="70" orientation="portrait" r:id="rId1"/>
  <headerFooter>
    <oddHeader>&amp;C51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pageSetUpPr fitToPage="1"/>
  </sheetPr>
  <dimension ref="A1:A12"/>
  <sheetViews>
    <sheetView zoomScaleNormal="100" workbookViewId="0">
      <selection sqref="A1:XFD1048576"/>
    </sheetView>
  </sheetViews>
  <sheetFormatPr defaultRowHeight="15.05"/>
  <cols>
    <col min="1" max="1" width="3.6328125" customWidth="1"/>
    <col min="2" max="2" width="33.1796875" customWidth="1"/>
    <col min="3" max="4" width="9.81640625" customWidth="1"/>
    <col min="5" max="5" width="12.81640625" customWidth="1"/>
    <col min="6" max="6" width="37.08984375" customWidth="1"/>
  </cols>
  <sheetData>
    <row r="1" ht="13.65" customHeight="1"/>
    <row r="2" ht="12.7" customHeight="1"/>
    <row r="3" ht="12.7" customHeight="1"/>
    <row r="4" ht="12.7" customHeight="1"/>
    <row r="5" ht="12.7" customHeight="1"/>
    <row r="6" ht="12.7" customHeight="1"/>
    <row r="7" ht="12.7" customHeight="1"/>
    <row r="8" ht="12.7" customHeight="1"/>
    <row r="12" ht="18" customHeight="1"/>
  </sheetData>
  <pageMargins left="0.59055118110236227" right="0.39370078740157483" top="0.48" bottom="0.19685039370078741" header="0.19685039370078741" footer="0.15748031496062992"/>
  <pageSetup paperSize="9" orientation="portrait" r:id="rId1"/>
  <headerFooter>
    <oddHeader>&amp;C73</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A23"/>
  <sheetViews>
    <sheetView zoomScaleNormal="100" workbookViewId="0">
      <selection sqref="A1:XFD1048576"/>
    </sheetView>
  </sheetViews>
  <sheetFormatPr defaultRowHeight="15.05"/>
  <cols>
    <col min="1" max="1" width="3.6328125" customWidth="1"/>
    <col min="2" max="2" width="33.1796875" customWidth="1"/>
    <col min="3" max="4" width="9.81640625" customWidth="1"/>
    <col min="5" max="5" width="12.81640625" customWidth="1"/>
    <col min="6" max="6" width="37.08984375" customWidth="1"/>
  </cols>
  <sheetData>
    <row r="1" ht="13.65" customHeight="1"/>
    <row r="2" ht="15.05" customHeight="1"/>
    <row r="3" ht="12.7" customHeight="1"/>
    <row r="4" ht="12.7" customHeight="1"/>
    <row r="5" ht="12.7" customHeight="1"/>
    <row r="6" ht="12.7" customHeight="1"/>
    <row r="7" ht="12.7" customHeight="1"/>
    <row r="8" ht="12.7" customHeight="1"/>
    <row r="9" ht="18" customHeight="1"/>
    <row r="10" ht="31.65" customHeight="1"/>
    <row r="12" ht="18" customHeight="1"/>
    <row r="14" ht="18" customHeight="1"/>
    <row r="19" ht="18" customHeight="1"/>
    <row r="21" ht="18" customHeight="1"/>
    <row r="23" ht="18" customHeight="1"/>
  </sheetData>
  <pageMargins left="0.70866141732283472" right="0.55000000000000004" top="0.74803149606299213" bottom="0.74803149606299213" header="0.31496062992125984" footer="0.31496062992125984"/>
  <pageSetup paperSize="9" scale="69" orientation="portrait" r:id="rId1"/>
  <headerFooter>
    <oddHeader>&amp;C74</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7"/>
  <sheetViews>
    <sheetView workbookViewId="0"/>
  </sheetViews>
  <sheetFormatPr defaultRowHeight="15.05"/>
  <cols>
    <col min="1" max="1" width="19.90625" customWidth="1"/>
    <col min="2" max="4" width="10.81640625" customWidth="1"/>
  </cols>
  <sheetData>
    <row r="1" spans="1:4">
      <c r="A1" t="s">
        <v>408</v>
      </c>
    </row>
    <row r="3" spans="1:4" ht="33.049999999999997" customHeight="1">
      <c r="A3" s="2" t="s">
        <v>622</v>
      </c>
      <c r="B3" s="9" t="s">
        <v>598</v>
      </c>
      <c r="C3" s="4" t="s">
        <v>899</v>
      </c>
      <c r="D3" s="5" t="s">
        <v>900</v>
      </c>
    </row>
    <row r="4" spans="1:4" ht="25.55" customHeight="1">
      <c r="A4" s="8" t="s">
        <v>598</v>
      </c>
      <c r="B4" s="7"/>
      <c r="C4" s="7"/>
      <c r="D4" s="7"/>
    </row>
    <row r="5" spans="1:4" ht="20.05" customHeight="1">
      <c r="A5" s="3" t="s">
        <v>896</v>
      </c>
      <c r="B5" s="1"/>
      <c r="C5" s="1"/>
      <c r="D5" s="1"/>
    </row>
    <row r="6" spans="1:4" ht="20.05" customHeight="1">
      <c r="A6" s="3" t="s">
        <v>897</v>
      </c>
      <c r="B6" s="1"/>
      <c r="C6" s="1"/>
      <c r="D6" s="1"/>
    </row>
    <row r="7" spans="1:4" ht="48.05" customHeight="1">
      <c r="A7" s="6" t="s">
        <v>898</v>
      </c>
      <c r="B7" s="1"/>
      <c r="C7" s="1"/>
      <c r="D7" s="1"/>
    </row>
  </sheetData>
  <pageMargins left="0.70866141732283472" right="0.70866141732283472" top="0.74803149606299213" bottom="0.74803149606299213" header="0.31496062992125984" footer="0.31496062992125984"/>
  <pageSetup paperSize="9" orientation="portrait" r:id="rId1"/>
  <headerFooter>
    <oddHeader>&amp;C42</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
  <sheetViews>
    <sheetView workbookViewId="0">
      <selection sqref="A1:H3"/>
    </sheetView>
  </sheetViews>
  <sheetFormatPr defaultRowHeight="15.05"/>
  <sheetData/>
  <pageMargins left="0.70866141732283472" right="0.70866141732283472" top="0.74803149606299213" bottom="0.74803149606299213" header="0.31496062992125984" footer="0.31496062992125984"/>
  <pageSetup paperSize="9" orientation="portrait" r:id="rId1"/>
  <headerFooter>
    <oddHeader>&amp;C42</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37"/>
  <sheetViews>
    <sheetView topLeftCell="A25" zoomScale="91" zoomScaleNormal="91" workbookViewId="0">
      <selection activeCell="M18" sqref="M18"/>
    </sheetView>
  </sheetViews>
  <sheetFormatPr defaultColWidth="8.90625" defaultRowHeight="13.15"/>
  <cols>
    <col min="1" max="1" width="5.6328125" style="11" customWidth="1"/>
    <col min="2" max="2" width="33.1796875" style="11" customWidth="1"/>
    <col min="3" max="3" width="9.81640625" style="11" customWidth="1"/>
    <col min="4" max="4" width="9.36328125" style="11" customWidth="1"/>
    <col min="5" max="5" width="12.6328125" style="11" customWidth="1"/>
    <col min="6" max="6" width="37.90625" style="11" customWidth="1"/>
    <col min="7" max="16384" width="8.90625" style="11"/>
  </cols>
  <sheetData>
    <row r="1" spans="1:6">
      <c r="A1" s="458" t="s">
        <v>888</v>
      </c>
      <c r="B1" s="1433"/>
      <c r="C1" s="449"/>
      <c r="D1" s="449"/>
      <c r="E1" s="449"/>
    </row>
    <row r="2" spans="1:6">
      <c r="A2" s="457"/>
      <c r="B2" s="458"/>
      <c r="C2" s="449"/>
      <c r="D2" s="449"/>
      <c r="E2" s="449"/>
    </row>
    <row r="3" spans="1:6">
      <c r="A3" s="2505" t="s">
        <v>1344</v>
      </c>
      <c r="B3" s="2505"/>
      <c r="C3" s="2505"/>
      <c r="D3" s="2505"/>
      <c r="E3" s="2505"/>
      <c r="F3" s="2505"/>
    </row>
    <row r="4" spans="1:6" ht="15.05" customHeight="1">
      <c r="A4" s="2506" t="s">
        <v>434</v>
      </c>
      <c r="B4" s="2506" t="s">
        <v>388</v>
      </c>
      <c r="C4" s="2506" t="s">
        <v>741</v>
      </c>
      <c r="D4" s="2506"/>
      <c r="E4" s="2507" t="s">
        <v>1033</v>
      </c>
      <c r="F4" s="2509" t="s">
        <v>1045</v>
      </c>
    </row>
    <row r="5" spans="1:6" ht="35.4" customHeight="1">
      <c r="A5" s="2506"/>
      <c r="B5" s="2506"/>
      <c r="C5" s="1467" t="s">
        <v>815</v>
      </c>
      <c r="D5" s="1467" t="s">
        <v>816</v>
      </c>
      <c r="E5" s="2508"/>
      <c r="F5" s="2509"/>
    </row>
    <row r="6" spans="1:6">
      <c r="A6" s="1468">
        <v>1</v>
      </c>
      <c r="B6" s="1468">
        <v>2</v>
      </c>
      <c r="C6" s="1467">
        <v>3</v>
      </c>
      <c r="D6" s="1467">
        <v>4</v>
      </c>
      <c r="E6" s="1436">
        <v>5</v>
      </c>
      <c r="F6" s="1467">
        <v>6</v>
      </c>
    </row>
    <row r="7" spans="1:6" ht="13.65" customHeight="1">
      <c r="A7" s="2497" t="s">
        <v>970</v>
      </c>
      <c r="B7" s="2498"/>
      <c r="C7" s="2498"/>
      <c r="D7" s="2498"/>
      <c r="E7" s="2498"/>
      <c r="F7" s="2499"/>
    </row>
    <row r="8" spans="1:6" ht="48.25" customHeight="1">
      <c r="A8" s="1641">
        <v>10</v>
      </c>
      <c r="B8" s="1796" t="s">
        <v>1693</v>
      </c>
      <c r="C8" s="1797">
        <v>2023</v>
      </c>
      <c r="D8" s="1797">
        <v>2023</v>
      </c>
      <c r="E8" s="1952">
        <v>24900</v>
      </c>
      <c r="F8" s="2041" t="s">
        <v>1694</v>
      </c>
    </row>
    <row r="9" spans="1:6" ht="39.450000000000003">
      <c r="A9" s="1641">
        <v>11</v>
      </c>
      <c r="B9" s="1796" t="s">
        <v>1695</v>
      </c>
      <c r="C9" s="1797">
        <v>2023</v>
      </c>
      <c r="D9" s="1797">
        <v>2023</v>
      </c>
      <c r="E9" s="1952">
        <v>132984</v>
      </c>
      <c r="F9" s="2041" t="s">
        <v>1696</v>
      </c>
    </row>
    <row r="10" spans="1:6" ht="26.3">
      <c r="A10" s="1641">
        <v>12</v>
      </c>
      <c r="B10" s="1796" t="s">
        <v>1697</v>
      </c>
      <c r="C10" s="1797">
        <v>2023</v>
      </c>
      <c r="D10" s="1797">
        <v>2023</v>
      </c>
      <c r="E10" s="1952">
        <v>64984</v>
      </c>
      <c r="F10" s="2041" t="s">
        <v>1698</v>
      </c>
    </row>
    <row r="11" spans="1:6" ht="33.200000000000003" customHeight="1">
      <c r="A11" s="1641">
        <v>13</v>
      </c>
      <c r="B11" s="1796" t="s">
        <v>1699</v>
      </c>
      <c r="C11" s="1797">
        <v>2023</v>
      </c>
      <c r="D11" s="1797">
        <v>2023</v>
      </c>
      <c r="E11" s="1952">
        <v>34984</v>
      </c>
      <c r="F11" s="2041" t="s">
        <v>1700</v>
      </c>
    </row>
    <row r="12" spans="1:6" ht="36.950000000000003" customHeight="1">
      <c r="A12" s="1641">
        <v>14</v>
      </c>
      <c r="B12" s="1796" t="s">
        <v>1701</v>
      </c>
      <c r="C12" s="1660">
        <v>2023</v>
      </c>
      <c r="D12" s="1660">
        <v>2023</v>
      </c>
      <c r="E12" s="1952">
        <v>437586</v>
      </c>
      <c r="F12" s="1638" t="s">
        <v>1702</v>
      </c>
    </row>
    <row r="13" spans="1:6" ht="33.200000000000003" customHeight="1">
      <c r="A13" s="1641">
        <v>15</v>
      </c>
      <c r="B13" s="1796" t="s">
        <v>1703</v>
      </c>
      <c r="C13" s="1660">
        <v>2023</v>
      </c>
      <c r="D13" s="1660">
        <v>2023</v>
      </c>
      <c r="E13" s="1952">
        <v>94600</v>
      </c>
      <c r="F13" s="1638" t="s">
        <v>1704</v>
      </c>
    </row>
    <row r="14" spans="1:6" ht="26.3">
      <c r="A14" s="1641">
        <v>16</v>
      </c>
      <c r="B14" s="1796" t="s">
        <v>1705</v>
      </c>
      <c r="C14" s="1660">
        <v>2023</v>
      </c>
      <c r="D14" s="1660">
        <v>2023</v>
      </c>
      <c r="E14" s="1952">
        <v>189000</v>
      </c>
      <c r="F14" s="1638" t="s">
        <v>1706</v>
      </c>
    </row>
    <row r="15" spans="1:6" ht="26.3">
      <c r="A15" s="1641">
        <v>17</v>
      </c>
      <c r="B15" s="1796" t="s">
        <v>1707</v>
      </c>
      <c r="C15" s="1660">
        <v>2023</v>
      </c>
      <c r="D15" s="1660">
        <v>2023</v>
      </c>
      <c r="E15" s="1952">
        <v>35670</v>
      </c>
      <c r="F15" s="1638" t="s">
        <v>1708</v>
      </c>
    </row>
    <row r="16" spans="1:6" ht="23.2" customHeight="1">
      <c r="A16" s="1641">
        <v>18</v>
      </c>
      <c r="B16" s="1796" t="s">
        <v>1709</v>
      </c>
      <c r="C16" s="1660">
        <v>2023</v>
      </c>
      <c r="D16" s="1660">
        <v>2023</v>
      </c>
      <c r="E16" s="1952">
        <v>49323</v>
      </c>
      <c r="F16" s="1638" t="s">
        <v>1710</v>
      </c>
    </row>
    <row r="17" spans="1:7" ht="26.3">
      <c r="A17" s="1641">
        <v>19</v>
      </c>
      <c r="B17" s="1796" t="s">
        <v>1711</v>
      </c>
      <c r="C17" s="1660">
        <v>2023</v>
      </c>
      <c r="D17" s="1660">
        <v>2023</v>
      </c>
      <c r="E17" s="1952">
        <v>32000</v>
      </c>
      <c r="F17" s="1638" t="s">
        <v>1712</v>
      </c>
    </row>
    <row r="18" spans="1:7" ht="26.3">
      <c r="A18" s="1641">
        <v>20</v>
      </c>
      <c r="B18" s="1796" t="s">
        <v>1713</v>
      </c>
      <c r="C18" s="1660">
        <v>2023</v>
      </c>
      <c r="D18" s="1660">
        <v>2023</v>
      </c>
      <c r="E18" s="1952">
        <v>19500</v>
      </c>
      <c r="F18" s="1638" t="s">
        <v>1714</v>
      </c>
    </row>
    <row r="19" spans="1:7" ht="39.450000000000003">
      <c r="A19" s="1641">
        <v>21</v>
      </c>
      <c r="B19" s="1796" t="s">
        <v>1715</v>
      </c>
      <c r="C19" s="1660">
        <v>2023</v>
      </c>
      <c r="D19" s="1660">
        <v>2023</v>
      </c>
      <c r="E19" s="1952">
        <v>140000</v>
      </c>
      <c r="F19" s="1638" t="s">
        <v>1716</v>
      </c>
    </row>
    <row r="20" spans="1:7" ht="23.8" customHeight="1">
      <c r="A20" s="1641">
        <v>22</v>
      </c>
      <c r="B20" s="1796" t="s">
        <v>1717</v>
      </c>
      <c r="C20" s="1660">
        <v>2023</v>
      </c>
      <c r="D20" s="1660">
        <v>2023</v>
      </c>
      <c r="E20" s="1952">
        <v>114021</v>
      </c>
      <c r="F20" s="1638" t="s">
        <v>1718</v>
      </c>
    </row>
    <row r="21" spans="1:7" ht="20.05" customHeight="1">
      <c r="A21" s="1641">
        <v>23</v>
      </c>
      <c r="B21" s="1796" t="s">
        <v>1719</v>
      </c>
      <c r="C21" s="1660">
        <v>2023</v>
      </c>
      <c r="D21" s="1660">
        <v>2023</v>
      </c>
      <c r="E21" s="1952">
        <v>129995</v>
      </c>
      <c r="F21" s="1638" t="s">
        <v>1720</v>
      </c>
    </row>
    <row r="22" spans="1:7" ht="41.95" customHeight="1">
      <c r="A22" s="1641">
        <v>24</v>
      </c>
      <c r="B22" s="1796" t="s">
        <v>1721</v>
      </c>
      <c r="C22" s="1660">
        <v>2023</v>
      </c>
      <c r="D22" s="1660">
        <v>2023</v>
      </c>
      <c r="E22" s="1952">
        <v>35000</v>
      </c>
      <c r="F22" s="1638" t="s">
        <v>1722</v>
      </c>
    </row>
    <row r="23" spans="1:7" ht="45.7" customHeight="1">
      <c r="A23" s="1641">
        <v>25</v>
      </c>
      <c r="B23" s="1796" t="s">
        <v>1723</v>
      </c>
      <c r="C23" s="1660">
        <v>2023</v>
      </c>
      <c r="D23" s="1660">
        <v>2023</v>
      </c>
      <c r="E23" s="1952">
        <v>23000</v>
      </c>
      <c r="F23" s="1638" t="s">
        <v>1724</v>
      </c>
    </row>
    <row r="24" spans="1:7" ht="39.450000000000003">
      <c r="A24" s="1641">
        <v>26</v>
      </c>
      <c r="B24" s="1796" t="s">
        <v>1725</v>
      </c>
      <c r="C24" s="1660">
        <v>2023</v>
      </c>
      <c r="D24" s="1660">
        <v>2023</v>
      </c>
      <c r="E24" s="1952">
        <v>34750</v>
      </c>
      <c r="F24" s="1638" t="s">
        <v>1726</v>
      </c>
    </row>
    <row r="25" spans="1:7" ht="52" customHeight="1">
      <c r="A25" s="1641">
        <v>27</v>
      </c>
      <c r="B25" s="1796" t="s">
        <v>1727</v>
      </c>
      <c r="C25" s="1660">
        <v>2023</v>
      </c>
      <c r="D25" s="1660">
        <v>2023</v>
      </c>
      <c r="E25" s="1952">
        <v>49750</v>
      </c>
      <c r="F25" s="1638" t="s">
        <v>1728</v>
      </c>
    </row>
    <row r="26" spans="1:7" ht="39.450000000000003">
      <c r="A26" s="1641">
        <v>28</v>
      </c>
      <c r="B26" s="1796" t="s">
        <v>1729</v>
      </c>
      <c r="C26" s="1660">
        <v>2023</v>
      </c>
      <c r="D26" s="1660">
        <v>2023</v>
      </c>
      <c r="E26" s="1952">
        <v>19500</v>
      </c>
      <c r="F26" s="1638" t="s">
        <v>1730</v>
      </c>
    </row>
    <row r="27" spans="1:7" ht="65.150000000000006" customHeight="1">
      <c r="A27" s="1641">
        <v>29</v>
      </c>
      <c r="B27" s="1796" t="s">
        <v>1731</v>
      </c>
      <c r="C27" s="1798">
        <v>2023</v>
      </c>
      <c r="D27" s="1798">
        <v>2023</v>
      </c>
      <c r="E27" s="1971">
        <v>30000</v>
      </c>
      <c r="F27" s="1638" t="s">
        <v>1732</v>
      </c>
    </row>
    <row r="28" spans="1:7" ht="39.450000000000003">
      <c r="A28" s="1641">
        <v>30</v>
      </c>
      <c r="B28" s="1796" t="s">
        <v>1733</v>
      </c>
      <c r="C28" s="1798">
        <v>2023</v>
      </c>
      <c r="D28" s="1798">
        <v>2023</v>
      </c>
      <c r="E28" s="1971">
        <v>68040</v>
      </c>
      <c r="F28" s="1638" t="s">
        <v>1734</v>
      </c>
    </row>
    <row r="29" spans="1:7" s="473" customFormat="1">
      <c r="A29" s="2497" t="s">
        <v>971</v>
      </c>
      <c r="B29" s="2498"/>
      <c r="C29" s="2498"/>
      <c r="D29" s="2498"/>
      <c r="E29" s="2498"/>
      <c r="F29" s="2499"/>
      <c r="G29" s="1799"/>
    </row>
    <row r="30" spans="1:7" ht="92.05">
      <c r="A30" s="1641">
        <v>1</v>
      </c>
      <c r="B30" s="1795" t="s">
        <v>1735</v>
      </c>
      <c r="C30" s="1644">
        <v>2023</v>
      </c>
      <c r="D30" s="1644">
        <v>2023</v>
      </c>
      <c r="E30" s="1973">
        <v>188000</v>
      </c>
      <c r="F30" s="1638" t="s">
        <v>1736</v>
      </c>
    </row>
    <row r="31" spans="1:7" ht="39.450000000000003">
      <c r="A31" s="1639">
        <v>2</v>
      </c>
      <c r="B31" s="1795" t="s">
        <v>1737</v>
      </c>
      <c r="C31" s="1639">
        <v>2023</v>
      </c>
      <c r="D31" s="1639">
        <v>2023</v>
      </c>
      <c r="E31" s="1971">
        <v>35868.03</v>
      </c>
      <c r="F31" s="1638" t="s">
        <v>1738</v>
      </c>
    </row>
    <row r="32" spans="1:7" ht="26.3">
      <c r="A32" s="1639">
        <v>3</v>
      </c>
      <c r="B32" s="1795" t="s">
        <v>1739</v>
      </c>
      <c r="C32" s="1639">
        <v>2023</v>
      </c>
      <c r="D32" s="1639">
        <v>2023</v>
      </c>
      <c r="E32" s="1971">
        <v>48780.82</v>
      </c>
      <c r="F32" s="1638" t="s">
        <v>1740</v>
      </c>
    </row>
    <row r="33" spans="1:6" ht="26.3">
      <c r="A33" s="1641">
        <v>4</v>
      </c>
      <c r="B33" s="1795" t="s">
        <v>1741</v>
      </c>
      <c r="C33" s="1639">
        <v>2023</v>
      </c>
      <c r="D33" s="1639">
        <v>2023</v>
      </c>
      <c r="E33" s="1971">
        <v>150000</v>
      </c>
      <c r="F33" s="1638" t="s">
        <v>1742</v>
      </c>
    </row>
    <row r="34" spans="1:6" ht="26.3">
      <c r="A34" s="1639">
        <v>5</v>
      </c>
      <c r="B34" s="1795" t="s">
        <v>1743</v>
      </c>
      <c r="C34" s="1639">
        <v>2023</v>
      </c>
      <c r="D34" s="1639">
        <v>2023</v>
      </c>
      <c r="E34" s="1971">
        <v>40000</v>
      </c>
      <c r="F34" s="1638" t="s">
        <v>1744</v>
      </c>
    </row>
    <row r="37" spans="1:6">
      <c r="A37" s="443" t="s">
        <v>907</v>
      </c>
    </row>
  </sheetData>
  <mergeCells count="8">
    <mergeCell ref="A29:F29"/>
    <mergeCell ref="F4:F5"/>
    <mergeCell ref="A7:F7"/>
    <mergeCell ref="A3:F3"/>
    <mergeCell ref="A4:A5"/>
    <mergeCell ref="B4:B5"/>
    <mergeCell ref="C4:D4"/>
    <mergeCell ref="E4:E5"/>
  </mergeCells>
  <pageMargins left="0.70866141732283472" right="0.51181102362204722" top="0.74803149606299213" bottom="0.74803149606299213" header="0.31496062992125984" footer="0.31496062992125984"/>
  <pageSetup paperSize="9" scale="65" orientation="portrait" r:id="rId1"/>
  <headerFooter>
    <oddHeader>&amp;C52</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46"/>
  <sheetViews>
    <sheetView topLeftCell="A25" zoomScale="94" zoomScaleNormal="94" workbookViewId="0">
      <selection activeCell="F19" sqref="F19"/>
    </sheetView>
  </sheetViews>
  <sheetFormatPr defaultColWidth="8.90625" defaultRowHeight="15.65"/>
  <cols>
    <col min="1" max="1" width="3.6328125" style="13" customWidth="1"/>
    <col min="2" max="2" width="35.26953125" style="13" customWidth="1"/>
    <col min="3" max="4" width="8.90625" style="13" customWidth="1"/>
    <col min="5" max="5" width="12" style="471" customWidth="1"/>
    <col min="6" max="6" width="41.1796875" style="13" customWidth="1"/>
    <col min="7" max="16384" width="8.90625" style="13"/>
  </cols>
  <sheetData>
    <row r="1" spans="1:6" s="11" customFormat="1" ht="13.15">
      <c r="A1" s="458" t="s">
        <v>888</v>
      </c>
      <c r="B1" s="1433"/>
      <c r="C1" s="449"/>
      <c r="D1" s="449"/>
      <c r="E1" s="449"/>
    </row>
    <row r="2" spans="1:6" s="11" customFormat="1" ht="13.15">
      <c r="A2" s="457"/>
      <c r="B2" s="458"/>
      <c r="C2" s="449"/>
      <c r="D2" s="449"/>
      <c r="E2" s="449"/>
    </row>
    <row r="3" spans="1:6" s="11" customFormat="1" ht="13.15">
      <c r="A3" s="2505" t="s">
        <v>1344</v>
      </c>
      <c r="B3" s="2505"/>
      <c r="C3" s="2505"/>
      <c r="D3" s="2505"/>
      <c r="E3" s="2505"/>
      <c r="F3" s="2505"/>
    </row>
    <row r="4" spans="1:6" s="11" customFormat="1" ht="15.05" customHeight="1">
      <c r="A4" s="2506" t="s">
        <v>434</v>
      </c>
      <c r="B4" s="2506" t="s">
        <v>388</v>
      </c>
      <c r="C4" s="2506" t="s">
        <v>741</v>
      </c>
      <c r="D4" s="2506"/>
      <c r="E4" s="2507" t="s">
        <v>1033</v>
      </c>
      <c r="F4" s="2509" t="s">
        <v>1045</v>
      </c>
    </row>
    <row r="5" spans="1:6" s="11" customFormat="1" ht="35.4" customHeight="1">
      <c r="A5" s="2506"/>
      <c r="B5" s="2506"/>
      <c r="C5" s="1467" t="s">
        <v>815</v>
      </c>
      <c r="D5" s="1467" t="s">
        <v>816</v>
      </c>
      <c r="E5" s="2508"/>
      <c r="F5" s="2509"/>
    </row>
    <row r="6" spans="1:6" s="11" customFormat="1" ht="13.15">
      <c r="A6" s="1468">
        <v>1</v>
      </c>
      <c r="B6" s="1468">
        <v>2</v>
      </c>
      <c r="C6" s="1467">
        <v>3</v>
      </c>
      <c r="D6" s="1467">
        <v>4</v>
      </c>
      <c r="E6" s="1436">
        <v>5</v>
      </c>
      <c r="F6" s="1467">
        <v>6</v>
      </c>
    </row>
    <row r="7" spans="1:6" s="11" customFormat="1" ht="13.65" customHeight="1">
      <c r="A7" s="2497" t="s">
        <v>971</v>
      </c>
      <c r="B7" s="2498"/>
      <c r="C7" s="2498"/>
      <c r="D7" s="2498"/>
      <c r="E7" s="2498"/>
      <c r="F7" s="2499"/>
    </row>
    <row r="8" spans="1:6" s="11" customFormat="1" ht="39.450000000000003">
      <c r="A8" s="1639">
        <v>6</v>
      </c>
      <c r="B8" s="1795" t="s">
        <v>1745</v>
      </c>
      <c r="C8" s="1639">
        <v>2023</v>
      </c>
      <c r="D8" s="1639">
        <v>2023</v>
      </c>
      <c r="E8" s="1971">
        <v>36000</v>
      </c>
      <c r="F8" s="1638" t="s">
        <v>1746</v>
      </c>
    </row>
    <row r="9" spans="1:6" s="11" customFormat="1" ht="26.3">
      <c r="A9" s="1639">
        <v>7</v>
      </c>
      <c r="B9" s="1795" t="s">
        <v>1747</v>
      </c>
      <c r="C9" s="1644">
        <v>2023</v>
      </c>
      <c r="D9" s="1644">
        <v>2023</v>
      </c>
      <c r="E9" s="1973">
        <v>200000</v>
      </c>
      <c r="F9" s="1638" t="s">
        <v>1748</v>
      </c>
    </row>
    <row r="10" spans="1:6" s="11" customFormat="1" ht="22.55" customHeight="1">
      <c r="A10" s="1639">
        <v>8</v>
      </c>
      <c r="B10" s="1977" t="s">
        <v>1749</v>
      </c>
      <c r="C10" s="1644">
        <v>2023</v>
      </c>
      <c r="D10" s="1644">
        <v>2023</v>
      </c>
      <c r="E10" s="1973">
        <v>115681.5</v>
      </c>
      <c r="F10" s="1638" t="s">
        <v>1750</v>
      </c>
    </row>
    <row r="11" spans="1:6" s="11" customFormat="1" ht="23.8">
      <c r="A11" s="1639">
        <v>9</v>
      </c>
      <c r="B11" s="1977" t="s">
        <v>1751</v>
      </c>
      <c r="C11" s="1644">
        <v>2023</v>
      </c>
      <c r="D11" s="1644">
        <v>2023</v>
      </c>
      <c r="E11" s="1971">
        <v>114700</v>
      </c>
      <c r="F11" s="1638" t="s">
        <v>1752</v>
      </c>
    </row>
    <row r="12" spans="1:6" s="11" customFormat="1" ht="47.6">
      <c r="A12" s="1639">
        <v>10</v>
      </c>
      <c r="B12" s="1795" t="s">
        <v>1753</v>
      </c>
      <c r="C12" s="1639">
        <v>2023</v>
      </c>
      <c r="D12" s="1639">
        <v>2023</v>
      </c>
      <c r="E12" s="1971">
        <v>195000</v>
      </c>
      <c r="F12" s="2042" t="s">
        <v>1754</v>
      </c>
    </row>
    <row r="13" spans="1:6" ht="27.55" customHeight="1">
      <c r="A13" s="1639">
        <v>11</v>
      </c>
      <c r="B13" s="1795" t="s">
        <v>1755</v>
      </c>
      <c r="C13" s="1644">
        <v>2023</v>
      </c>
      <c r="D13" s="1644">
        <v>2023</v>
      </c>
      <c r="E13" s="1973">
        <v>123000</v>
      </c>
      <c r="F13" s="1983" t="s">
        <v>1756</v>
      </c>
    </row>
    <row r="14" spans="1:6" ht="32.6" customHeight="1">
      <c r="A14" s="1639">
        <v>12</v>
      </c>
      <c r="B14" s="1795" t="s">
        <v>1757</v>
      </c>
      <c r="C14" s="1639">
        <v>2023</v>
      </c>
      <c r="D14" s="1639">
        <v>2023</v>
      </c>
      <c r="E14" s="1971">
        <v>21000</v>
      </c>
      <c r="F14" s="1983" t="s">
        <v>1758</v>
      </c>
    </row>
    <row r="15" spans="1:6" ht="38.200000000000003" customHeight="1">
      <c r="A15" s="1639">
        <v>13</v>
      </c>
      <c r="B15" s="1795" t="s">
        <v>1759</v>
      </c>
      <c r="C15" s="1639">
        <v>2023</v>
      </c>
      <c r="D15" s="1639">
        <v>2023</v>
      </c>
      <c r="E15" s="1971">
        <v>599799.91</v>
      </c>
      <c r="F15" s="1983" t="s">
        <v>1760</v>
      </c>
    </row>
    <row r="16" spans="1:6" ht="50.1" customHeight="1">
      <c r="A16" s="1639">
        <v>14</v>
      </c>
      <c r="B16" s="1795" t="s">
        <v>1761</v>
      </c>
      <c r="C16" s="1639">
        <v>2023</v>
      </c>
      <c r="D16" s="1639">
        <v>2023</v>
      </c>
      <c r="E16" s="1971">
        <v>170000</v>
      </c>
      <c r="F16" s="1983" t="s">
        <v>1762</v>
      </c>
    </row>
    <row r="17" spans="1:6" ht="44.45" customHeight="1">
      <c r="A17" s="1639">
        <v>15</v>
      </c>
      <c r="B17" s="1795" t="s">
        <v>1763</v>
      </c>
      <c r="C17" s="1639">
        <v>2023</v>
      </c>
      <c r="D17" s="1639">
        <v>2023</v>
      </c>
      <c r="E17" s="1971">
        <v>38169.93</v>
      </c>
      <c r="F17" s="1983" t="s">
        <v>1764</v>
      </c>
    </row>
    <row r="18" spans="1:6" ht="69.5" customHeight="1">
      <c r="A18" s="1639">
        <v>16</v>
      </c>
      <c r="B18" s="1795" t="s">
        <v>1765</v>
      </c>
      <c r="C18" s="1639">
        <v>2023</v>
      </c>
      <c r="D18" s="1639">
        <v>2023</v>
      </c>
      <c r="E18" s="1972">
        <v>179905.95</v>
      </c>
      <c r="F18" s="1983" t="s">
        <v>1766</v>
      </c>
    </row>
    <row r="19" spans="1:6" s="145" customFormat="1" ht="120.25" customHeight="1" thickBot="1">
      <c r="A19" s="1800">
        <v>17</v>
      </c>
      <c r="B19" s="1801" t="s">
        <v>1767</v>
      </c>
      <c r="C19" s="1802">
        <v>2023</v>
      </c>
      <c r="D19" s="1802">
        <v>2023</v>
      </c>
      <c r="E19" s="1975">
        <v>132936.14000000001</v>
      </c>
      <c r="F19" s="1982" t="s">
        <v>1768</v>
      </c>
    </row>
    <row r="20" spans="1:6" ht="13.65" customHeight="1" thickBot="1">
      <c r="A20" s="2518" t="s">
        <v>972</v>
      </c>
      <c r="B20" s="2519"/>
      <c r="C20" s="2519"/>
      <c r="D20" s="2519"/>
      <c r="E20" s="2519"/>
      <c r="F20" s="2520"/>
    </row>
    <row r="21" spans="1:6" ht="31.3" customHeight="1">
      <c r="A21" s="1642">
        <v>1</v>
      </c>
      <c r="B21" s="1803" t="s">
        <v>1769</v>
      </c>
      <c r="C21" s="1434">
        <v>2023</v>
      </c>
      <c r="D21" s="1434">
        <v>2023</v>
      </c>
      <c r="E21" s="1974">
        <v>171714.15</v>
      </c>
      <c r="F21" s="2014" t="s">
        <v>1770</v>
      </c>
    </row>
    <row r="22" spans="1:6" ht="26.3">
      <c r="A22" s="1642">
        <f t="shared" ref="A22:A30" si="0">SUM(A21+1)</f>
        <v>2</v>
      </c>
      <c r="B22" s="1803" t="s">
        <v>1771</v>
      </c>
      <c r="C22" s="1660">
        <v>2023</v>
      </c>
      <c r="D22" s="1660">
        <v>2023</v>
      </c>
      <c r="E22" s="1974">
        <v>90000</v>
      </c>
      <c r="F22" s="2014" t="s">
        <v>1772</v>
      </c>
    </row>
    <row r="23" spans="1:6" ht="35.1" customHeight="1">
      <c r="A23" s="1642">
        <f t="shared" si="0"/>
        <v>3</v>
      </c>
      <c r="B23" s="1804" t="s">
        <v>1773</v>
      </c>
      <c r="C23" s="1660">
        <v>2023</v>
      </c>
      <c r="D23" s="1660">
        <v>2023</v>
      </c>
      <c r="E23" s="1976">
        <v>36000</v>
      </c>
      <c r="F23" s="2014" t="s">
        <v>1774</v>
      </c>
    </row>
    <row r="24" spans="1:6" ht="36.35" customHeight="1">
      <c r="A24" s="1642">
        <f t="shared" si="0"/>
        <v>4</v>
      </c>
      <c r="B24" s="1804" t="s">
        <v>1775</v>
      </c>
      <c r="C24" s="1660">
        <v>2023</v>
      </c>
      <c r="D24" s="1660">
        <v>2023</v>
      </c>
      <c r="E24" s="1976">
        <v>36000</v>
      </c>
      <c r="F24" s="2014" t="s">
        <v>1774</v>
      </c>
    </row>
    <row r="25" spans="1:6" ht="26.3">
      <c r="A25" s="1642">
        <f t="shared" si="0"/>
        <v>5</v>
      </c>
      <c r="B25" s="1803" t="s">
        <v>1776</v>
      </c>
      <c r="C25" s="1660">
        <v>2023</v>
      </c>
      <c r="D25" s="1660">
        <v>2023</v>
      </c>
      <c r="E25" s="1974">
        <v>91020</v>
      </c>
      <c r="F25" s="2014" t="s">
        <v>1777</v>
      </c>
    </row>
    <row r="26" spans="1:6" ht="26.3">
      <c r="A26" s="1642">
        <f t="shared" si="0"/>
        <v>6</v>
      </c>
      <c r="B26" s="1803" t="s">
        <v>1778</v>
      </c>
      <c r="C26" s="1660">
        <v>2023</v>
      </c>
      <c r="D26" s="1660">
        <v>2023</v>
      </c>
      <c r="E26" s="1960">
        <v>10000</v>
      </c>
      <c r="F26" s="2043" t="s">
        <v>1779</v>
      </c>
    </row>
    <row r="27" spans="1:6" ht="26.3">
      <c r="A27" s="1642">
        <f t="shared" si="0"/>
        <v>7</v>
      </c>
      <c r="B27" s="1803" t="s">
        <v>1780</v>
      </c>
      <c r="C27" s="1660">
        <v>2023</v>
      </c>
      <c r="D27" s="1660">
        <v>2023</v>
      </c>
      <c r="E27" s="1976">
        <v>10000</v>
      </c>
      <c r="F27" s="2043" t="s">
        <v>1781</v>
      </c>
    </row>
    <row r="28" spans="1:6" ht="32.6" customHeight="1">
      <c r="A28" s="1642">
        <f t="shared" si="0"/>
        <v>8</v>
      </c>
      <c r="B28" s="1805" t="s">
        <v>1782</v>
      </c>
      <c r="C28" s="1434">
        <v>2023</v>
      </c>
      <c r="D28" s="1434">
        <v>2023</v>
      </c>
      <c r="E28" s="1974">
        <v>12000</v>
      </c>
      <c r="F28" s="2014" t="s">
        <v>1783</v>
      </c>
    </row>
    <row r="29" spans="1:6" ht="47.6">
      <c r="A29" s="1642">
        <f t="shared" si="0"/>
        <v>9</v>
      </c>
      <c r="B29" s="1805" t="s">
        <v>1784</v>
      </c>
      <c r="C29" s="1434">
        <v>2023</v>
      </c>
      <c r="D29" s="1434">
        <v>2023</v>
      </c>
      <c r="E29" s="1974">
        <v>10000</v>
      </c>
      <c r="F29" s="2014" t="s">
        <v>1785</v>
      </c>
    </row>
    <row r="30" spans="1:6" ht="112.1" customHeight="1">
      <c r="A30" s="1642">
        <f t="shared" si="0"/>
        <v>10</v>
      </c>
      <c r="B30" s="1803" t="s">
        <v>1786</v>
      </c>
      <c r="C30" s="1660">
        <v>2023</v>
      </c>
      <c r="D30" s="1660">
        <v>2023</v>
      </c>
      <c r="E30" s="1976">
        <v>30000</v>
      </c>
      <c r="F30" s="2014" t="s">
        <v>1787</v>
      </c>
    </row>
    <row r="32" spans="1:6">
      <c r="A32" s="443" t="s">
        <v>907</v>
      </c>
    </row>
    <row r="33" spans="2:2">
      <c r="B33" s="11"/>
    </row>
    <row r="46" spans="2:2" s="11" customFormat="1" ht="13.15"/>
  </sheetData>
  <mergeCells count="8">
    <mergeCell ref="A20:F20"/>
    <mergeCell ref="A3:F3"/>
    <mergeCell ref="A4:A5"/>
    <mergeCell ref="B4:B5"/>
    <mergeCell ref="C4:D4"/>
    <mergeCell ref="E4:E5"/>
    <mergeCell ref="F4:F5"/>
    <mergeCell ref="A7:F7"/>
  </mergeCells>
  <pageMargins left="0.70866141732283472" right="0.70866141732283472" top="0.74803149606299213" bottom="0.74803149606299213" header="0.31496062992125984" footer="0.31496062992125984"/>
  <pageSetup paperSize="9" scale="65" orientation="portrait" r:id="rId1"/>
  <headerFooter>
    <oddHeader>&amp;C&amp;10 53</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F34"/>
  <sheetViews>
    <sheetView topLeftCell="A10" zoomScale="94" zoomScaleNormal="94" workbookViewId="0">
      <selection activeCell="I21" sqref="I21"/>
    </sheetView>
  </sheetViews>
  <sheetFormatPr defaultColWidth="8.90625" defaultRowHeight="15.65"/>
  <cols>
    <col min="1" max="1" width="3.6328125" style="13" customWidth="1"/>
    <col min="2" max="2" width="37.453125" style="13" customWidth="1"/>
    <col min="3" max="4" width="9" style="13" customWidth="1"/>
    <col min="5" max="5" width="11.90625" style="13" customWidth="1"/>
    <col min="6" max="6" width="41.6328125" style="13" customWidth="1"/>
    <col min="7" max="16384" width="8.90625" style="13"/>
  </cols>
  <sheetData>
    <row r="1" spans="1:6" s="11" customFormat="1" ht="13.15">
      <c r="A1" s="458" t="s">
        <v>888</v>
      </c>
      <c r="B1" s="1433"/>
      <c r="C1" s="449"/>
      <c r="D1" s="449"/>
      <c r="E1" s="449"/>
    </row>
    <row r="2" spans="1:6" s="11" customFormat="1" ht="13.15">
      <c r="A2" s="457"/>
      <c r="B2" s="458"/>
      <c r="C2" s="449"/>
      <c r="D2" s="449"/>
      <c r="E2" s="449"/>
    </row>
    <row r="3" spans="1:6" s="11" customFormat="1" ht="13.15">
      <c r="A3" s="2505" t="s">
        <v>1344</v>
      </c>
      <c r="B3" s="2505"/>
      <c r="C3" s="2505"/>
      <c r="D3" s="2505"/>
      <c r="E3" s="2505"/>
      <c r="F3" s="2505"/>
    </row>
    <row r="4" spans="1:6" s="11" customFormat="1" ht="15.05" customHeight="1">
      <c r="A4" s="2506" t="s">
        <v>434</v>
      </c>
      <c r="B4" s="2506" t="s">
        <v>388</v>
      </c>
      <c r="C4" s="2506" t="s">
        <v>741</v>
      </c>
      <c r="D4" s="2506"/>
      <c r="E4" s="2507" t="s">
        <v>1033</v>
      </c>
      <c r="F4" s="2509" t="s">
        <v>1045</v>
      </c>
    </row>
    <row r="5" spans="1:6" s="11" customFormat="1" ht="35.4" customHeight="1">
      <c r="A5" s="2506"/>
      <c r="B5" s="2506"/>
      <c r="C5" s="1467" t="s">
        <v>815</v>
      </c>
      <c r="D5" s="1467" t="s">
        <v>816</v>
      </c>
      <c r="E5" s="2508"/>
      <c r="F5" s="2509"/>
    </row>
    <row r="6" spans="1:6" s="11" customFormat="1" ht="13.8" thickBot="1">
      <c r="A6" s="1468">
        <v>1</v>
      </c>
      <c r="B6" s="1468">
        <v>2</v>
      </c>
      <c r="C6" s="1467">
        <v>3</v>
      </c>
      <c r="D6" s="1467">
        <v>4</v>
      </c>
      <c r="E6" s="1436">
        <v>5</v>
      </c>
      <c r="F6" s="1467">
        <v>6</v>
      </c>
    </row>
    <row r="7" spans="1:6" s="11" customFormat="1" ht="13.65" customHeight="1" thickBot="1">
      <c r="A7" s="2518" t="s">
        <v>972</v>
      </c>
      <c r="B7" s="2519"/>
      <c r="C7" s="2519"/>
      <c r="D7" s="2519"/>
      <c r="E7" s="2519"/>
      <c r="F7" s="2520"/>
    </row>
    <row r="8" spans="1:6" ht="26.3">
      <c r="A8" s="1642">
        <f>SUM('strona 53'!A30+1)</f>
        <v>11</v>
      </c>
      <c r="B8" s="1806" t="s">
        <v>1788</v>
      </c>
      <c r="C8" s="1660">
        <v>2023</v>
      </c>
      <c r="D8" s="1660">
        <v>2023</v>
      </c>
      <c r="E8" s="1974">
        <v>7000</v>
      </c>
      <c r="F8" s="2014" t="s">
        <v>1789</v>
      </c>
    </row>
    <row r="9" spans="1:6" ht="39.450000000000003">
      <c r="A9" s="1807">
        <v>12</v>
      </c>
      <c r="B9" s="1808" t="s">
        <v>1790</v>
      </c>
      <c r="C9" s="1809">
        <v>2023</v>
      </c>
      <c r="D9" s="1809">
        <v>2023</v>
      </c>
      <c r="E9" s="1981">
        <v>10000</v>
      </c>
      <c r="F9" s="2044" t="s">
        <v>1791</v>
      </c>
    </row>
    <row r="10" spans="1:6" ht="26.3">
      <c r="A10" s="1807">
        <f t="shared" ref="A10:A17" si="0">SUM(A9+1)</f>
        <v>13</v>
      </c>
      <c r="B10" s="1808" t="s">
        <v>1792</v>
      </c>
      <c r="C10" s="1809">
        <v>2023</v>
      </c>
      <c r="D10" s="1809">
        <v>2023</v>
      </c>
      <c r="E10" s="1981">
        <v>595315.56000000006</v>
      </c>
      <c r="F10" s="2044" t="s">
        <v>1793</v>
      </c>
    </row>
    <row r="11" spans="1:6" ht="26.3">
      <c r="A11" s="1807">
        <f t="shared" si="0"/>
        <v>14</v>
      </c>
      <c r="B11" s="1810" t="s">
        <v>1794</v>
      </c>
      <c r="C11" s="1811">
        <v>2023</v>
      </c>
      <c r="D11" s="1811">
        <v>2023</v>
      </c>
      <c r="E11" s="1981">
        <v>45997</v>
      </c>
      <c r="F11" s="2044" t="s">
        <v>1795</v>
      </c>
    </row>
    <row r="12" spans="1:6" ht="26.3">
      <c r="A12" s="1807">
        <f t="shared" si="0"/>
        <v>15</v>
      </c>
      <c r="B12" s="1810" t="s">
        <v>1796</v>
      </c>
      <c r="C12" s="1811">
        <v>2023</v>
      </c>
      <c r="D12" s="1811">
        <v>2023</v>
      </c>
      <c r="E12" s="1981">
        <v>13997</v>
      </c>
      <c r="F12" s="2044" t="s">
        <v>1795</v>
      </c>
    </row>
    <row r="13" spans="1:6" ht="26.3">
      <c r="A13" s="1807">
        <f t="shared" si="0"/>
        <v>16</v>
      </c>
      <c r="B13" s="1810" t="s">
        <v>1797</v>
      </c>
      <c r="C13" s="1811">
        <v>2023</v>
      </c>
      <c r="D13" s="1811">
        <v>2023</v>
      </c>
      <c r="E13" s="1981">
        <v>8498</v>
      </c>
      <c r="F13" s="2044" t="s">
        <v>1795</v>
      </c>
    </row>
    <row r="14" spans="1:6" ht="28.8" customHeight="1">
      <c r="A14" s="1807">
        <f t="shared" si="0"/>
        <v>17</v>
      </c>
      <c r="B14" s="1810" t="s">
        <v>1798</v>
      </c>
      <c r="C14" s="1811">
        <v>2023</v>
      </c>
      <c r="D14" s="1811">
        <v>2023</v>
      </c>
      <c r="E14" s="1981">
        <v>8998</v>
      </c>
      <c r="F14" s="2044" t="s">
        <v>1799</v>
      </c>
    </row>
    <row r="15" spans="1:6" s="11" customFormat="1" ht="29.45" customHeight="1">
      <c r="A15" s="1807">
        <f t="shared" si="0"/>
        <v>18</v>
      </c>
      <c r="B15" s="1810" t="s">
        <v>1800</v>
      </c>
      <c r="C15" s="1811">
        <v>2023</v>
      </c>
      <c r="D15" s="1811">
        <v>2023</v>
      </c>
      <c r="E15" s="1981">
        <v>150000</v>
      </c>
      <c r="F15" s="2044" t="s">
        <v>1801</v>
      </c>
    </row>
    <row r="16" spans="1:6" ht="39.450000000000003">
      <c r="A16" s="1807">
        <f t="shared" si="0"/>
        <v>19</v>
      </c>
      <c r="B16" s="1810" t="s">
        <v>1802</v>
      </c>
      <c r="C16" s="1811">
        <v>2023</v>
      </c>
      <c r="D16" s="1811">
        <v>2023</v>
      </c>
      <c r="E16" s="1981">
        <v>60885</v>
      </c>
      <c r="F16" s="1986" t="s">
        <v>1803</v>
      </c>
    </row>
    <row r="17" spans="1:6" ht="26.95" thickBot="1">
      <c r="A17" s="1807">
        <f t="shared" si="0"/>
        <v>20</v>
      </c>
      <c r="B17" s="1812" t="s">
        <v>1804</v>
      </c>
      <c r="C17" s="1809">
        <v>2023</v>
      </c>
      <c r="D17" s="1809">
        <v>2023</v>
      </c>
      <c r="E17" s="1981">
        <v>15000</v>
      </c>
      <c r="F17" s="2044" t="s">
        <v>1805</v>
      </c>
    </row>
    <row r="18" spans="1:6" ht="16.3" customHeight="1" thickBot="1">
      <c r="A18" s="2518" t="s">
        <v>1142</v>
      </c>
      <c r="B18" s="2519"/>
      <c r="C18" s="2519"/>
      <c r="D18" s="2519"/>
      <c r="E18" s="2519"/>
      <c r="F18" s="2520"/>
    </row>
    <row r="19" spans="1:6" ht="39.450000000000003">
      <c r="A19" s="1807">
        <v>1</v>
      </c>
      <c r="B19" s="1813" t="s">
        <v>1806</v>
      </c>
      <c r="C19" s="1811">
        <v>2023</v>
      </c>
      <c r="D19" s="1811">
        <v>2023</v>
      </c>
      <c r="E19" s="1981">
        <v>189000</v>
      </c>
      <c r="F19" s="2044" t="s">
        <v>1807</v>
      </c>
    </row>
    <row r="20" spans="1:6" s="10" customFormat="1" ht="26.3">
      <c r="A20" s="1809">
        <v>2</v>
      </c>
      <c r="B20" s="1813" t="s">
        <v>1808</v>
      </c>
      <c r="C20" s="1811">
        <v>2023</v>
      </c>
      <c r="D20" s="1811">
        <v>2023</v>
      </c>
      <c r="E20" s="1981">
        <v>444733</v>
      </c>
      <c r="F20" s="2044" t="s">
        <v>1809</v>
      </c>
    </row>
    <row r="21" spans="1:6" s="10" customFormat="1" ht="36" customHeight="1">
      <c r="A21" s="1809">
        <v>3</v>
      </c>
      <c r="B21" s="1813" t="s">
        <v>1810</v>
      </c>
      <c r="C21" s="1811">
        <v>2023</v>
      </c>
      <c r="D21" s="1811">
        <v>2023</v>
      </c>
      <c r="E21" s="1981">
        <v>2245030</v>
      </c>
      <c r="F21" s="2044" t="s">
        <v>1811</v>
      </c>
    </row>
    <row r="22" spans="1:6" s="10" customFormat="1" ht="45.1" customHeight="1">
      <c r="A22" s="1809">
        <v>4</v>
      </c>
      <c r="B22" s="1813" t="s">
        <v>1812</v>
      </c>
      <c r="C22" s="1811">
        <v>2023</v>
      </c>
      <c r="D22" s="1811">
        <v>2023</v>
      </c>
      <c r="E22" s="1981">
        <v>29950.5</v>
      </c>
      <c r="F22" s="2044" t="s">
        <v>1813</v>
      </c>
    </row>
    <row r="23" spans="1:6" s="10" customFormat="1" ht="36.65" customHeight="1">
      <c r="A23" s="1809">
        <v>5</v>
      </c>
      <c r="B23" s="1813" t="s">
        <v>1814</v>
      </c>
      <c r="C23" s="1811">
        <v>2023</v>
      </c>
      <c r="D23" s="1811">
        <v>2023</v>
      </c>
      <c r="E23" s="1981">
        <v>213774</v>
      </c>
      <c r="F23" s="2044" t="s">
        <v>1815</v>
      </c>
    </row>
    <row r="24" spans="1:6" ht="47.6" customHeight="1" thickBot="1">
      <c r="A24" s="1809">
        <v>6</v>
      </c>
      <c r="B24" s="1813" t="s">
        <v>1816</v>
      </c>
      <c r="C24" s="1764">
        <v>2023</v>
      </c>
      <c r="D24" s="1764">
        <v>2023</v>
      </c>
      <c r="E24" s="1960">
        <v>230000</v>
      </c>
      <c r="F24" s="2038" t="s">
        <v>1817</v>
      </c>
    </row>
    <row r="25" spans="1:6" s="11" customFormat="1" thickBot="1">
      <c r="A25" s="2518" t="s">
        <v>1143</v>
      </c>
      <c r="B25" s="2519"/>
      <c r="C25" s="2519"/>
      <c r="D25" s="2519"/>
      <c r="E25" s="2519"/>
      <c r="F25" s="2520"/>
    </row>
    <row r="26" spans="1:6" s="11" customFormat="1" ht="39.450000000000003">
      <c r="A26" s="1814">
        <v>1</v>
      </c>
      <c r="B26" s="1815" t="s">
        <v>1818</v>
      </c>
      <c r="C26" s="1816">
        <v>2023</v>
      </c>
      <c r="D26" s="1816">
        <v>2023</v>
      </c>
      <c r="E26" s="1978">
        <v>29520</v>
      </c>
      <c r="F26" s="2045" t="s">
        <v>1819</v>
      </c>
    </row>
    <row r="27" spans="1:6" ht="39.450000000000003">
      <c r="A27" s="1816">
        <v>2</v>
      </c>
      <c r="B27" s="1815" t="s">
        <v>1820</v>
      </c>
      <c r="C27" s="1816">
        <v>2023</v>
      </c>
      <c r="D27" s="1816">
        <v>2023</v>
      </c>
      <c r="E27" s="1979">
        <v>98400</v>
      </c>
      <c r="F27" s="2045" t="s">
        <v>1821</v>
      </c>
    </row>
    <row r="28" spans="1:6" ht="39.450000000000003">
      <c r="A28" s="1816">
        <v>3</v>
      </c>
      <c r="B28" s="1815" t="s">
        <v>1822</v>
      </c>
      <c r="C28" s="1816">
        <v>2023</v>
      </c>
      <c r="D28" s="1816">
        <v>2023</v>
      </c>
      <c r="E28" s="1978">
        <v>136899</v>
      </c>
      <c r="F28" s="2045" t="s">
        <v>1823</v>
      </c>
    </row>
    <row r="29" spans="1:6" ht="39.450000000000003">
      <c r="A29" s="1816">
        <v>4</v>
      </c>
      <c r="B29" s="1815" t="s">
        <v>1824</v>
      </c>
      <c r="C29" s="1816">
        <v>2023</v>
      </c>
      <c r="D29" s="1816">
        <v>2023</v>
      </c>
      <c r="E29" s="1978">
        <v>27710</v>
      </c>
      <c r="F29" s="2045" t="s">
        <v>1825</v>
      </c>
    </row>
    <row r="30" spans="1:6" ht="39.450000000000003">
      <c r="A30" s="1816">
        <v>5</v>
      </c>
      <c r="B30" s="1815" t="s">
        <v>1826</v>
      </c>
      <c r="C30" s="1816">
        <v>2023</v>
      </c>
      <c r="D30" s="1816">
        <v>2023</v>
      </c>
      <c r="E30" s="1979">
        <v>27145</v>
      </c>
      <c r="F30" s="2045" t="s">
        <v>1827</v>
      </c>
    </row>
    <row r="31" spans="1:6" ht="103.95" customHeight="1">
      <c r="A31" s="1816">
        <v>6</v>
      </c>
      <c r="B31" s="1815" t="s">
        <v>1828</v>
      </c>
      <c r="C31" s="1816">
        <v>2023</v>
      </c>
      <c r="D31" s="1816">
        <v>2023</v>
      </c>
      <c r="E31" s="1978">
        <v>199500</v>
      </c>
      <c r="F31" s="2045" t="s">
        <v>1829</v>
      </c>
    </row>
    <row r="32" spans="1:6" ht="92.05">
      <c r="A32" s="1816">
        <v>7</v>
      </c>
      <c r="B32" s="1817" t="s">
        <v>1830</v>
      </c>
      <c r="C32" s="1818">
        <v>2023</v>
      </c>
      <c r="D32" s="1818">
        <v>2023</v>
      </c>
      <c r="E32" s="1980">
        <v>27798</v>
      </c>
      <c r="F32" s="2045" t="s">
        <v>1831</v>
      </c>
    </row>
    <row r="34" spans="1:1">
      <c r="A34" s="443" t="s">
        <v>907</v>
      </c>
    </row>
  </sheetData>
  <mergeCells count="9">
    <mergeCell ref="A25:F25"/>
    <mergeCell ref="A18:F18"/>
    <mergeCell ref="A3:F3"/>
    <mergeCell ref="A4:A5"/>
    <mergeCell ref="B4:B5"/>
    <mergeCell ref="C4:D4"/>
    <mergeCell ref="E4:E5"/>
    <mergeCell ref="F4:F5"/>
    <mergeCell ref="A7:F7"/>
  </mergeCells>
  <pageMargins left="0.70866141732283472" right="0.70866141732283472" top="0.74803149606299213" bottom="0.74803149606299213" header="0.31496062992125984" footer="0.31496062992125984"/>
  <pageSetup paperSize="9" scale="65" orientation="portrait" r:id="rId1"/>
  <headerFooter>
    <oddHeader>&amp;C&amp;10 54</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F28"/>
  <sheetViews>
    <sheetView zoomScale="91" zoomScaleNormal="91" workbookViewId="0">
      <selection activeCell="F12" sqref="F12"/>
    </sheetView>
  </sheetViews>
  <sheetFormatPr defaultColWidth="8.90625" defaultRowHeight="15.65"/>
  <cols>
    <col min="1" max="1" width="3.6328125" style="13" customWidth="1"/>
    <col min="2" max="2" width="38.6328125" style="13" customWidth="1"/>
    <col min="3" max="4" width="8.7265625" style="13" customWidth="1"/>
    <col min="5" max="5" width="12.81640625" style="13" customWidth="1"/>
    <col min="6" max="6" width="39.08984375" style="13" customWidth="1"/>
    <col min="7" max="16384" width="8.90625" style="13"/>
  </cols>
  <sheetData>
    <row r="1" spans="1:6" s="11" customFormat="1" ht="13.15">
      <c r="A1" s="458" t="s">
        <v>888</v>
      </c>
      <c r="B1" s="1433"/>
      <c r="C1" s="449"/>
      <c r="D1" s="449"/>
      <c r="E1" s="449"/>
    </row>
    <row r="2" spans="1:6" s="11" customFormat="1" ht="13.15">
      <c r="A2" s="457"/>
      <c r="B2" s="458"/>
      <c r="C2" s="449"/>
      <c r="D2" s="449"/>
      <c r="E2" s="449"/>
    </row>
    <row r="3" spans="1:6" s="11" customFormat="1" ht="13.15">
      <c r="A3" s="2505" t="s">
        <v>1344</v>
      </c>
      <c r="B3" s="2505"/>
      <c r="C3" s="2505"/>
      <c r="D3" s="2505"/>
      <c r="E3" s="2505"/>
      <c r="F3" s="2505"/>
    </row>
    <row r="4" spans="1:6" s="11" customFormat="1" ht="15.05" customHeight="1">
      <c r="A4" s="2506" t="s">
        <v>434</v>
      </c>
      <c r="B4" s="2506" t="s">
        <v>388</v>
      </c>
      <c r="C4" s="2506" t="s">
        <v>741</v>
      </c>
      <c r="D4" s="2506"/>
      <c r="E4" s="2507" t="s">
        <v>1033</v>
      </c>
      <c r="F4" s="2509" t="s">
        <v>1045</v>
      </c>
    </row>
    <row r="5" spans="1:6" s="11" customFormat="1" ht="35.4" customHeight="1">
      <c r="A5" s="2506"/>
      <c r="B5" s="2506"/>
      <c r="C5" s="1720" t="s">
        <v>815</v>
      </c>
      <c r="D5" s="1720" t="s">
        <v>816</v>
      </c>
      <c r="E5" s="2508"/>
      <c r="F5" s="2509"/>
    </row>
    <row r="6" spans="1:6" s="11" customFormat="1" ht="13.8" thickBot="1">
      <c r="A6" s="1721">
        <v>1</v>
      </c>
      <c r="B6" s="1721">
        <v>2</v>
      </c>
      <c r="C6" s="1720">
        <v>3</v>
      </c>
      <c r="D6" s="1720">
        <v>4</v>
      </c>
      <c r="E6" s="1436">
        <v>5</v>
      </c>
      <c r="F6" s="1720">
        <v>6</v>
      </c>
    </row>
    <row r="7" spans="1:6" s="11" customFormat="1" ht="13.65" customHeight="1" thickBot="1">
      <c r="A7" s="2518" t="s">
        <v>1832</v>
      </c>
      <c r="B7" s="2519"/>
      <c r="C7" s="2519"/>
      <c r="D7" s="2519"/>
      <c r="E7" s="2519"/>
      <c r="F7" s="2520"/>
    </row>
    <row r="8" spans="1:6" ht="59.5" customHeight="1">
      <c r="A8" s="1814">
        <v>1</v>
      </c>
      <c r="B8" s="1815" t="s">
        <v>1833</v>
      </c>
      <c r="C8" s="1818">
        <v>2023</v>
      </c>
      <c r="D8" s="1818">
        <v>2023</v>
      </c>
      <c r="E8" s="1990">
        <v>142680</v>
      </c>
      <c r="F8" s="1984" t="s">
        <v>1834</v>
      </c>
    </row>
    <row r="9" spans="1:6" ht="39.450000000000003">
      <c r="A9" s="1816">
        <v>2</v>
      </c>
      <c r="B9" s="1815" t="s">
        <v>1835</v>
      </c>
      <c r="C9" s="1818">
        <v>2023</v>
      </c>
      <c r="D9" s="1818">
        <v>2023</v>
      </c>
      <c r="E9" s="1978">
        <v>129457.5</v>
      </c>
      <c r="F9" s="1984" t="s">
        <v>1836</v>
      </c>
    </row>
    <row r="10" spans="1:6" ht="52.6">
      <c r="A10" s="1814">
        <v>3</v>
      </c>
      <c r="B10" s="1815" t="s">
        <v>1837</v>
      </c>
      <c r="C10" s="1816" t="s">
        <v>1390</v>
      </c>
      <c r="D10" s="1816" t="s">
        <v>1390</v>
      </c>
      <c r="E10" s="1978">
        <v>49446</v>
      </c>
      <c r="F10" s="1984" t="s">
        <v>1838</v>
      </c>
    </row>
    <row r="11" spans="1:6" ht="57.6" customHeight="1">
      <c r="A11" s="1816">
        <v>4</v>
      </c>
      <c r="B11" s="1815" t="s">
        <v>1839</v>
      </c>
      <c r="C11" s="1816">
        <v>2023</v>
      </c>
      <c r="D11" s="1816">
        <v>2023</v>
      </c>
      <c r="E11" s="1978">
        <v>24600</v>
      </c>
      <c r="F11" s="1984" t="s">
        <v>1840</v>
      </c>
    </row>
    <row r="12" spans="1:6" ht="83.9" customHeight="1">
      <c r="A12" s="1816">
        <v>5</v>
      </c>
      <c r="B12" s="1815" t="s">
        <v>1841</v>
      </c>
      <c r="C12" s="1819" t="s">
        <v>1390</v>
      </c>
      <c r="D12" s="1819" t="s">
        <v>1390</v>
      </c>
      <c r="E12" s="1979">
        <v>46999.53</v>
      </c>
      <c r="F12" s="1984" t="s">
        <v>1842</v>
      </c>
    </row>
    <row r="13" spans="1:6" ht="124.6" customHeight="1">
      <c r="A13" s="1816">
        <v>6</v>
      </c>
      <c r="B13" s="1815" t="s">
        <v>1843</v>
      </c>
      <c r="C13" s="1819" t="s">
        <v>1390</v>
      </c>
      <c r="D13" s="1819" t="s">
        <v>1390</v>
      </c>
      <c r="E13" s="1960">
        <v>139160</v>
      </c>
      <c r="F13" s="1985" t="s">
        <v>1844</v>
      </c>
    </row>
    <row r="14" spans="1:6" s="11" customFormat="1" ht="110.2" customHeight="1">
      <c r="A14" s="1816">
        <v>7</v>
      </c>
      <c r="B14" s="1815" t="s">
        <v>1845</v>
      </c>
      <c r="C14" s="1819" t="s">
        <v>1390</v>
      </c>
      <c r="D14" s="1819" t="s">
        <v>1390</v>
      </c>
      <c r="E14" s="1979">
        <v>18200</v>
      </c>
      <c r="F14" s="1984" t="s">
        <v>1846</v>
      </c>
    </row>
    <row r="15" spans="1:6" ht="109.6" customHeight="1">
      <c r="A15" s="1816">
        <v>8</v>
      </c>
      <c r="B15" s="1815" t="s">
        <v>1847</v>
      </c>
      <c r="C15" s="1819" t="s">
        <v>1390</v>
      </c>
      <c r="D15" s="1819" t="s">
        <v>1390</v>
      </c>
      <c r="E15" s="1979">
        <v>138000</v>
      </c>
      <c r="F15" s="1984" t="s">
        <v>1848</v>
      </c>
    </row>
    <row r="16" spans="1:6" ht="26.3">
      <c r="A16" s="1816">
        <v>9</v>
      </c>
      <c r="B16" s="1815" t="s">
        <v>1849</v>
      </c>
      <c r="C16" s="1819" t="s">
        <v>1390</v>
      </c>
      <c r="D16" s="1819" t="s">
        <v>1390</v>
      </c>
      <c r="E16" s="1979">
        <v>59655</v>
      </c>
      <c r="F16" s="1984" t="s">
        <v>1850</v>
      </c>
    </row>
    <row r="17" spans="1:6" ht="41.95" customHeight="1">
      <c r="A17" s="1816">
        <v>10</v>
      </c>
      <c r="B17" s="1815" t="s">
        <v>1851</v>
      </c>
      <c r="C17" s="1819" t="s">
        <v>1390</v>
      </c>
      <c r="D17" s="1819" t="s">
        <v>1390</v>
      </c>
      <c r="E17" s="1979">
        <v>99630</v>
      </c>
      <c r="F17" s="1984" t="s">
        <v>1852</v>
      </c>
    </row>
    <row r="18" spans="1:6" ht="40.1" thickBot="1">
      <c r="A18" s="1816">
        <v>11</v>
      </c>
      <c r="B18" s="1815" t="s">
        <v>1853</v>
      </c>
      <c r="C18" s="1820" t="s">
        <v>1390</v>
      </c>
      <c r="D18" s="1820" t="s">
        <v>1390</v>
      </c>
      <c r="E18" s="1978">
        <v>46221</v>
      </c>
      <c r="F18" s="1984" t="s">
        <v>1854</v>
      </c>
    </row>
    <row r="19" spans="1:6" s="11" customFormat="1" thickBot="1">
      <c r="A19" s="2518" t="s">
        <v>1869</v>
      </c>
      <c r="B19" s="2519"/>
      <c r="C19" s="2519"/>
      <c r="D19" s="2519"/>
      <c r="E19" s="2519"/>
      <c r="F19" s="2520"/>
    </row>
    <row r="20" spans="1:6" s="11" customFormat="1" ht="35.1" customHeight="1">
      <c r="A20" s="1821">
        <v>1</v>
      </c>
      <c r="B20" s="1822" t="s">
        <v>1855</v>
      </c>
      <c r="C20" s="1823">
        <v>2023</v>
      </c>
      <c r="D20" s="1823">
        <v>2023</v>
      </c>
      <c r="E20" s="1987">
        <v>149937</v>
      </c>
      <c r="F20" s="1830" t="s">
        <v>1856</v>
      </c>
    </row>
    <row r="21" spans="1:6" ht="26.3">
      <c r="A21" s="1824">
        <v>2</v>
      </c>
      <c r="B21" s="1825" t="s">
        <v>1857</v>
      </c>
      <c r="C21" s="1824">
        <v>2023</v>
      </c>
      <c r="D21" s="1824">
        <v>2023</v>
      </c>
      <c r="E21" s="1988">
        <v>200000</v>
      </c>
      <c r="F21" s="1830" t="s">
        <v>1858</v>
      </c>
    </row>
    <row r="22" spans="1:6" ht="26.3">
      <c r="A22" s="1824">
        <v>3</v>
      </c>
      <c r="B22" s="1825" t="s">
        <v>1859</v>
      </c>
      <c r="C22" s="1824">
        <v>2023</v>
      </c>
      <c r="D22" s="1824">
        <v>2023</v>
      </c>
      <c r="E22" s="1988">
        <v>110000</v>
      </c>
      <c r="F22" s="1830" t="s">
        <v>1860</v>
      </c>
    </row>
    <row r="23" spans="1:6" ht="39.450000000000003">
      <c r="A23" s="1824">
        <v>4</v>
      </c>
      <c r="B23" s="1826" t="s">
        <v>1861</v>
      </c>
      <c r="C23" s="1824">
        <v>2023</v>
      </c>
      <c r="D23" s="1824">
        <v>2023</v>
      </c>
      <c r="E23" s="1979">
        <v>200000</v>
      </c>
      <c r="F23" s="1830" t="s">
        <v>1862</v>
      </c>
    </row>
    <row r="24" spans="1:6" ht="26.3">
      <c r="A24" s="1824">
        <v>5</v>
      </c>
      <c r="B24" s="1827" t="s">
        <v>1863</v>
      </c>
      <c r="C24" s="1816">
        <v>2023</v>
      </c>
      <c r="D24" s="1816">
        <v>2023</v>
      </c>
      <c r="E24" s="1989">
        <v>97972.99</v>
      </c>
      <c r="F24" s="1830" t="s">
        <v>1864</v>
      </c>
    </row>
    <row r="25" spans="1:6" ht="39.450000000000003">
      <c r="A25" s="1824">
        <v>6</v>
      </c>
      <c r="B25" s="1828" t="s">
        <v>1865</v>
      </c>
      <c r="C25" s="1764">
        <v>2023</v>
      </c>
      <c r="D25" s="1764">
        <v>2023</v>
      </c>
      <c r="E25" s="1952">
        <v>217799.18</v>
      </c>
      <c r="F25" s="1986" t="s">
        <v>1866</v>
      </c>
    </row>
    <row r="26" spans="1:6" ht="26.3">
      <c r="A26" s="1824">
        <v>7</v>
      </c>
      <c r="B26" s="1822" t="s">
        <v>1867</v>
      </c>
      <c r="C26" s="1823">
        <v>2023</v>
      </c>
      <c r="D26" s="1823">
        <v>2023</v>
      </c>
      <c r="E26" s="1988">
        <v>199998</v>
      </c>
      <c r="F26" s="1830" t="s">
        <v>1868</v>
      </c>
    </row>
    <row r="28" spans="1:6">
      <c r="A28" s="443" t="s">
        <v>907</v>
      </c>
    </row>
  </sheetData>
  <mergeCells count="8">
    <mergeCell ref="A19:F19"/>
    <mergeCell ref="A7:F7"/>
    <mergeCell ref="A3:F3"/>
    <mergeCell ref="A4:A5"/>
    <mergeCell ref="B4:B5"/>
    <mergeCell ref="C4:D4"/>
    <mergeCell ref="E4:E5"/>
    <mergeCell ref="F4:F5"/>
  </mergeCells>
  <pageMargins left="0.70866141732283472" right="0.70866141732283472" top="0.74803149606299213" bottom="0.74803149606299213" header="0.31496062992125984" footer="0.31496062992125984"/>
  <pageSetup paperSize="9" scale="65" orientation="portrait" r:id="rId1"/>
  <headerFooter>
    <oddHeader>&amp;C&amp;11 55</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F33"/>
  <sheetViews>
    <sheetView zoomScale="94" zoomScaleNormal="94" workbookViewId="0">
      <selection activeCell="M22" sqref="M22"/>
    </sheetView>
  </sheetViews>
  <sheetFormatPr defaultColWidth="8.90625" defaultRowHeight="15.65"/>
  <cols>
    <col min="1" max="1" width="3.6328125" style="145" customWidth="1"/>
    <col min="2" max="2" width="33.1796875" style="13" customWidth="1"/>
    <col min="3" max="4" width="9.81640625" style="13" customWidth="1"/>
    <col min="5" max="5" width="12.81640625" style="13" customWidth="1"/>
    <col min="6" max="6" width="37.08984375" style="13" customWidth="1"/>
    <col min="7" max="16384" width="8.90625" style="13"/>
  </cols>
  <sheetData>
    <row r="1" spans="1:6" ht="17.399999999999999" customHeight="1">
      <c r="A1" s="462" t="s">
        <v>1288</v>
      </c>
      <c r="B1" s="463"/>
      <c r="C1" s="464"/>
      <c r="D1" s="464"/>
      <c r="E1" s="469"/>
    </row>
    <row r="2" spans="1:6" ht="15.05" customHeight="1">
      <c r="A2" s="465"/>
      <c r="B2" s="466"/>
      <c r="C2" s="466"/>
      <c r="D2" s="466"/>
      <c r="E2" s="470"/>
    </row>
    <row r="3" spans="1:6" ht="12.7" customHeight="1">
      <c r="A3" s="2524" t="s">
        <v>434</v>
      </c>
      <c r="B3" s="2524" t="s">
        <v>388</v>
      </c>
      <c r="C3" s="2524" t="s">
        <v>741</v>
      </c>
      <c r="D3" s="2524"/>
      <c r="E3" s="2525" t="s">
        <v>1097</v>
      </c>
      <c r="F3" s="2525" t="s">
        <v>1131</v>
      </c>
    </row>
    <row r="4" spans="1:6" ht="12.7" customHeight="1">
      <c r="A4" s="2524"/>
      <c r="B4" s="2524"/>
      <c r="C4" s="2524"/>
      <c r="D4" s="2524"/>
      <c r="E4" s="2525"/>
      <c r="F4" s="2525"/>
    </row>
    <row r="5" spans="1:6" ht="12.7" customHeight="1">
      <c r="A5" s="2524"/>
      <c r="B5" s="2524"/>
      <c r="C5" s="2524"/>
      <c r="D5" s="2524"/>
      <c r="E5" s="2525"/>
      <c r="F5" s="2525"/>
    </row>
    <row r="6" spans="1:6" ht="12.7" customHeight="1">
      <c r="A6" s="2524"/>
      <c r="B6" s="2524"/>
      <c r="C6" s="2525" t="s">
        <v>815</v>
      </c>
      <c r="D6" s="2525" t="s">
        <v>816</v>
      </c>
      <c r="E6" s="2525"/>
      <c r="F6" s="2525"/>
    </row>
    <row r="7" spans="1:6" ht="12.7" customHeight="1">
      <c r="A7" s="2524"/>
      <c r="B7" s="2524"/>
      <c r="C7" s="2525"/>
      <c r="D7" s="2525"/>
      <c r="E7" s="2525"/>
      <c r="F7" s="2525"/>
    </row>
    <row r="8" spans="1:6" ht="12.7" customHeight="1">
      <c r="A8" s="1441">
        <v>1</v>
      </c>
      <c r="B8" s="1441">
        <v>2</v>
      </c>
      <c r="C8" s="1442">
        <v>3</v>
      </c>
      <c r="D8" s="1442">
        <v>4</v>
      </c>
      <c r="E8" s="1442">
        <v>5</v>
      </c>
      <c r="F8" s="1441">
        <v>6</v>
      </c>
    </row>
    <row r="9" spans="1:6" ht="13.15" customHeight="1">
      <c r="A9" s="2521" t="s">
        <v>963</v>
      </c>
      <c r="B9" s="2522"/>
      <c r="C9" s="2522"/>
      <c r="D9" s="2522"/>
      <c r="E9" s="2522"/>
      <c r="F9" s="2523"/>
    </row>
    <row r="10" spans="1:6" ht="38.85" customHeight="1">
      <c r="A10" s="1829">
        <v>1</v>
      </c>
      <c r="B10" s="1830" t="s">
        <v>1870</v>
      </c>
      <c r="C10" s="1824">
        <v>2023</v>
      </c>
      <c r="D10" s="1824">
        <v>2023</v>
      </c>
      <c r="E10" s="1994">
        <v>700</v>
      </c>
      <c r="F10" s="1991" t="s">
        <v>1871</v>
      </c>
    </row>
    <row r="11" spans="1:6" ht="35.700000000000003" customHeight="1">
      <c r="A11" s="1831">
        <v>2</v>
      </c>
      <c r="B11" s="1832" t="s">
        <v>1872</v>
      </c>
      <c r="C11" s="1833">
        <v>2021</v>
      </c>
      <c r="D11" s="1833">
        <v>2023</v>
      </c>
      <c r="E11" s="1995">
        <v>3900</v>
      </c>
      <c r="F11" s="1992" t="s">
        <v>1873</v>
      </c>
    </row>
    <row r="12" spans="1:6" ht="31.95" customHeight="1">
      <c r="A12" s="1834">
        <v>3</v>
      </c>
      <c r="B12" s="1832" t="s">
        <v>1874</v>
      </c>
      <c r="C12" s="1833">
        <v>2022</v>
      </c>
      <c r="D12" s="1833">
        <v>2023</v>
      </c>
      <c r="E12" s="1995">
        <v>6000</v>
      </c>
      <c r="F12" s="1993" t="s">
        <v>1875</v>
      </c>
    </row>
    <row r="13" spans="1:6" ht="16.899999999999999" customHeight="1">
      <c r="A13" s="2521" t="s">
        <v>964</v>
      </c>
      <c r="B13" s="2522"/>
      <c r="C13" s="2522"/>
      <c r="D13" s="2522"/>
      <c r="E13" s="2522"/>
      <c r="F13" s="2523"/>
    </row>
    <row r="14" spans="1:6" ht="52.6">
      <c r="A14" s="1835">
        <v>1</v>
      </c>
      <c r="B14" s="1832" t="s">
        <v>1876</v>
      </c>
      <c r="C14" s="1836">
        <v>2021</v>
      </c>
      <c r="D14" s="1836">
        <v>2023</v>
      </c>
      <c r="E14" s="1995">
        <v>9393</v>
      </c>
      <c r="F14" s="1996" t="s">
        <v>1877</v>
      </c>
    </row>
    <row r="15" spans="1:6" ht="26.3">
      <c r="A15" s="1835">
        <v>2</v>
      </c>
      <c r="B15" s="1832" t="s">
        <v>1878</v>
      </c>
      <c r="C15" s="1836">
        <v>2023</v>
      </c>
      <c r="D15" s="1836">
        <v>2023</v>
      </c>
      <c r="E15" s="1995">
        <v>882</v>
      </c>
      <c r="F15" s="1996" t="s">
        <v>1879</v>
      </c>
    </row>
    <row r="16" spans="1:6" s="11" customFormat="1" ht="37.450000000000003" customHeight="1">
      <c r="A16" s="1835">
        <v>3</v>
      </c>
      <c r="B16" s="1832" t="s">
        <v>1880</v>
      </c>
      <c r="C16" s="1836">
        <v>2022</v>
      </c>
      <c r="D16" s="1836">
        <v>2023</v>
      </c>
      <c r="E16" s="1995">
        <v>6000</v>
      </c>
      <c r="F16" s="1996" t="s">
        <v>1881</v>
      </c>
    </row>
    <row r="17" spans="1:6" s="11" customFormat="1" ht="45.55" customHeight="1">
      <c r="A17" s="1835">
        <v>4</v>
      </c>
      <c r="B17" s="1832" t="s">
        <v>1882</v>
      </c>
      <c r="C17" s="1836">
        <v>2023</v>
      </c>
      <c r="D17" s="1836">
        <v>2023</v>
      </c>
      <c r="E17" s="1995">
        <v>200</v>
      </c>
      <c r="F17" s="1996" t="s">
        <v>1883</v>
      </c>
    </row>
    <row r="18" spans="1:6" ht="37.6" customHeight="1">
      <c r="A18" s="1835">
        <v>5</v>
      </c>
      <c r="B18" s="1832" t="s">
        <v>1884</v>
      </c>
      <c r="C18" s="1836">
        <v>2023</v>
      </c>
      <c r="D18" s="1836">
        <v>2023</v>
      </c>
      <c r="E18" s="1995">
        <v>2945</v>
      </c>
      <c r="F18" s="1996" t="s">
        <v>1885</v>
      </c>
    </row>
    <row r="19" spans="1:6" ht="58.85" customHeight="1">
      <c r="A19" s="1835">
        <v>6</v>
      </c>
      <c r="B19" s="1832" t="s">
        <v>1886</v>
      </c>
      <c r="C19" s="1836">
        <v>2023</v>
      </c>
      <c r="D19" s="1836">
        <v>2023</v>
      </c>
      <c r="E19" s="1995">
        <v>1300</v>
      </c>
      <c r="F19" s="1996" t="s">
        <v>1887</v>
      </c>
    </row>
    <row r="20" spans="1:6" ht="79.55" customHeight="1">
      <c r="A20" s="1835">
        <v>7</v>
      </c>
      <c r="B20" s="1832" t="s">
        <v>1888</v>
      </c>
      <c r="C20" s="1836">
        <v>2022</v>
      </c>
      <c r="D20" s="1836">
        <v>2023</v>
      </c>
      <c r="E20" s="1995">
        <v>2300</v>
      </c>
      <c r="F20" s="1996" t="s">
        <v>1889</v>
      </c>
    </row>
    <row r="21" spans="1:6">
      <c r="A21" s="2497" t="s">
        <v>965</v>
      </c>
      <c r="B21" s="2498"/>
      <c r="C21" s="2498"/>
      <c r="D21" s="2498"/>
      <c r="E21" s="2498"/>
      <c r="F21" s="2499"/>
    </row>
    <row r="22" spans="1:6" ht="157.80000000000001">
      <c r="A22" s="1837">
        <v>1</v>
      </c>
      <c r="B22" s="1838" t="s">
        <v>1890</v>
      </c>
      <c r="C22" s="1839">
        <v>2022</v>
      </c>
      <c r="D22" s="1839">
        <v>2023</v>
      </c>
      <c r="E22" s="1837">
        <v>61851</v>
      </c>
      <c r="F22" s="1997" t="s">
        <v>1891</v>
      </c>
    </row>
    <row r="23" spans="1:6" ht="52.6">
      <c r="A23" s="1645">
        <v>2</v>
      </c>
      <c r="B23" s="1254" t="s">
        <v>1892</v>
      </c>
      <c r="C23" s="1253">
        <v>2023</v>
      </c>
      <c r="D23" s="1253">
        <v>2023</v>
      </c>
      <c r="E23" s="1645">
        <v>965</v>
      </c>
      <c r="F23" s="1998" t="s">
        <v>1893</v>
      </c>
    </row>
    <row r="24" spans="1:6" ht="42.6" customHeight="1">
      <c r="A24" s="1837">
        <v>3</v>
      </c>
      <c r="B24" s="1838" t="s">
        <v>1894</v>
      </c>
      <c r="C24" s="1839">
        <v>2023</v>
      </c>
      <c r="D24" s="1839">
        <v>2023</v>
      </c>
      <c r="E24" s="1837">
        <v>360</v>
      </c>
      <c r="F24" s="1997" t="s">
        <v>1895</v>
      </c>
    </row>
    <row r="25" spans="1:6" ht="26.3">
      <c r="A25" s="1645">
        <v>4</v>
      </c>
      <c r="B25" s="1254" t="s">
        <v>1896</v>
      </c>
      <c r="C25" s="1253">
        <v>2023</v>
      </c>
      <c r="D25" s="1253">
        <v>2023</v>
      </c>
      <c r="E25" s="1645">
        <v>305</v>
      </c>
      <c r="F25" s="1998" t="s">
        <v>1897</v>
      </c>
    </row>
    <row r="26" spans="1:6" ht="35.1" customHeight="1">
      <c r="A26" s="1645">
        <v>5</v>
      </c>
      <c r="B26" s="1252" t="s">
        <v>1898</v>
      </c>
      <c r="C26" s="1253">
        <v>2023</v>
      </c>
      <c r="D26" s="1253">
        <v>2023</v>
      </c>
      <c r="E26" s="1645">
        <v>229</v>
      </c>
      <c r="F26" s="1998" t="s">
        <v>1899</v>
      </c>
    </row>
    <row r="27" spans="1:6" ht="42.6" customHeight="1">
      <c r="A27" s="1645">
        <v>6</v>
      </c>
      <c r="B27" s="1254" t="s">
        <v>1900</v>
      </c>
      <c r="C27" s="1253">
        <v>2023</v>
      </c>
      <c r="D27" s="1253">
        <v>2023</v>
      </c>
      <c r="E27" s="1645">
        <v>250</v>
      </c>
      <c r="F27" s="1998" t="s">
        <v>1901</v>
      </c>
    </row>
    <row r="28" spans="1:6">
      <c r="A28" s="2497" t="s">
        <v>1099</v>
      </c>
      <c r="B28" s="2498"/>
      <c r="C28" s="2498"/>
      <c r="D28" s="2498"/>
      <c r="E28" s="2498"/>
      <c r="F28" s="2499"/>
    </row>
    <row r="29" spans="1:6" s="11" customFormat="1" ht="41.35">
      <c r="A29" s="1641">
        <v>1</v>
      </c>
      <c r="B29" s="1646" t="s">
        <v>1902</v>
      </c>
      <c r="C29" s="1644">
        <v>2023</v>
      </c>
      <c r="D29" s="1644">
        <v>2023</v>
      </c>
      <c r="E29" s="2000">
        <v>300</v>
      </c>
      <c r="F29" s="1999" t="s">
        <v>1903</v>
      </c>
    </row>
    <row r="30" spans="1:6" ht="52.6">
      <c r="A30" s="1641">
        <v>2</v>
      </c>
      <c r="B30" s="1646" t="s">
        <v>1904</v>
      </c>
      <c r="C30" s="1644">
        <v>2023</v>
      </c>
      <c r="D30" s="1644">
        <v>2023</v>
      </c>
      <c r="E30" s="2000">
        <v>390</v>
      </c>
      <c r="F30" s="1999" t="s">
        <v>1905</v>
      </c>
    </row>
    <row r="31" spans="1:6" ht="39.450000000000003">
      <c r="A31" s="1641">
        <v>3</v>
      </c>
      <c r="B31" s="1646" t="s">
        <v>1906</v>
      </c>
      <c r="C31" s="1644">
        <v>2022</v>
      </c>
      <c r="D31" s="1644">
        <v>2023</v>
      </c>
      <c r="E31" s="2000">
        <v>2582</v>
      </c>
      <c r="F31" s="1999" t="s">
        <v>1907</v>
      </c>
    </row>
    <row r="33" spans="1:1">
      <c r="A33" s="1391" t="s">
        <v>907</v>
      </c>
    </row>
  </sheetData>
  <mergeCells count="11">
    <mergeCell ref="A13:F13"/>
    <mergeCell ref="A21:F21"/>
    <mergeCell ref="A28:F28"/>
    <mergeCell ref="A3:A7"/>
    <mergeCell ref="B3:B7"/>
    <mergeCell ref="C3:D5"/>
    <mergeCell ref="E3:E7"/>
    <mergeCell ref="F3:F7"/>
    <mergeCell ref="C6:C7"/>
    <mergeCell ref="D6:D7"/>
    <mergeCell ref="A9:F9"/>
  </mergeCells>
  <pageMargins left="0.70866141732283472" right="0.70866141732283472" top="0.74803149606299213" bottom="0.74803149606299213" header="0.31496062992125984" footer="0.31496062992125984"/>
  <pageSetup paperSize="9" scale="65" orientation="portrait" r:id="rId1"/>
  <headerFooter>
    <oddHeader>&amp;C&amp;11 56</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F29"/>
  <sheetViews>
    <sheetView topLeftCell="A7" zoomScale="94" zoomScaleNormal="94" workbookViewId="0">
      <selection activeCell="C35" sqref="C35"/>
    </sheetView>
  </sheetViews>
  <sheetFormatPr defaultColWidth="8.90625" defaultRowHeight="13.15"/>
  <cols>
    <col min="1" max="1" width="3.6328125" style="170" customWidth="1"/>
    <col min="2" max="2" width="33.1796875" style="11" customWidth="1"/>
    <col min="3" max="4" width="9.81640625" style="11" customWidth="1"/>
    <col min="5" max="5" width="12.81640625" style="11" customWidth="1"/>
    <col min="6" max="6" width="37.08984375" style="11" customWidth="1"/>
    <col min="7" max="16384" width="8.90625" style="11"/>
  </cols>
  <sheetData>
    <row r="1" spans="1:6" ht="17.399999999999999" customHeight="1">
      <c r="A1" s="467" t="s">
        <v>1098</v>
      </c>
      <c r="B1" s="434"/>
      <c r="C1" s="435"/>
      <c r="D1" s="435"/>
      <c r="E1" s="472"/>
    </row>
    <row r="2" spans="1:6" ht="15.05" customHeight="1">
      <c r="A2" s="1392"/>
      <c r="B2" s="439"/>
      <c r="C2" s="439"/>
      <c r="D2" s="439"/>
      <c r="E2" s="473"/>
    </row>
    <row r="3" spans="1:6" ht="12.7" customHeight="1">
      <c r="A3" s="2524" t="s">
        <v>434</v>
      </c>
      <c r="B3" s="2524" t="s">
        <v>388</v>
      </c>
      <c r="C3" s="2524" t="s">
        <v>741</v>
      </c>
      <c r="D3" s="2524"/>
      <c r="E3" s="2525" t="s">
        <v>1097</v>
      </c>
      <c r="F3" s="2525" t="s">
        <v>1131</v>
      </c>
    </row>
    <row r="4" spans="1:6" ht="12.7" customHeight="1">
      <c r="A4" s="2524"/>
      <c r="B4" s="2524"/>
      <c r="C4" s="2524"/>
      <c r="D4" s="2524"/>
      <c r="E4" s="2525"/>
      <c r="F4" s="2525"/>
    </row>
    <row r="5" spans="1:6" ht="12.7" customHeight="1">
      <c r="A5" s="2524"/>
      <c r="B5" s="2524"/>
      <c r="C5" s="2524"/>
      <c r="D5" s="2524"/>
      <c r="E5" s="2525"/>
      <c r="F5" s="2525"/>
    </row>
    <row r="6" spans="1:6" ht="12.7" customHeight="1">
      <c r="A6" s="2524"/>
      <c r="B6" s="2524"/>
      <c r="C6" s="2525" t="s">
        <v>815</v>
      </c>
      <c r="D6" s="2525" t="s">
        <v>816</v>
      </c>
      <c r="E6" s="2525"/>
      <c r="F6" s="2525"/>
    </row>
    <row r="7" spans="1:6" ht="12.7" customHeight="1">
      <c r="A7" s="2524"/>
      <c r="B7" s="2524"/>
      <c r="C7" s="2525"/>
      <c r="D7" s="2525"/>
      <c r="E7" s="2525"/>
      <c r="F7" s="2525"/>
    </row>
    <row r="8" spans="1:6" ht="12.7" customHeight="1">
      <c r="A8" s="1443">
        <v>1</v>
      </c>
      <c r="B8" s="1443">
        <v>2</v>
      </c>
      <c r="C8" s="1444">
        <v>3</v>
      </c>
      <c r="D8" s="1444">
        <v>4</v>
      </c>
      <c r="E8" s="1444">
        <v>5</v>
      </c>
      <c r="F8" s="1443">
        <v>6</v>
      </c>
    </row>
    <row r="9" spans="1:6" ht="13.65" customHeight="1">
      <c r="A9" s="2497" t="s">
        <v>966</v>
      </c>
      <c r="B9" s="2498"/>
      <c r="C9" s="2498"/>
      <c r="D9" s="2498"/>
      <c r="E9" s="2498"/>
      <c r="F9" s="2499"/>
    </row>
    <row r="10" spans="1:6" s="212" customFormat="1" ht="104.6" customHeight="1">
      <c r="A10" s="1840">
        <v>1</v>
      </c>
      <c r="B10" s="1841" t="s">
        <v>1908</v>
      </c>
      <c r="C10" s="1842">
        <v>2021</v>
      </c>
      <c r="D10" s="1842">
        <v>2023</v>
      </c>
      <c r="E10" s="2001">
        <v>24000</v>
      </c>
      <c r="F10" s="2007" t="s">
        <v>1909</v>
      </c>
    </row>
    <row r="11" spans="1:6" s="212" customFormat="1" ht="130.85" customHeight="1">
      <c r="A11" s="1639">
        <v>2</v>
      </c>
      <c r="B11" s="1648" t="s">
        <v>1910</v>
      </c>
      <c r="C11" s="1649">
        <v>2022</v>
      </c>
      <c r="D11" s="1649">
        <v>2023</v>
      </c>
      <c r="E11" s="2002">
        <v>6304</v>
      </c>
      <c r="F11" s="1638" t="s">
        <v>1911</v>
      </c>
    </row>
    <row r="12" spans="1:6" s="212" customFormat="1" ht="113.35" customHeight="1">
      <c r="A12" s="1639">
        <v>3</v>
      </c>
      <c r="B12" s="1648" t="s">
        <v>1912</v>
      </c>
      <c r="C12" s="1649">
        <v>2022</v>
      </c>
      <c r="D12" s="1649">
        <v>2023</v>
      </c>
      <c r="E12" s="2002">
        <v>2375</v>
      </c>
      <c r="F12" s="1638" t="s">
        <v>1913</v>
      </c>
    </row>
    <row r="13" spans="1:6" s="212" customFormat="1" ht="113.35" customHeight="1">
      <c r="A13" s="1639">
        <v>4</v>
      </c>
      <c r="B13" s="1648" t="s">
        <v>1914</v>
      </c>
      <c r="C13" s="1649">
        <v>2022</v>
      </c>
      <c r="D13" s="1649">
        <v>2023</v>
      </c>
      <c r="E13" s="2002">
        <v>4640</v>
      </c>
      <c r="F13" s="1638" t="s">
        <v>1915</v>
      </c>
    </row>
    <row r="14" spans="1:6" s="212" customFormat="1" ht="39.450000000000003">
      <c r="A14" s="1639">
        <v>5</v>
      </c>
      <c r="B14" s="1648" t="s">
        <v>1916</v>
      </c>
      <c r="C14" s="1649">
        <v>2023</v>
      </c>
      <c r="D14" s="1649">
        <v>2023</v>
      </c>
      <c r="E14" s="2002">
        <v>320</v>
      </c>
      <c r="F14" s="1638" t="s">
        <v>1917</v>
      </c>
    </row>
    <row r="15" spans="1:6" s="212" customFormat="1" ht="42.6" customHeight="1">
      <c r="A15" s="1639">
        <v>6</v>
      </c>
      <c r="B15" s="1648" t="s">
        <v>1918</v>
      </c>
      <c r="C15" s="1649">
        <v>2023</v>
      </c>
      <c r="D15" s="1649">
        <v>2023</v>
      </c>
      <c r="E15" s="2002">
        <v>69</v>
      </c>
      <c r="F15" s="1638" t="s">
        <v>1919</v>
      </c>
    </row>
    <row r="16" spans="1:6" s="212" customFormat="1" ht="46.35" customHeight="1">
      <c r="A16" s="1639">
        <v>7</v>
      </c>
      <c r="B16" s="1648" t="s">
        <v>1920</v>
      </c>
      <c r="C16" s="1649">
        <v>2023</v>
      </c>
      <c r="D16" s="1649">
        <v>2023</v>
      </c>
      <c r="E16" s="2002">
        <v>300</v>
      </c>
      <c r="F16" s="2008" t="s">
        <v>1921</v>
      </c>
    </row>
    <row r="17" spans="1:6" s="212" customFormat="1" ht="14.4" customHeight="1">
      <c r="A17" s="2497" t="s">
        <v>967</v>
      </c>
      <c r="B17" s="2498"/>
      <c r="C17" s="2498"/>
      <c r="D17" s="2498"/>
      <c r="E17" s="2498"/>
      <c r="F17" s="2499"/>
    </row>
    <row r="18" spans="1:6" s="212" customFormat="1" ht="202.85" customHeight="1">
      <c r="A18" s="1639">
        <v>1</v>
      </c>
      <c r="B18" s="1843" t="s">
        <v>1922</v>
      </c>
      <c r="C18" s="1434">
        <v>2021</v>
      </c>
      <c r="D18" s="1434">
        <v>2023</v>
      </c>
      <c r="E18" s="2005">
        <v>28000</v>
      </c>
      <c r="F18" s="2009" t="s">
        <v>1923</v>
      </c>
    </row>
    <row r="19" spans="1:6" ht="38.049999999999997" customHeight="1">
      <c r="A19" s="1639">
        <v>2</v>
      </c>
      <c r="B19" s="1843" t="s">
        <v>1924</v>
      </c>
      <c r="C19" s="1844">
        <v>2023</v>
      </c>
      <c r="D19" s="1844">
        <v>2023</v>
      </c>
      <c r="E19" s="2006">
        <v>149</v>
      </c>
      <c r="F19" s="2009" t="s">
        <v>1925</v>
      </c>
    </row>
    <row r="20" spans="1:6" ht="26.3">
      <c r="A20" s="1639">
        <v>3</v>
      </c>
      <c r="B20" s="1843" t="s">
        <v>1926</v>
      </c>
      <c r="C20" s="1844">
        <v>2023</v>
      </c>
      <c r="D20" s="1844">
        <v>2023</v>
      </c>
      <c r="E20" s="2006">
        <v>392</v>
      </c>
      <c r="F20" s="2009" t="s">
        <v>1927</v>
      </c>
    </row>
    <row r="21" spans="1:6" ht="28.2">
      <c r="A21" s="1639">
        <v>4</v>
      </c>
      <c r="B21" s="1843" t="s">
        <v>1928</v>
      </c>
      <c r="C21" s="1844">
        <v>2023</v>
      </c>
      <c r="D21" s="1844">
        <v>2023</v>
      </c>
      <c r="E21" s="2006">
        <v>230</v>
      </c>
      <c r="F21" s="2009" t="s">
        <v>1929</v>
      </c>
    </row>
    <row r="22" spans="1:6">
      <c r="A22" s="2497" t="s">
        <v>968</v>
      </c>
      <c r="B22" s="2498"/>
      <c r="C22" s="2498"/>
      <c r="D22" s="2498"/>
      <c r="E22" s="2498"/>
      <c r="F22" s="2499"/>
    </row>
    <row r="23" spans="1:6" ht="26.3">
      <c r="A23" s="1845">
        <v>1</v>
      </c>
      <c r="B23" s="1651" t="s">
        <v>1930</v>
      </c>
      <c r="C23" s="1434">
        <v>2023</v>
      </c>
      <c r="D23" s="1434">
        <v>2023</v>
      </c>
      <c r="E23" s="2003">
        <v>600</v>
      </c>
      <c r="F23" s="1653" t="s">
        <v>1931</v>
      </c>
    </row>
    <row r="24" spans="1:6" ht="39.450000000000003">
      <c r="A24" s="1845">
        <v>2</v>
      </c>
      <c r="B24" s="1653" t="s">
        <v>1932</v>
      </c>
      <c r="C24" s="1434">
        <v>2023</v>
      </c>
      <c r="D24" s="1434">
        <v>2023</v>
      </c>
      <c r="E24" s="2004">
        <v>49</v>
      </c>
      <c r="F24" s="1653" t="s">
        <v>1933</v>
      </c>
    </row>
    <row r="26" spans="1:6">
      <c r="A26" s="461" t="s">
        <v>907</v>
      </c>
    </row>
    <row r="27" spans="1:6" ht="13.65" customHeight="1"/>
    <row r="29" spans="1:6" s="211" customFormat="1" ht="11.9">
      <c r="B29" s="21"/>
      <c r="C29" s="21"/>
      <c r="D29" s="21"/>
      <c r="E29" s="21"/>
      <c r="F29" s="21"/>
    </row>
  </sheetData>
  <mergeCells count="10">
    <mergeCell ref="A17:F17"/>
    <mergeCell ref="A22:F22"/>
    <mergeCell ref="A9:F9"/>
    <mergeCell ref="A3:A7"/>
    <mergeCell ref="B3:B7"/>
    <mergeCell ref="C3:D5"/>
    <mergeCell ref="E3:E7"/>
    <mergeCell ref="F3:F7"/>
    <mergeCell ref="C6:C7"/>
    <mergeCell ref="D6:D7"/>
  </mergeCells>
  <pageMargins left="0.70866141732283472" right="0.70866141732283472" top="0.74803149606299213" bottom="0.74803149606299213" header="0.31496062992125984" footer="0.31496062992125984"/>
  <pageSetup paperSize="9" scale="65" orientation="portrait" r:id="rId1"/>
  <headerFooter>
    <oddHeader>&amp;C&amp;11 57</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F23"/>
  <sheetViews>
    <sheetView topLeftCell="A13" zoomScaleNormal="100" workbookViewId="0">
      <selection activeCell="B11" sqref="B11"/>
    </sheetView>
  </sheetViews>
  <sheetFormatPr defaultColWidth="8.90625" defaultRowHeight="15.65"/>
  <cols>
    <col min="1" max="1" width="3.6328125" style="145" customWidth="1"/>
    <col min="2" max="2" width="35.6328125" style="13" customWidth="1"/>
    <col min="3" max="4" width="9" style="13" customWidth="1"/>
    <col min="5" max="5" width="11.26953125" style="13" customWidth="1"/>
    <col min="6" max="6" width="42.453125" style="13" customWidth="1"/>
    <col min="7" max="16384" width="8.90625" style="13"/>
  </cols>
  <sheetData>
    <row r="1" spans="1:6" ht="17.399999999999999" customHeight="1">
      <c r="A1" s="462" t="s">
        <v>1288</v>
      </c>
      <c r="B1" s="463"/>
      <c r="C1" s="464"/>
      <c r="D1" s="464"/>
      <c r="E1" s="469"/>
    </row>
    <row r="2" spans="1:6" ht="15.05" customHeight="1">
      <c r="A2" s="465"/>
      <c r="B2" s="466"/>
      <c r="C2" s="466"/>
      <c r="D2" s="466"/>
      <c r="E2" s="470"/>
    </row>
    <row r="3" spans="1:6" ht="12.7" customHeight="1">
      <c r="A3" s="2524" t="s">
        <v>434</v>
      </c>
      <c r="B3" s="2524" t="s">
        <v>388</v>
      </c>
      <c r="C3" s="2524" t="s">
        <v>741</v>
      </c>
      <c r="D3" s="2524"/>
      <c r="E3" s="2525" t="s">
        <v>1097</v>
      </c>
      <c r="F3" s="2525" t="s">
        <v>1131</v>
      </c>
    </row>
    <row r="4" spans="1:6" ht="12.7" customHeight="1">
      <c r="A4" s="2524"/>
      <c r="B4" s="2524"/>
      <c r="C4" s="2524"/>
      <c r="D4" s="2524"/>
      <c r="E4" s="2525"/>
      <c r="F4" s="2525"/>
    </row>
    <row r="5" spans="1:6" ht="12.7" customHeight="1">
      <c r="A5" s="2524"/>
      <c r="B5" s="2524"/>
      <c r="C5" s="2524"/>
      <c r="D5" s="2524"/>
      <c r="E5" s="2525"/>
      <c r="F5" s="2525"/>
    </row>
    <row r="6" spans="1:6" ht="12.7" customHeight="1">
      <c r="A6" s="2524"/>
      <c r="B6" s="2524"/>
      <c r="C6" s="2525" t="s">
        <v>815</v>
      </c>
      <c r="D6" s="2525" t="s">
        <v>816</v>
      </c>
      <c r="E6" s="2525"/>
      <c r="F6" s="2525"/>
    </row>
    <row r="7" spans="1:6" ht="12.7" customHeight="1">
      <c r="A7" s="2524"/>
      <c r="B7" s="2524"/>
      <c r="C7" s="2525"/>
      <c r="D7" s="2525"/>
      <c r="E7" s="2525"/>
      <c r="F7" s="2525"/>
    </row>
    <row r="8" spans="1:6" ht="12.7" customHeight="1">
      <c r="A8" s="1441">
        <v>1</v>
      </c>
      <c r="B8" s="1441">
        <v>2</v>
      </c>
      <c r="C8" s="1442">
        <v>3</v>
      </c>
      <c r="D8" s="1442">
        <v>4</v>
      </c>
      <c r="E8" s="1442">
        <v>5</v>
      </c>
      <c r="F8" s="1441">
        <v>6</v>
      </c>
    </row>
    <row r="9" spans="1:6" ht="13.15" customHeight="1">
      <c r="A9" s="2521" t="s">
        <v>968</v>
      </c>
      <c r="B9" s="2522"/>
      <c r="C9" s="2522"/>
      <c r="D9" s="2522"/>
      <c r="E9" s="2522"/>
      <c r="F9" s="2523"/>
    </row>
    <row r="10" spans="1:6" ht="52.6" customHeight="1">
      <c r="A10" s="1845">
        <v>3</v>
      </c>
      <c r="B10" s="1653" t="s">
        <v>1934</v>
      </c>
      <c r="C10" s="1434">
        <v>2023</v>
      </c>
      <c r="D10" s="1434">
        <v>2023</v>
      </c>
      <c r="E10" s="2004">
        <v>450</v>
      </c>
      <c r="F10" s="1653" t="s">
        <v>1935</v>
      </c>
    </row>
    <row r="11" spans="1:6" ht="323.10000000000002" customHeight="1">
      <c r="A11" s="1845">
        <v>4</v>
      </c>
      <c r="B11" s="1653" t="s">
        <v>1936</v>
      </c>
      <c r="C11" s="1434">
        <v>2022</v>
      </c>
      <c r="D11" s="1434">
        <v>2023</v>
      </c>
      <c r="E11" s="2004">
        <v>40071</v>
      </c>
      <c r="F11" s="1653" t="s">
        <v>1937</v>
      </c>
    </row>
    <row r="12" spans="1:6" ht="97.05" customHeight="1">
      <c r="A12" s="1845">
        <v>5</v>
      </c>
      <c r="B12" s="1653" t="s">
        <v>1938</v>
      </c>
      <c r="C12" s="1434">
        <v>2022</v>
      </c>
      <c r="D12" s="1434">
        <v>2023</v>
      </c>
      <c r="E12" s="2004">
        <v>1500</v>
      </c>
      <c r="F12" s="2010" t="s">
        <v>1939</v>
      </c>
    </row>
    <row r="13" spans="1:6" ht="25.7" customHeight="1">
      <c r="A13" s="2521" t="s">
        <v>970</v>
      </c>
      <c r="B13" s="2522"/>
      <c r="C13" s="2522"/>
      <c r="D13" s="2522"/>
      <c r="E13" s="2522"/>
      <c r="F13" s="2523"/>
    </row>
    <row r="14" spans="1:6" ht="26.3">
      <c r="A14" s="1641">
        <v>1</v>
      </c>
      <c r="B14" s="1846" t="s">
        <v>1940</v>
      </c>
      <c r="C14" s="1644">
        <v>2022</v>
      </c>
      <c r="D14" s="1644">
        <v>2023</v>
      </c>
      <c r="E14" s="2000">
        <v>1500</v>
      </c>
      <c r="F14" s="1638" t="s">
        <v>1941</v>
      </c>
    </row>
    <row r="15" spans="1:6" ht="67.650000000000006">
      <c r="A15" s="1639">
        <v>2</v>
      </c>
      <c r="B15" s="1846" t="s">
        <v>1942</v>
      </c>
      <c r="C15" s="1655">
        <v>2019</v>
      </c>
      <c r="D15" s="1655">
        <v>2023</v>
      </c>
      <c r="E15" s="2011">
        <v>9841</v>
      </c>
      <c r="F15" s="1653" t="s">
        <v>1943</v>
      </c>
    </row>
    <row r="16" spans="1:6" s="11" customFormat="1" ht="45.1" customHeight="1">
      <c r="A16" s="1641">
        <v>3</v>
      </c>
      <c r="B16" s="1846" t="s">
        <v>1944</v>
      </c>
      <c r="C16" s="1657">
        <v>2019</v>
      </c>
      <c r="D16" s="1657">
        <v>2023</v>
      </c>
      <c r="E16" s="2012">
        <v>23035</v>
      </c>
      <c r="F16" s="1638" t="s">
        <v>1945</v>
      </c>
    </row>
    <row r="17" spans="1:6" s="11" customFormat="1" ht="45.55" customHeight="1">
      <c r="A17" s="1639">
        <v>4</v>
      </c>
      <c r="B17" s="1846" t="s">
        <v>1946</v>
      </c>
      <c r="C17" s="1655">
        <v>2023</v>
      </c>
      <c r="D17" s="1655">
        <v>2023</v>
      </c>
      <c r="E17" s="2012">
        <v>906</v>
      </c>
      <c r="F17" s="1638" t="s">
        <v>1947</v>
      </c>
    </row>
    <row r="18" spans="1:6" ht="58.85" customHeight="1">
      <c r="A18" s="1641">
        <v>5</v>
      </c>
      <c r="B18" s="1846" t="s">
        <v>1948</v>
      </c>
      <c r="C18" s="1655">
        <v>2021</v>
      </c>
      <c r="D18" s="1655">
        <v>2023</v>
      </c>
      <c r="E18" s="2012">
        <v>2091</v>
      </c>
      <c r="F18" s="1653" t="s">
        <v>1949</v>
      </c>
    </row>
    <row r="19" spans="1:6" ht="43.2" customHeight="1">
      <c r="A19" s="1639">
        <v>6</v>
      </c>
      <c r="B19" s="1846" t="s">
        <v>1950</v>
      </c>
      <c r="C19" s="1655">
        <v>2023</v>
      </c>
      <c r="D19" s="1655">
        <v>2023</v>
      </c>
      <c r="E19" s="2012">
        <v>275</v>
      </c>
      <c r="F19" s="1653" t="s">
        <v>1951</v>
      </c>
    </row>
    <row r="20" spans="1:6" ht="38.200000000000003" customHeight="1">
      <c r="A20" s="1641">
        <v>7</v>
      </c>
      <c r="B20" s="1846" t="s">
        <v>1952</v>
      </c>
      <c r="C20" s="1655">
        <v>2023</v>
      </c>
      <c r="D20" s="1655">
        <v>2023</v>
      </c>
      <c r="E20" s="2012">
        <v>335</v>
      </c>
      <c r="F20" s="1653" t="s">
        <v>1953</v>
      </c>
    </row>
    <row r="21" spans="1:6" ht="39.450000000000003">
      <c r="A21" s="1639">
        <v>8</v>
      </c>
      <c r="B21" s="1846" t="s">
        <v>1954</v>
      </c>
      <c r="C21" s="1655">
        <v>2022</v>
      </c>
      <c r="D21" s="1655">
        <v>2023</v>
      </c>
      <c r="E21" s="2013">
        <v>560</v>
      </c>
      <c r="F21" s="1638" t="s">
        <v>1955</v>
      </c>
    </row>
    <row r="23" spans="1:6">
      <c r="A23" s="1391" t="s">
        <v>907</v>
      </c>
    </row>
  </sheetData>
  <mergeCells count="9">
    <mergeCell ref="A9:F9"/>
    <mergeCell ref="A13:F13"/>
    <mergeCell ref="A3:A7"/>
    <mergeCell ref="B3:B7"/>
    <mergeCell ref="C3:D5"/>
    <mergeCell ref="E3:E7"/>
    <mergeCell ref="F3:F7"/>
    <mergeCell ref="C6:C7"/>
    <mergeCell ref="D6:D7"/>
  </mergeCells>
  <pageMargins left="0.70866141732283472" right="0.70866141732283472" top="0.74803149606299213" bottom="0.74803149606299213" header="0.31496062992125984" footer="0.31496062992125984"/>
  <pageSetup paperSize="9" scale="65" orientation="portrait" r:id="rId1"/>
  <headerFooter>
    <oddHeader>&amp;C&amp;11 58</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F21"/>
  <sheetViews>
    <sheetView topLeftCell="A19" zoomScaleNormal="100" workbookViewId="0">
      <selection activeCell="F12" sqref="F12"/>
    </sheetView>
  </sheetViews>
  <sheetFormatPr defaultColWidth="8.90625" defaultRowHeight="15.65"/>
  <cols>
    <col min="1" max="1" width="3.6328125" style="145" customWidth="1"/>
    <col min="2" max="2" width="35.6328125" style="1870" customWidth="1"/>
    <col min="3" max="3" width="8" style="1870" customWidth="1"/>
    <col min="4" max="4" width="8.453125" style="1870" customWidth="1"/>
    <col min="5" max="5" width="9.7265625" style="1870" customWidth="1"/>
    <col min="6" max="6" width="39.1796875" style="1870" customWidth="1"/>
    <col min="7" max="16384" width="8.90625" style="1870"/>
  </cols>
  <sheetData>
    <row r="1" spans="1:6" ht="17.399999999999999" customHeight="1">
      <c r="A1" s="462" t="s">
        <v>1288</v>
      </c>
      <c r="B1" s="463"/>
      <c r="C1" s="464"/>
      <c r="D1" s="464"/>
      <c r="E1" s="469"/>
    </row>
    <row r="2" spans="1:6" ht="15.05" customHeight="1">
      <c r="A2" s="465"/>
      <c r="B2" s="466"/>
      <c r="C2" s="466"/>
      <c r="D2" s="466"/>
      <c r="E2" s="470"/>
    </row>
    <row r="3" spans="1:6" ht="12.7" customHeight="1">
      <c r="A3" s="2524" t="s">
        <v>434</v>
      </c>
      <c r="B3" s="2524" t="s">
        <v>388</v>
      </c>
      <c r="C3" s="2524" t="s">
        <v>741</v>
      </c>
      <c r="D3" s="2524"/>
      <c r="E3" s="2525" t="s">
        <v>1097</v>
      </c>
      <c r="F3" s="2525" t="s">
        <v>1131</v>
      </c>
    </row>
    <row r="4" spans="1:6" ht="12.7" customHeight="1">
      <c r="A4" s="2524"/>
      <c r="B4" s="2524"/>
      <c r="C4" s="2524"/>
      <c r="D4" s="2524"/>
      <c r="E4" s="2525"/>
      <c r="F4" s="2525"/>
    </row>
    <row r="5" spans="1:6" ht="12.7" customHeight="1">
      <c r="A5" s="2524"/>
      <c r="B5" s="2524"/>
      <c r="C5" s="2524"/>
      <c r="D5" s="2524"/>
      <c r="E5" s="2525"/>
      <c r="F5" s="2525"/>
    </row>
    <row r="6" spans="1:6" ht="12.7" customHeight="1">
      <c r="A6" s="2524"/>
      <c r="B6" s="2524"/>
      <c r="C6" s="2525" t="s">
        <v>815</v>
      </c>
      <c r="D6" s="2525" t="s">
        <v>816</v>
      </c>
      <c r="E6" s="2525"/>
      <c r="F6" s="2525"/>
    </row>
    <row r="7" spans="1:6" ht="12.7" customHeight="1">
      <c r="A7" s="2524"/>
      <c r="B7" s="2524"/>
      <c r="C7" s="2525"/>
      <c r="D7" s="2525"/>
      <c r="E7" s="2525"/>
      <c r="F7" s="2525"/>
    </row>
    <row r="8" spans="1:6" ht="12.7" customHeight="1">
      <c r="A8" s="1441">
        <v>1</v>
      </c>
      <c r="B8" s="1441">
        <v>2</v>
      </c>
      <c r="C8" s="1442">
        <v>3</v>
      </c>
      <c r="D8" s="1442">
        <v>4</v>
      </c>
      <c r="E8" s="1442">
        <v>5</v>
      </c>
      <c r="F8" s="1441">
        <v>6</v>
      </c>
    </row>
    <row r="9" spans="1:6">
      <c r="A9" s="2521" t="s">
        <v>971</v>
      </c>
      <c r="B9" s="2522"/>
      <c r="C9" s="2522"/>
      <c r="D9" s="2522"/>
      <c r="E9" s="2522"/>
      <c r="F9" s="2523"/>
    </row>
    <row r="10" spans="1:6" ht="31.3" customHeight="1">
      <c r="A10" s="1659">
        <v>1</v>
      </c>
      <c r="B10" s="1653" t="s">
        <v>1956</v>
      </c>
      <c r="C10" s="1660">
        <v>2023</v>
      </c>
      <c r="D10" s="1660">
        <v>2023</v>
      </c>
      <c r="E10" s="2003">
        <v>576</v>
      </c>
      <c r="F10" s="1653" t="s">
        <v>1957</v>
      </c>
    </row>
    <row r="11" spans="1:6" ht="56.35" customHeight="1">
      <c r="A11" s="1659">
        <v>2</v>
      </c>
      <c r="B11" s="1651" t="s">
        <v>1958</v>
      </c>
      <c r="C11" s="1434">
        <v>2023</v>
      </c>
      <c r="D11" s="1434">
        <v>2023</v>
      </c>
      <c r="E11" s="2003">
        <v>515</v>
      </c>
      <c r="F11" s="2014" t="s">
        <v>1959</v>
      </c>
    </row>
    <row r="12" spans="1:6" ht="53.25" customHeight="1">
      <c r="A12" s="1659">
        <v>3</v>
      </c>
      <c r="B12" s="1651" t="s">
        <v>1960</v>
      </c>
      <c r="C12" s="1434">
        <v>2023</v>
      </c>
      <c r="D12" s="1434">
        <v>2023</v>
      </c>
      <c r="E12" s="2003">
        <v>400</v>
      </c>
      <c r="F12" s="1653" t="s">
        <v>1961</v>
      </c>
    </row>
    <row r="13" spans="1:6" ht="40.1" customHeight="1">
      <c r="A13" s="1659">
        <v>4</v>
      </c>
      <c r="B13" s="1651" t="s">
        <v>1962</v>
      </c>
      <c r="C13" s="1434">
        <v>2023</v>
      </c>
      <c r="D13" s="1434">
        <v>2023</v>
      </c>
      <c r="E13" s="2004">
        <v>124</v>
      </c>
      <c r="F13" s="1653" t="s">
        <v>1963</v>
      </c>
    </row>
    <row r="14" spans="1:6" ht="15.65" customHeight="1">
      <c r="A14" s="2526" t="s">
        <v>972</v>
      </c>
      <c r="B14" s="2527"/>
      <c r="C14" s="2527"/>
      <c r="D14" s="2527"/>
      <c r="E14" s="2527"/>
      <c r="F14" s="2528"/>
    </row>
    <row r="15" spans="1:6" ht="26.3">
      <c r="A15" s="1659">
        <v>1</v>
      </c>
      <c r="B15" s="1651" t="s">
        <v>1964</v>
      </c>
      <c r="C15" s="1434">
        <v>2023</v>
      </c>
      <c r="D15" s="1434">
        <v>2023</v>
      </c>
      <c r="E15" s="2004">
        <v>387</v>
      </c>
      <c r="F15" s="2015" t="s">
        <v>1965</v>
      </c>
    </row>
    <row r="16" spans="1:6">
      <c r="A16" s="2526" t="s">
        <v>1142</v>
      </c>
      <c r="B16" s="2527"/>
      <c r="C16" s="2527"/>
      <c r="D16" s="2527"/>
      <c r="E16" s="2527"/>
      <c r="F16" s="2528"/>
    </row>
    <row r="17" spans="1:6" ht="47" customHeight="1">
      <c r="A17" s="1642">
        <v>1</v>
      </c>
      <c r="B17" s="1638" t="s">
        <v>1966</v>
      </c>
      <c r="C17" s="1434">
        <v>2023</v>
      </c>
      <c r="D17" s="1434">
        <v>2023</v>
      </c>
      <c r="E17" s="2016">
        <v>95</v>
      </c>
      <c r="F17" s="1653" t="s">
        <v>1967</v>
      </c>
    </row>
    <row r="18" spans="1:6" ht="65.150000000000006" customHeight="1">
      <c r="A18" s="1642">
        <v>2</v>
      </c>
      <c r="B18" s="1638" t="s">
        <v>1968</v>
      </c>
      <c r="C18" s="1434">
        <v>2022</v>
      </c>
      <c r="D18" s="1434">
        <v>2023</v>
      </c>
      <c r="E18" s="2016">
        <v>5811</v>
      </c>
      <c r="F18" s="1653" t="s">
        <v>1969</v>
      </c>
    </row>
    <row r="19" spans="1:6" ht="39.450000000000003">
      <c r="A19" s="1660">
        <v>3</v>
      </c>
      <c r="B19" s="1638" t="s">
        <v>1970</v>
      </c>
      <c r="C19" s="1660">
        <v>2023</v>
      </c>
      <c r="D19" s="1660">
        <v>2023</v>
      </c>
      <c r="E19" s="2016">
        <v>94</v>
      </c>
      <c r="F19" s="1653" t="s">
        <v>1971</v>
      </c>
    </row>
    <row r="21" spans="1:6">
      <c r="A21" s="1391" t="s">
        <v>907</v>
      </c>
    </row>
  </sheetData>
  <mergeCells count="10">
    <mergeCell ref="A9:F9"/>
    <mergeCell ref="A14:F14"/>
    <mergeCell ref="A16:F16"/>
    <mergeCell ref="A3:A7"/>
    <mergeCell ref="B3:B7"/>
    <mergeCell ref="C3:D5"/>
    <mergeCell ref="E3:E7"/>
    <mergeCell ref="F3:F7"/>
    <mergeCell ref="C6:C7"/>
    <mergeCell ref="D6:D7"/>
  </mergeCells>
  <pageMargins left="0.70866141732283472" right="0.70866141732283472" top="0.74803149606299213" bottom="0.74803149606299213" header="0.31496062992125984" footer="0.31496062992125984"/>
  <pageSetup paperSize="9" scale="70" orientation="portrait" horizontalDpi="4294967295" verticalDpi="4294967295" r:id="rId1"/>
  <headerFooter>
    <oddHeader>&amp;C&amp;11 59</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I66"/>
  <sheetViews>
    <sheetView zoomScaleNormal="100" workbookViewId="0">
      <selection activeCell="M23" sqref="M23"/>
    </sheetView>
  </sheetViews>
  <sheetFormatPr defaultColWidth="8.90625" defaultRowHeight="15.05"/>
  <cols>
    <col min="1" max="1" width="7.08984375" style="1934" customWidth="1"/>
    <col min="2" max="2" width="22.81640625" style="1934" customWidth="1"/>
    <col min="3" max="3" width="11.36328125" style="1934" customWidth="1"/>
    <col min="4" max="5" width="9.08984375" style="1934" customWidth="1"/>
    <col min="6" max="6" width="9.81640625" style="1934" customWidth="1"/>
    <col min="7" max="7" width="10.26953125" style="1934" customWidth="1"/>
    <col min="8" max="8" width="1.1796875" style="1934" customWidth="1"/>
    <col min="9" max="16384" width="8.90625" style="1934"/>
  </cols>
  <sheetData>
    <row r="1" spans="1:7">
      <c r="A1" s="1934" t="s">
        <v>739</v>
      </c>
      <c r="B1" s="1934" t="s">
        <v>326</v>
      </c>
    </row>
    <row r="2" spans="1:7">
      <c r="C2" s="475"/>
      <c r="D2" s="475"/>
      <c r="E2" s="475"/>
      <c r="F2" s="475"/>
    </row>
    <row r="3" spans="1:7">
      <c r="A3" s="1237" t="s">
        <v>622</v>
      </c>
      <c r="B3" s="1238"/>
      <c r="C3" s="1239" t="s">
        <v>1046</v>
      </c>
      <c r="D3" s="1239" t="s">
        <v>1047</v>
      </c>
      <c r="E3" s="1239" t="s">
        <v>13</v>
      </c>
      <c r="F3" s="1239" t="s">
        <v>13</v>
      </c>
      <c r="G3" s="12"/>
    </row>
    <row r="4" spans="1:7">
      <c r="A4" s="1240"/>
      <c r="B4" s="1122"/>
      <c r="C4" s="1241" t="s">
        <v>1048</v>
      </c>
      <c r="D4" s="1241" t="s">
        <v>1049</v>
      </c>
      <c r="E4" s="1241" t="s">
        <v>1050</v>
      </c>
      <c r="F4" s="1241" t="s">
        <v>1050</v>
      </c>
      <c r="G4" s="12"/>
    </row>
    <row r="5" spans="1:7">
      <c r="A5" s="1240"/>
      <c r="B5" s="1122"/>
      <c r="C5" s="1241" t="s">
        <v>1972</v>
      </c>
      <c r="D5" s="1241" t="s">
        <v>1320</v>
      </c>
      <c r="E5" s="1241" t="s">
        <v>1051</v>
      </c>
      <c r="F5" s="1241" t="s">
        <v>1052</v>
      </c>
      <c r="G5" s="12"/>
    </row>
    <row r="6" spans="1:7">
      <c r="A6" s="1240"/>
      <c r="B6" s="1122"/>
      <c r="C6" s="1242"/>
      <c r="D6" s="1242"/>
      <c r="E6" s="1241" t="s">
        <v>1053</v>
      </c>
      <c r="F6" s="1241" t="s">
        <v>1054</v>
      </c>
      <c r="G6" s="12"/>
    </row>
    <row r="7" spans="1:7" ht="15.65" thickBot="1">
      <c r="A7" s="1240"/>
      <c r="B7" s="1122"/>
      <c r="C7" s="1241" t="s">
        <v>1055</v>
      </c>
      <c r="D7" s="1241" t="s">
        <v>1055</v>
      </c>
      <c r="E7" s="1242"/>
      <c r="F7" s="1241" t="s">
        <v>1056</v>
      </c>
      <c r="G7" s="12"/>
    </row>
    <row r="8" spans="1:7" ht="15.65" thickBot="1">
      <c r="A8" s="918" t="s">
        <v>1057</v>
      </c>
      <c r="B8" s="919"/>
      <c r="C8" s="920">
        <f>SUM(C9:C10)</f>
        <v>9851</v>
      </c>
      <c r="D8" s="920">
        <f>SUM(D9:D10)</f>
        <v>22387</v>
      </c>
      <c r="E8" s="921">
        <f>D8*100/C8</f>
        <v>227.25611613034209</v>
      </c>
      <c r="F8" s="921">
        <f>D8*100/(C8*12/12)/1</f>
        <v>227.25611613034209</v>
      </c>
      <c r="G8" s="12"/>
    </row>
    <row r="9" spans="1:7">
      <c r="A9" s="2529" t="s">
        <v>426</v>
      </c>
      <c r="B9" s="1240" t="s">
        <v>1058</v>
      </c>
      <c r="C9" s="476">
        <v>9187</v>
      </c>
      <c r="D9" s="476">
        <v>17806</v>
      </c>
      <c r="E9" s="477">
        <v>193.82</v>
      </c>
      <c r="F9" s="478">
        <v>193.82</v>
      </c>
      <c r="G9" s="12"/>
    </row>
    <row r="10" spans="1:7" ht="15.65" thickBot="1">
      <c r="A10" s="2530"/>
      <c r="B10" s="1243" t="s">
        <v>1059</v>
      </c>
      <c r="C10" s="334">
        <v>664</v>
      </c>
      <c r="D10" s="479">
        <v>4581</v>
      </c>
      <c r="E10" s="480">
        <v>689.91</v>
      </c>
      <c r="F10" s="481">
        <v>689.91</v>
      </c>
      <c r="G10" s="12"/>
    </row>
    <row r="11" spans="1:7" ht="15.65" thickBot="1">
      <c r="A11" s="918" t="s">
        <v>1060</v>
      </c>
      <c r="B11" s="919"/>
      <c r="C11" s="920">
        <f>SUM(C12:C14)</f>
        <v>7446404</v>
      </c>
      <c r="D11" s="920">
        <f>SUM(D12:D14)</f>
        <v>7408236</v>
      </c>
      <c r="E11" s="921">
        <f>D11*100/C11</f>
        <v>99.487430442935946</v>
      </c>
      <c r="F11" s="921">
        <f>D11*100/(C11*12/12)/1</f>
        <v>99.487430442935946</v>
      </c>
      <c r="G11" s="12"/>
    </row>
    <row r="12" spans="1:7">
      <c r="A12" s="2531" t="s">
        <v>426</v>
      </c>
      <c r="B12" s="1242" t="s">
        <v>1061</v>
      </c>
      <c r="C12" s="338">
        <v>4963863</v>
      </c>
      <c r="D12" s="476">
        <v>4926038</v>
      </c>
      <c r="E12" s="482">
        <v>99.24</v>
      </c>
      <c r="F12" s="482">
        <v>99.24</v>
      </c>
      <c r="G12" s="12"/>
    </row>
    <row r="13" spans="1:7">
      <c r="A13" s="2531"/>
      <c r="B13" s="1243" t="s">
        <v>1062</v>
      </c>
      <c r="C13" s="334">
        <v>2453790</v>
      </c>
      <c r="D13" s="479">
        <v>2453787</v>
      </c>
      <c r="E13" s="483">
        <v>100</v>
      </c>
      <c r="F13" s="483">
        <v>100</v>
      </c>
      <c r="G13" s="12"/>
    </row>
    <row r="14" spans="1:7">
      <c r="A14" s="2531"/>
      <c r="B14" s="1244" t="s">
        <v>1063</v>
      </c>
      <c r="C14" s="484">
        <v>28751</v>
      </c>
      <c r="D14" s="485">
        <v>28411</v>
      </c>
      <c r="E14" s="483">
        <v>98.82</v>
      </c>
      <c r="F14" s="483">
        <v>98.82</v>
      </c>
      <c r="G14" s="12"/>
    </row>
    <row r="15" spans="1:7">
      <c r="A15" s="486"/>
      <c r="B15" s="486"/>
      <c r="C15" s="12"/>
      <c r="D15" s="12"/>
      <c r="E15" s="12"/>
      <c r="F15" s="12"/>
      <c r="G15" s="12"/>
    </row>
    <row r="16" spans="1:7">
      <c r="A16" s="12" t="s">
        <v>1095</v>
      </c>
      <c r="B16" s="12" t="s">
        <v>1064</v>
      </c>
      <c r="C16" s="12"/>
      <c r="D16" s="12"/>
      <c r="E16" s="12"/>
      <c r="F16" s="12"/>
      <c r="G16" s="12"/>
    </row>
    <row r="17" spans="1:7">
      <c r="A17" s="12"/>
      <c r="B17" s="12"/>
      <c r="C17" s="12"/>
      <c r="D17" s="12"/>
      <c r="E17" s="12"/>
      <c r="F17" s="12"/>
      <c r="G17" s="12"/>
    </row>
    <row r="18" spans="1:7">
      <c r="A18" s="1237" t="s">
        <v>622</v>
      </c>
      <c r="B18" s="1238"/>
      <c r="C18" s="1239" t="s">
        <v>1046</v>
      </c>
      <c r="D18" s="1239" t="s">
        <v>1047</v>
      </c>
      <c r="E18" s="1239" t="s">
        <v>13</v>
      </c>
      <c r="F18" s="1239" t="s">
        <v>13</v>
      </c>
      <c r="G18" s="12"/>
    </row>
    <row r="19" spans="1:7">
      <c r="A19" s="1240"/>
      <c r="B19" s="1122"/>
      <c r="C19" s="1241" t="s">
        <v>1048</v>
      </c>
      <c r="D19" s="1241" t="s">
        <v>1049</v>
      </c>
      <c r="E19" s="1241" t="s">
        <v>1050</v>
      </c>
      <c r="F19" s="1241" t="s">
        <v>1050</v>
      </c>
      <c r="G19" s="12"/>
    </row>
    <row r="20" spans="1:7">
      <c r="A20" s="1240"/>
      <c r="B20" s="1122"/>
      <c r="C20" s="1241" t="s">
        <v>1972</v>
      </c>
      <c r="D20" s="1241" t="s">
        <v>1320</v>
      </c>
      <c r="E20" s="1241" t="s">
        <v>1051</v>
      </c>
      <c r="F20" s="1241" t="s">
        <v>1052</v>
      </c>
      <c r="G20" s="12"/>
    </row>
    <row r="21" spans="1:7">
      <c r="A21" s="1240"/>
      <c r="B21" s="1122"/>
      <c r="C21" s="1242"/>
      <c r="D21" s="1242"/>
      <c r="E21" s="1241" t="s">
        <v>1053</v>
      </c>
      <c r="F21" s="1241" t="s">
        <v>1054</v>
      </c>
      <c r="G21" s="12"/>
    </row>
    <row r="22" spans="1:7" ht="15.65" thickBot="1">
      <c r="A22" s="1240"/>
      <c r="B22" s="1122"/>
      <c r="C22" s="1241" t="s">
        <v>1055</v>
      </c>
      <c r="D22" s="1241" t="s">
        <v>1055</v>
      </c>
      <c r="E22" s="1242"/>
      <c r="F22" s="1241" t="s">
        <v>1056</v>
      </c>
      <c r="G22" s="12"/>
    </row>
    <row r="23" spans="1:7" ht="15.65" thickBot="1">
      <c r="A23" s="918" t="s">
        <v>1060</v>
      </c>
      <c r="B23" s="919"/>
      <c r="C23" s="920">
        <f>SUM(C24:C29)</f>
        <v>4963863</v>
      </c>
      <c r="D23" s="920">
        <f>SUM(D24:D29)</f>
        <v>4926038</v>
      </c>
      <c r="E23" s="921">
        <f>D23*100/C23</f>
        <v>99.237992668210225</v>
      </c>
      <c r="F23" s="921">
        <f>D23*100/(C23*3/12)/4</f>
        <v>99.237992668210225</v>
      </c>
      <c r="G23" s="12"/>
    </row>
    <row r="24" spans="1:7">
      <c r="A24" s="2530" t="s">
        <v>426</v>
      </c>
      <c r="B24" s="1245" t="s">
        <v>1065</v>
      </c>
      <c r="C24" s="487">
        <v>0</v>
      </c>
      <c r="D24" s="488">
        <v>0</v>
      </c>
      <c r="E24" s="489">
        <v>0</v>
      </c>
      <c r="F24" s="490">
        <v>0</v>
      </c>
      <c r="G24" s="12"/>
    </row>
    <row r="25" spans="1:7">
      <c r="A25" s="2530"/>
      <c r="B25" s="1246" t="s">
        <v>1066</v>
      </c>
      <c r="C25" s="338">
        <v>138499</v>
      </c>
      <c r="D25" s="476">
        <v>138495</v>
      </c>
      <c r="E25" s="477">
        <v>100</v>
      </c>
      <c r="F25" s="491">
        <v>100</v>
      </c>
      <c r="G25" s="12"/>
    </row>
    <row r="26" spans="1:7">
      <c r="A26" s="2530"/>
      <c r="B26" s="1242" t="s">
        <v>1067</v>
      </c>
      <c r="C26" s="484">
        <v>2691015</v>
      </c>
      <c r="D26" s="485">
        <v>2690856</v>
      </c>
      <c r="E26" s="483">
        <v>99.99</v>
      </c>
      <c r="F26" s="491">
        <v>99.99</v>
      </c>
      <c r="G26" s="12"/>
    </row>
    <row r="27" spans="1:7">
      <c r="A27" s="2530"/>
      <c r="B27" s="1243" t="s">
        <v>1068</v>
      </c>
      <c r="C27" s="334">
        <v>841591</v>
      </c>
      <c r="D27" s="479">
        <v>839498</v>
      </c>
      <c r="E27" s="483">
        <v>99.75</v>
      </c>
      <c r="F27" s="491">
        <v>99.75</v>
      </c>
      <c r="G27" s="12"/>
    </row>
    <row r="28" spans="1:7">
      <c r="A28" s="2530"/>
      <c r="B28" s="1243" t="s">
        <v>1069</v>
      </c>
      <c r="C28" s="334">
        <v>600371</v>
      </c>
      <c r="D28" s="479">
        <v>598699</v>
      </c>
      <c r="E28" s="483">
        <v>99.72</v>
      </c>
      <c r="F28" s="491">
        <v>99.72</v>
      </c>
      <c r="G28" s="12"/>
    </row>
    <row r="29" spans="1:7">
      <c r="A29" s="2532"/>
      <c r="B29" s="1244" t="s">
        <v>1070</v>
      </c>
      <c r="C29" s="484">
        <v>692387</v>
      </c>
      <c r="D29" s="485">
        <v>658490</v>
      </c>
      <c r="E29" s="483">
        <v>95.1</v>
      </c>
      <c r="F29" s="491">
        <v>95.1</v>
      </c>
      <c r="G29" s="12"/>
    </row>
    <row r="30" spans="1:7">
      <c r="A30" s="12"/>
      <c r="B30" s="12"/>
      <c r="C30" s="12"/>
      <c r="D30" s="12"/>
      <c r="E30" s="12"/>
      <c r="F30" s="12"/>
      <c r="G30" s="12"/>
    </row>
    <row r="31" spans="1:7">
      <c r="A31" s="12" t="s">
        <v>767</v>
      </c>
      <c r="B31" s="12" t="s">
        <v>1325</v>
      </c>
      <c r="C31" s="12"/>
      <c r="D31" s="12"/>
      <c r="E31" s="12"/>
      <c r="F31" s="12"/>
      <c r="G31" s="12"/>
    </row>
    <row r="32" spans="1:7">
      <c r="A32" s="12"/>
      <c r="B32" s="12"/>
      <c r="C32" s="12"/>
      <c r="D32" s="12"/>
      <c r="E32" s="12"/>
      <c r="F32" s="12"/>
      <c r="G32" s="12"/>
    </row>
    <row r="33" spans="1:9" ht="22.55" customHeight="1">
      <c r="A33" s="1237" t="s">
        <v>622</v>
      </c>
      <c r="B33" s="1238"/>
      <c r="C33" s="922" t="s">
        <v>598</v>
      </c>
      <c r="D33" s="1239" t="s">
        <v>1071</v>
      </c>
      <c r="E33" s="2533" t="s">
        <v>1072</v>
      </c>
      <c r="F33" s="2534"/>
      <c r="G33" s="2535"/>
      <c r="I33" s="12"/>
    </row>
    <row r="34" spans="1:9" ht="17.25" customHeight="1">
      <c r="A34" s="1240"/>
      <c r="B34" s="1122"/>
      <c r="C34" s="923" t="s">
        <v>1055</v>
      </c>
      <c r="D34" s="1241" t="s">
        <v>1073</v>
      </c>
      <c r="E34" s="2536" t="s">
        <v>1074</v>
      </c>
      <c r="F34" s="2536" t="s">
        <v>1075</v>
      </c>
      <c r="G34" s="2536" t="s">
        <v>1076</v>
      </c>
      <c r="I34" s="1423"/>
    </row>
    <row r="35" spans="1:9" ht="17.25" customHeight="1">
      <c r="A35" s="1240"/>
      <c r="B35" s="1122"/>
      <c r="C35" s="924"/>
      <c r="D35" s="1241" t="s">
        <v>1077</v>
      </c>
      <c r="E35" s="2532"/>
      <c r="F35" s="2532"/>
      <c r="G35" s="2532"/>
    </row>
    <row r="36" spans="1:9" ht="16.45" customHeight="1">
      <c r="A36" s="1237" t="s">
        <v>1078</v>
      </c>
      <c r="B36" s="1238"/>
      <c r="C36" s="2537">
        <v>4904636</v>
      </c>
      <c r="D36" s="2540">
        <v>76284</v>
      </c>
      <c r="E36" s="2543">
        <v>176.15</v>
      </c>
      <c r="F36" s="2543">
        <v>5357.88</v>
      </c>
      <c r="G36" s="2543">
        <v>64294.559999999998</v>
      </c>
    </row>
    <row r="37" spans="1:9" ht="12.7" customHeight="1">
      <c r="A37" s="1240" t="s">
        <v>1079</v>
      </c>
      <c r="B37" s="1122"/>
      <c r="C37" s="2538"/>
      <c r="D37" s="2541"/>
      <c r="E37" s="2544"/>
      <c r="F37" s="2544"/>
      <c r="G37" s="2544"/>
    </row>
    <row r="38" spans="1:9" ht="12.7" customHeight="1">
      <c r="A38" s="1126" t="s">
        <v>1080</v>
      </c>
      <c r="B38" s="1127"/>
      <c r="C38" s="2539"/>
      <c r="D38" s="2542"/>
      <c r="E38" s="2545"/>
      <c r="F38" s="2545"/>
      <c r="G38" s="2545"/>
    </row>
    <row r="39" spans="1:9">
      <c r="A39" s="12"/>
      <c r="B39" s="12"/>
      <c r="C39" s="12"/>
      <c r="D39" s="12"/>
      <c r="E39" s="12"/>
      <c r="F39" s="12" t="s">
        <v>387</v>
      </c>
      <c r="G39" s="12"/>
    </row>
    <row r="40" spans="1:9">
      <c r="A40" s="24" t="s">
        <v>1081</v>
      </c>
      <c r="B40" s="12"/>
      <c r="C40" s="12"/>
      <c r="D40" s="12"/>
      <c r="E40" s="12"/>
      <c r="F40" s="12"/>
      <c r="G40" s="12"/>
    </row>
    <row r="41" spans="1:9">
      <c r="A41" s="12"/>
      <c r="B41" s="12"/>
      <c r="C41" s="12"/>
      <c r="D41" s="12"/>
      <c r="E41" s="12"/>
      <c r="F41" s="12"/>
      <c r="G41" s="12"/>
    </row>
    <row r="42" spans="1:9">
      <c r="A42" s="12"/>
      <c r="B42" s="12"/>
      <c r="C42" s="12"/>
      <c r="D42" s="12"/>
      <c r="E42" s="12"/>
      <c r="F42" s="12"/>
      <c r="G42" s="12"/>
    </row>
    <row r="43" spans="1:9">
      <c r="A43" s="12"/>
      <c r="B43" s="12"/>
      <c r="C43" s="12"/>
      <c r="D43" s="12"/>
      <c r="E43" s="12"/>
      <c r="F43" s="12"/>
      <c r="G43" s="12"/>
    </row>
    <row r="44" spans="1:9">
      <c r="A44" s="12"/>
      <c r="B44" s="12"/>
      <c r="C44" s="12"/>
      <c r="D44" s="12"/>
      <c r="E44" s="12"/>
      <c r="F44" s="12"/>
      <c r="G44" s="12"/>
    </row>
    <row r="45" spans="1:9">
      <c r="A45" s="12"/>
      <c r="B45" s="12"/>
      <c r="C45" s="12"/>
      <c r="D45" s="12"/>
      <c r="E45" s="12"/>
      <c r="F45" s="12"/>
      <c r="G45" s="12"/>
    </row>
    <row r="46" spans="1:9">
      <c r="A46" s="12"/>
      <c r="B46" s="12"/>
      <c r="C46" s="12"/>
      <c r="D46" s="12"/>
      <c r="E46" s="12"/>
      <c r="F46" s="12"/>
      <c r="G46" s="12"/>
    </row>
    <row r="47" spans="1:9">
      <c r="A47" s="12"/>
      <c r="B47" s="12"/>
      <c r="C47" s="12"/>
      <c r="D47" s="12"/>
      <c r="E47" s="12"/>
      <c r="F47" s="12"/>
      <c r="G47" s="12"/>
    </row>
    <row r="48" spans="1:9">
      <c r="A48" s="12"/>
      <c r="B48" s="12"/>
      <c r="C48" s="12"/>
      <c r="D48" s="12"/>
      <c r="E48" s="12"/>
      <c r="F48" s="12"/>
      <c r="G48" s="12"/>
    </row>
    <row r="49" spans="1:7">
      <c r="A49" s="12"/>
      <c r="B49" s="12"/>
      <c r="C49" s="12"/>
      <c r="D49" s="12"/>
      <c r="E49" s="12"/>
      <c r="F49" s="12"/>
      <c r="G49" s="12"/>
    </row>
    <row r="50" spans="1:7">
      <c r="A50" s="12"/>
      <c r="B50" s="12"/>
      <c r="C50" s="12"/>
      <c r="D50" s="12"/>
      <c r="E50" s="12"/>
      <c r="F50" s="12"/>
      <c r="G50" s="12"/>
    </row>
    <row r="51" spans="1:7">
      <c r="A51" s="12"/>
      <c r="B51" s="12"/>
      <c r="C51" s="12"/>
      <c r="D51" s="12"/>
      <c r="E51" s="12"/>
      <c r="F51" s="12"/>
      <c r="G51" s="12"/>
    </row>
    <row r="52" spans="1:7">
      <c r="A52" s="12"/>
      <c r="B52" s="12"/>
      <c r="C52" s="12"/>
      <c r="D52" s="12"/>
      <c r="E52" s="12"/>
      <c r="F52" s="12"/>
      <c r="G52" s="12"/>
    </row>
    <row r="53" spans="1:7">
      <c r="A53" s="12"/>
      <c r="B53" s="12"/>
      <c r="C53" s="12"/>
      <c r="D53" s="12"/>
      <c r="E53" s="12"/>
      <c r="F53" s="12"/>
      <c r="G53" s="12"/>
    </row>
    <row r="54" spans="1:7">
      <c r="A54" s="12"/>
      <c r="B54" s="12"/>
      <c r="C54" s="12"/>
      <c r="D54" s="12"/>
      <c r="E54" s="12"/>
      <c r="F54" s="12"/>
      <c r="G54" s="12"/>
    </row>
    <row r="55" spans="1:7">
      <c r="A55" s="12"/>
      <c r="B55" s="12"/>
      <c r="C55" s="12"/>
      <c r="D55" s="12"/>
      <c r="E55" s="12"/>
      <c r="F55" s="12"/>
      <c r="G55" s="12"/>
    </row>
    <row r="56" spans="1:7">
      <c r="A56" s="12"/>
      <c r="B56" s="12"/>
      <c r="C56" s="12"/>
      <c r="D56" s="12"/>
      <c r="E56" s="12"/>
      <c r="F56" s="12"/>
      <c r="G56" s="12"/>
    </row>
    <row r="57" spans="1:7">
      <c r="A57" s="12"/>
      <c r="B57" s="12"/>
      <c r="C57" s="12"/>
      <c r="D57" s="12"/>
      <c r="E57" s="12"/>
      <c r="F57" s="12"/>
      <c r="G57" s="12"/>
    </row>
    <row r="58" spans="1:7">
      <c r="A58" s="12"/>
      <c r="B58" s="12"/>
      <c r="C58" s="12"/>
      <c r="D58" s="12"/>
      <c r="E58" s="12"/>
      <c r="F58" s="12"/>
      <c r="G58" s="12"/>
    </row>
    <row r="59" spans="1:7">
      <c r="A59" s="12"/>
      <c r="B59" s="12"/>
      <c r="C59" s="12"/>
      <c r="D59" s="12"/>
      <c r="E59" s="12"/>
      <c r="F59" s="12"/>
      <c r="G59" s="12"/>
    </row>
    <row r="60" spans="1:7">
      <c r="A60" s="12"/>
      <c r="B60" s="12"/>
      <c r="C60" s="12"/>
      <c r="D60" s="12"/>
      <c r="E60" s="12"/>
      <c r="F60" s="12"/>
      <c r="G60" s="12"/>
    </row>
    <row r="61" spans="1:7">
      <c r="A61" s="12"/>
      <c r="B61" s="12"/>
      <c r="C61" s="12"/>
      <c r="D61" s="12"/>
      <c r="E61" s="12"/>
      <c r="F61" s="12"/>
      <c r="G61" s="12"/>
    </row>
    <row r="62" spans="1:7">
      <c r="A62" s="12"/>
      <c r="B62" s="12"/>
      <c r="C62" s="12"/>
      <c r="D62" s="12"/>
      <c r="E62" s="12"/>
      <c r="F62" s="12"/>
      <c r="G62" s="12"/>
    </row>
    <row r="63" spans="1:7">
      <c r="A63" s="12"/>
      <c r="B63" s="12"/>
      <c r="C63" s="12"/>
      <c r="D63" s="12"/>
      <c r="E63" s="12"/>
      <c r="F63" s="12"/>
      <c r="G63" s="12"/>
    </row>
    <row r="64" spans="1:7">
      <c r="A64" s="12"/>
      <c r="B64" s="12"/>
      <c r="C64" s="12"/>
      <c r="D64" s="12"/>
      <c r="E64" s="12"/>
      <c r="F64" s="12"/>
      <c r="G64" s="12"/>
    </row>
    <row r="65" spans="1:7">
      <c r="A65" s="12"/>
      <c r="B65" s="12"/>
      <c r="C65" s="12"/>
      <c r="D65" s="12"/>
      <c r="E65" s="12"/>
      <c r="F65" s="12"/>
      <c r="G65" s="12"/>
    </row>
    <row r="66" spans="1:7">
      <c r="A66" s="12"/>
      <c r="B66" s="12"/>
      <c r="C66" s="12"/>
      <c r="D66" s="12"/>
      <c r="E66" s="12"/>
      <c r="F66" s="12"/>
      <c r="G66" s="12"/>
    </row>
  </sheetData>
  <mergeCells count="12">
    <mergeCell ref="C36:C38"/>
    <mergeCell ref="D36:D38"/>
    <mergeCell ref="E36:E38"/>
    <mergeCell ref="F36:F38"/>
    <mergeCell ref="G36:G38"/>
    <mergeCell ref="A9:A10"/>
    <mergeCell ref="A12:A14"/>
    <mergeCell ref="A24:A29"/>
    <mergeCell ref="E33:G33"/>
    <mergeCell ref="E34:E35"/>
    <mergeCell ref="F34:F35"/>
    <mergeCell ref="G34:G35"/>
  </mergeCells>
  <pageMargins left="0.70866141732283472" right="0.70866141732283472" top="0.74803149606299213" bottom="0.74803149606299213" header="0.31496062992125984" footer="0.31496062992125984"/>
  <pageSetup paperSize="9" scale="80" orientation="portrait" r:id="rId1"/>
  <headerFooter>
    <oddHeader>&amp;C&amp;11 60</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R36"/>
  <sheetViews>
    <sheetView tabSelected="1" topLeftCell="A16" zoomScaleNormal="100" workbookViewId="0">
      <selection activeCell="G28" sqref="G28"/>
    </sheetView>
  </sheetViews>
  <sheetFormatPr defaultColWidth="8.90625" defaultRowHeight="13.15"/>
  <cols>
    <col min="1" max="1" width="14.81640625" style="11" customWidth="1"/>
    <col min="2" max="2" width="8.7265625" style="11" customWidth="1"/>
    <col min="3" max="3" width="10.1796875" style="11" customWidth="1"/>
    <col min="4" max="4" width="9.7265625" style="11" customWidth="1"/>
    <col min="5" max="5" width="10.6328125" style="11" customWidth="1"/>
    <col min="6" max="7" width="9.7265625" style="11" customWidth="1"/>
    <col min="8" max="8" width="9.81640625" style="11" customWidth="1"/>
    <col min="9" max="9" width="9" style="11" customWidth="1"/>
    <col min="10" max="16384" width="8.90625" style="11"/>
  </cols>
  <sheetData>
    <row r="1" spans="1:18" ht="18" customHeight="1">
      <c r="A1" s="12" t="s">
        <v>1100</v>
      </c>
      <c r="B1" s="12"/>
      <c r="C1" s="212"/>
      <c r="D1" s="212"/>
      <c r="E1" s="212"/>
      <c r="F1" s="212"/>
      <c r="G1" s="212"/>
      <c r="H1" s="212"/>
      <c r="I1" s="212"/>
      <c r="J1" s="212"/>
      <c r="K1" s="212"/>
      <c r="L1" s="212"/>
      <c r="M1" s="212"/>
      <c r="N1" s="212"/>
      <c r="O1" s="212"/>
      <c r="P1" s="212"/>
      <c r="Q1" s="212"/>
      <c r="R1" s="212"/>
    </row>
    <row r="2" spans="1:18" ht="18" customHeight="1">
      <c r="A2" s="212"/>
      <c r="B2" s="212"/>
      <c r="C2" s="212"/>
      <c r="D2" s="212"/>
      <c r="E2" s="212"/>
      <c r="F2" s="212"/>
      <c r="G2" s="212"/>
      <c r="H2" s="212"/>
      <c r="I2" s="212"/>
      <c r="J2" s="212"/>
      <c r="K2" s="212"/>
      <c r="L2" s="212"/>
      <c r="M2" s="212"/>
      <c r="N2" s="212"/>
      <c r="O2" s="212"/>
      <c r="P2" s="212"/>
      <c r="Q2" s="212"/>
      <c r="R2" s="212"/>
    </row>
    <row r="3" spans="1:18" ht="35.4" customHeight="1">
      <c r="A3" s="2546" t="s">
        <v>1000</v>
      </c>
      <c r="B3" s="2547" t="s">
        <v>1082</v>
      </c>
      <c r="C3" s="2547"/>
      <c r="D3" s="2547" t="s">
        <v>1083</v>
      </c>
      <c r="E3" s="2547"/>
      <c r="F3" s="2547" t="s">
        <v>1147</v>
      </c>
      <c r="G3" s="2547"/>
      <c r="H3" s="212"/>
      <c r="I3" s="212"/>
      <c r="J3" s="212"/>
      <c r="K3" s="212"/>
      <c r="L3" s="212"/>
      <c r="M3" s="212"/>
      <c r="N3" s="212"/>
      <c r="O3" s="212"/>
      <c r="P3" s="212"/>
      <c r="Q3" s="212"/>
      <c r="R3" s="212"/>
    </row>
    <row r="4" spans="1:18" ht="25.55" customHeight="1">
      <c r="A4" s="2546"/>
      <c r="B4" s="1948" t="s">
        <v>1084</v>
      </c>
      <c r="C4" s="1948" t="s">
        <v>1085</v>
      </c>
      <c r="D4" s="2547"/>
      <c r="E4" s="2547"/>
      <c r="F4" s="2547"/>
      <c r="G4" s="2547"/>
      <c r="H4" s="212"/>
      <c r="I4" s="212"/>
      <c r="J4" s="212"/>
      <c r="K4" s="212"/>
      <c r="L4" s="212"/>
      <c r="M4" s="212"/>
      <c r="N4" s="212"/>
      <c r="O4" s="212"/>
      <c r="P4" s="212"/>
      <c r="Q4" s="212"/>
      <c r="R4" s="212"/>
    </row>
    <row r="5" spans="1:18" ht="29.15" customHeight="1">
      <c r="A5" s="1247">
        <v>2022</v>
      </c>
      <c r="B5" s="474">
        <v>948</v>
      </c>
      <c r="C5" s="474">
        <v>461</v>
      </c>
      <c r="D5" s="2548">
        <v>28997360</v>
      </c>
      <c r="E5" s="2549"/>
      <c r="F5" s="2548">
        <v>20444422</v>
      </c>
      <c r="G5" s="2549"/>
      <c r="H5" s="212"/>
      <c r="I5" s="212"/>
      <c r="J5" s="212"/>
      <c r="K5" s="212"/>
      <c r="L5" s="212"/>
      <c r="M5" s="212"/>
      <c r="N5" s="212"/>
      <c r="O5" s="212"/>
      <c r="P5" s="212"/>
      <c r="Q5" s="212"/>
      <c r="R5" s="212"/>
    </row>
    <row r="6" spans="1:18" ht="29.15" customHeight="1">
      <c r="A6" s="925">
        <v>2023</v>
      </c>
      <c r="B6" s="1847">
        <v>714</v>
      </c>
      <c r="C6" s="1847">
        <v>422</v>
      </c>
      <c r="D6" s="2550">
        <v>28773537.789999999</v>
      </c>
      <c r="E6" s="2551"/>
      <c r="F6" s="2550">
        <v>54354618.689999998</v>
      </c>
      <c r="G6" s="2551"/>
      <c r="H6" s="212"/>
      <c r="I6" s="212"/>
      <c r="J6" s="212"/>
      <c r="K6" s="212"/>
      <c r="L6" s="212"/>
      <c r="M6" s="212"/>
      <c r="N6" s="212"/>
      <c r="O6" s="212"/>
      <c r="P6" s="212"/>
      <c r="Q6" s="212"/>
      <c r="R6" s="212"/>
    </row>
    <row r="7" spans="1:18" ht="18" customHeight="1">
      <c r="A7" s="492"/>
      <c r="B7" s="212"/>
      <c r="C7" s="212"/>
      <c r="D7" s="212"/>
      <c r="E7" s="212"/>
      <c r="F7" s="212"/>
      <c r="G7" s="212"/>
      <c r="H7" s="212"/>
      <c r="I7" s="212"/>
      <c r="J7" s="212"/>
      <c r="K7" s="212"/>
      <c r="L7" s="212"/>
      <c r="M7" s="212"/>
      <c r="N7" s="212"/>
      <c r="O7" s="212"/>
      <c r="P7" s="212"/>
      <c r="Q7" s="212"/>
      <c r="R7" s="212"/>
    </row>
    <row r="8" spans="1:18" ht="18" customHeight="1">
      <c r="A8" s="20" t="s">
        <v>907</v>
      </c>
      <c r="B8" s="212"/>
      <c r="C8" s="212"/>
      <c r="D8" s="212"/>
      <c r="E8" s="212"/>
      <c r="F8" s="212"/>
      <c r="G8" s="212"/>
      <c r="H8" s="212"/>
      <c r="I8" s="212"/>
      <c r="J8" s="212"/>
      <c r="K8" s="212"/>
      <c r="L8" s="212"/>
      <c r="M8" s="212"/>
      <c r="N8" s="212"/>
      <c r="O8" s="212"/>
      <c r="P8" s="212"/>
      <c r="Q8" s="212"/>
      <c r="R8" s="212"/>
    </row>
    <row r="9" spans="1:18" ht="18" customHeight="1">
      <c r="A9" s="20"/>
      <c r="B9" s="212"/>
      <c r="C9" s="212"/>
      <c r="D9" s="212"/>
      <c r="E9" s="212"/>
      <c r="F9" s="212"/>
      <c r="G9" s="212"/>
      <c r="H9" s="212"/>
      <c r="I9" s="212"/>
      <c r="J9" s="212"/>
      <c r="K9" s="212"/>
      <c r="L9" s="212"/>
      <c r="M9" s="212"/>
      <c r="N9" s="212"/>
      <c r="O9" s="212"/>
      <c r="P9" s="212"/>
      <c r="Q9" s="212"/>
      <c r="R9" s="212"/>
    </row>
    <row r="10" spans="1:18" ht="15.05">
      <c r="A10" s="12" t="s">
        <v>1096</v>
      </c>
      <c r="B10" s="12"/>
      <c r="C10" s="212"/>
      <c r="D10" s="212"/>
      <c r="E10" s="212"/>
      <c r="F10" s="212"/>
      <c r="G10" s="212"/>
      <c r="H10" s="212"/>
      <c r="I10" s="212"/>
      <c r="J10" s="212"/>
      <c r="K10" s="212"/>
      <c r="L10" s="212"/>
      <c r="M10" s="212"/>
      <c r="N10" s="212"/>
      <c r="O10" s="212"/>
      <c r="P10" s="212"/>
      <c r="Q10" s="212"/>
      <c r="R10" s="212"/>
    </row>
    <row r="11" spans="1:18" ht="15.05" customHeight="1">
      <c r="A11" s="212"/>
      <c r="B11" s="212"/>
      <c r="C11" s="212"/>
      <c r="D11" s="212"/>
      <c r="E11" s="212"/>
      <c r="F11" s="212"/>
      <c r="G11" s="212"/>
      <c r="H11" s="212"/>
      <c r="I11" s="212"/>
      <c r="J11" s="212"/>
      <c r="K11" s="212"/>
      <c r="L11" s="212"/>
      <c r="M11" s="212"/>
      <c r="N11" s="212"/>
      <c r="O11" s="212"/>
      <c r="P11" s="212"/>
      <c r="Q11" s="212"/>
      <c r="R11" s="212"/>
    </row>
    <row r="12" spans="1:18" ht="57.15" customHeight="1">
      <c r="A12" s="2552" t="s">
        <v>1086</v>
      </c>
      <c r="B12" s="2554" t="s">
        <v>1087</v>
      </c>
      <c r="C12" s="2555"/>
      <c r="D12" s="2554" t="s">
        <v>1132</v>
      </c>
      <c r="E12" s="2555"/>
      <c r="F12" s="2554" t="s">
        <v>1139</v>
      </c>
      <c r="G12" s="2555"/>
      <c r="H12" s="1870"/>
      <c r="I12" s="375"/>
      <c r="J12" s="375"/>
      <c r="K12" s="212"/>
      <c r="L12" s="212"/>
      <c r="M12" s="212"/>
      <c r="N12" s="212"/>
      <c r="O12" s="212"/>
      <c r="P12" s="212"/>
      <c r="Q12" s="212"/>
      <c r="R12" s="212"/>
    </row>
    <row r="13" spans="1:18" ht="18" customHeight="1">
      <c r="A13" s="2553"/>
      <c r="B13" s="1686">
        <v>2022</v>
      </c>
      <c r="C13" s="1687">
        <v>2023</v>
      </c>
      <c r="D13" s="1686">
        <v>2022</v>
      </c>
      <c r="E13" s="1687">
        <v>2023</v>
      </c>
      <c r="F13" s="1686">
        <v>2022</v>
      </c>
      <c r="G13" s="1687">
        <v>2023</v>
      </c>
      <c r="H13" s="203"/>
      <c r="I13" s="375"/>
      <c r="J13" s="375"/>
      <c r="K13" s="212"/>
      <c r="L13" s="212"/>
      <c r="M13" s="212"/>
      <c r="N13" s="212"/>
      <c r="O13" s="212"/>
      <c r="P13" s="212"/>
      <c r="Q13" s="212"/>
      <c r="R13" s="212"/>
    </row>
    <row r="14" spans="1:18" ht="27.1" customHeight="1">
      <c r="A14" s="1688" t="s">
        <v>598</v>
      </c>
      <c r="B14" s="1688">
        <v>148</v>
      </c>
      <c r="C14" s="1688">
        <f>SUM(C15:C20)</f>
        <v>111</v>
      </c>
      <c r="D14" s="1689">
        <v>8574.93</v>
      </c>
      <c r="E14" s="1689">
        <f>SUM(E15:E20)</f>
        <v>5941.86</v>
      </c>
      <c r="F14" s="1690">
        <v>6008</v>
      </c>
      <c r="G14" s="1690">
        <f>SUM(G15:G20)</f>
        <v>6022</v>
      </c>
      <c r="H14" s="1870"/>
      <c r="I14" s="22"/>
      <c r="J14" s="22"/>
      <c r="K14" s="212"/>
      <c r="L14" s="212"/>
      <c r="M14" s="212"/>
      <c r="N14" s="212"/>
      <c r="O14" s="212"/>
      <c r="P14" s="212"/>
      <c r="Q14" s="212"/>
      <c r="R14" s="212"/>
    </row>
    <row r="15" spans="1:18" ht="20.05" customHeight="1">
      <c r="A15" s="1691" t="s">
        <v>1088</v>
      </c>
      <c r="B15" s="1692">
        <v>58</v>
      </c>
      <c r="C15" s="1692">
        <v>35</v>
      </c>
      <c r="D15" s="1693">
        <v>4099.0200000000004</v>
      </c>
      <c r="E15" s="1693">
        <v>2145.8200000000002</v>
      </c>
      <c r="F15" s="1692">
        <v>55</v>
      </c>
      <c r="G15" s="1692">
        <v>103</v>
      </c>
      <c r="H15" s="1870"/>
      <c r="I15" s="22"/>
      <c r="J15" s="22"/>
      <c r="K15" s="212"/>
      <c r="L15" s="212"/>
      <c r="M15" s="212"/>
      <c r="N15" s="212"/>
      <c r="O15" s="212"/>
      <c r="P15" s="212"/>
      <c r="Q15" s="212"/>
      <c r="R15" s="212"/>
    </row>
    <row r="16" spans="1:18" ht="20.05" customHeight="1">
      <c r="A16" s="1694" t="s">
        <v>1089</v>
      </c>
      <c r="B16" s="1695">
        <v>89</v>
      </c>
      <c r="C16" s="1848">
        <v>75</v>
      </c>
      <c r="D16" s="1696">
        <v>4379.91</v>
      </c>
      <c r="E16" s="1849">
        <v>3705.08</v>
      </c>
      <c r="F16" s="1697">
        <v>5854</v>
      </c>
      <c r="G16" s="1851">
        <v>5812</v>
      </c>
      <c r="H16" s="1870"/>
      <c r="I16" s="22"/>
      <c r="J16" s="22"/>
      <c r="K16" s="212"/>
      <c r="L16" s="212"/>
      <c r="M16" s="212"/>
      <c r="N16" s="212"/>
      <c r="O16" s="212"/>
      <c r="P16" s="212"/>
      <c r="Q16" s="212"/>
      <c r="R16" s="212"/>
    </row>
    <row r="17" spans="1:18" ht="20.05" customHeight="1">
      <c r="A17" s="1694" t="s">
        <v>1091</v>
      </c>
      <c r="B17" s="1695">
        <v>1</v>
      </c>
      <c r="C17" s="1848">
        <v>1</v>
      </c>
      <c r="D17" s="1698">
        <v>96</v>
      </c>
      <c r="E17" s="1850">
        <v>90.96</v>
      </c>
      <c r="F17" s="1695">
        <v>24</v>
      </c>
      <c r="G17" s="1848">
        <v>26</v>
      </c>
      <c r="H17" s="1870"/>
      <c r="I17" s="22"/>
      <c r="J17" s="22"/>
      <c r="K17" s="212"/>
      <c r="L17" s="212"/>
      <c r="M17" s="212"/>
      <c r="N17" s="212"/>
      <c r="O17" s="212"/>
      <c r="P17" s="212"/>
      <c r="Q17" s="212"/>
      <c r="R17" s="212"/>
    </row>
    <row r="18" spans="1:18" ht="20.05" customHeight="1">
      <c r="A18" s="1694" t="s">
        <v>1092</v>
      </c>
      <c r="B18" s="1695">
        <v>0</v>
      </c>
      <c r="C18" s="1848">
        <v>0</v>
      </c>
      <c r="D18" s="1698">
        <v>0</v>
      </c>
      <c r="E18" s="1850">
        <v>0</v>
      </c>
      <c r="F18" s="1695">
        <v>33</v>
      </c>
      <c r="G18" s="1848">
        <v>36</v>
      </c>
      <c r="H18" s="1870"/>
      <c r="I18" s="22"/>
      <c r="J18" s="22"/>
      <c r="K18" s="212"/>
      <c r="L18" s="212"/>
      <c r="M18" s="212"/>
      <c r="N18" s="212"/>
      <c r="O18" s="212"/>
      <c r="P18" s="212"/>
      <c r="Q18" s="212"/>
      <c r="R18" s="212"/>
    </row>
    <row r="19" spans="1:18" ht="20.05" customHeight="1">
      <c r="A19" s="1699" t="s">
        <v>1148</v>
      </c>
      <c r="B19" s="1695">
        <v>0</v>
      </c>
      <c r="C19" s="1848">
        <v>0</v>
      </c>
      <c r="D19" s="1698">
        <v>0</v>
      </c>
      <c r="E19" s="1850">
        <v>0</v>
      </c>
      <c r="F19" s="1695">
        <v>37</v>
      </c>
      <c r="G19" s="1848">
        <v>40</v>
      </c>
      <c r="H19" s="1870"/>
      <c r="I19" s="22"/>
      <c r="J19" s="22"/>
      <c r="K19" s="212"/>
      <c r="L19" s="212"/>
      <c r="M19" s="212"/>
      <c r="N19" s="212"/>
      <c r="O19" s="212"/>
      <c r="P19" s="212"/>
      <c r="Q19" s="212"/>
      <c r="R19" s="212"/>
    </row>
    <row r="20" spans="1:18" ht="20.05" customHeight="1">
      <c r="A20" s="1699" t="s">
        <v>1145</v>
      </c>
      <c r="B20" s="1695">
        <v>0</v>
      </c>
      <c r="C20" s="1848">
        <v>0</v>
      </c>
      <c r="D20" s="1698">
        <v>0</v>
      </c>
      <c r="E20" s="1850">
        <v>0</v>
      </c>
      <c r="F20" s="1695">
        <v>5</v>
      </c>
      <c r="G20" s="1848">
        <v>5</v>
      </c>
      <c r="H20" s="1870"/>
      <c r="I20" s="22"/>
      <c r="J20" s="212"/>
      <c r="K20" s="212"/>
      <c r="L20" s="212"/>
      <c r="M20" s="212"/>
      <c r="N20" s="212"/>
      <c r="O20" s="212"/>
      <c r="P20" s="212"/>
      <c r="Q20" s="212"/>
      <c r="R20" s="212"/>
    </row>
    <row r="21" spans="1:18">
      <c r="A21" s="212"/>
      <c r="B21" s="212"/>
      <c r="C21" s="212"/>
      <c r="D21" s="212"/>
      <c r="E21" s="212"/>
      <c r="F21" s="212"/>
      <c r="G21" s="212"/>
      <c r="H21" s="212"/>
      <c r="I21" s="22"/>
      <c r="J21" s="212"/>
      <c r="K21" s="212"/>
      <c r="L21" s="212"/>
      <c r="M21" s="212"/>
      <c r="N21" s="212"/>
      <c r="O21" s="212"/>
      <c r="P21" s="212"/>
      <c r="Q21" s="212"/>
      <c r="R21" s="212"/>
    </row>
    <row r="22" spans="1:18">
      <c r="A22" s="20" t="s">
        <v>907</v>
      </c>
      <c r="B22" s="212"/>
      <c r="C22" s="212"/>
      <c r="D22" s="212"/>
      <c r="E22" s="212"/>
      <c r="F22" s="212"/>
      <c r="G22" s="212"/>
      <c r="H22" s="212"/>
      <c r="I22" s="22"/>
      <c r="J22" s="212"/>
      <c r="K22" s="212"/>
      <c r="L22" s="212"/>
      <c r="M22" s="212"/>
      <c r="N22" s="212"/>
      <c r="O22" s="212"/>
      <c r="P22" s="212"/>
      <c r="Q22" s="212"/>
      <c r="R22" s="212"/>
    </row>
    <row r="23" spans="1:18">
      <c r="A23" s="212"/>
      <c r="B23" s="212"/>
      <c r="C23" s="212"/>
      <c r="D23" s="212"/>
      <c r="E23" s="212"/>
      <c r="F23" s="212"/>
      <c r="G23" s="212"/>
      <c r="H23" s="212"/>
      <c r="I23" s="212"/>
      <c r="J23" s="212"/>
      <c r="K23" s="212"/>
      <c r="L23" s="212"/>
      <c r="M23" s="212"/>
      <c r="N23" s="212"/>
      <c r="O23" s="212"/>
      <c r="P23" s="212"/>
      <c r="Q23" s="212"/>
      <c r="R23" s="212"/>
    </row>
    <row r="24" spans="1:18" ht="15.85" customHeight="1">
      <c r="A24" s="212"/>
      <c r="B24" s="212"/>
      <c r="C24" s="212"/>
      <c r="I24" s="258"/>
      <c r="J24" s="212"/>
      <c r="K24" s="212"/>
      <c r="L24" s="212"/>
      <c r="M24" s="212"/>
      <c r="N24" s="212"/>
      <c r="O24" s="212"/>
      <c r="P24" s="212"/>
      <c r="Q24" s="212"/>
      <c r="R24" s="212"/>
    </row>
    <row r="25" spans="1:18" ht="15.05" customHeight="1">
      <c r="A25" s="212"/>
      <c r="B25" s="212"/>
      <c r="C25" s="212"/>
      <c r="F25" s="498"/>
      <c r="G25" s="258"/>
      <c r="H25" s="258"/>
      <c r="I25" s="258"/>
      <c r="J25" s="212"/>
      <c r="K25" s="212"/>
      <c r="L25" s="212"/>
      <c r="M25" s="212"/>
      <c r="N25" s="212"/>
      <c r="O25" s="212"/>
      <c r="P25" s="212"/>
      <c r="Q25" s="212"/>
      <c r="R25" s="212"/>
    </row>
    <row r="26" spans="1:18" ht="15.05" customHeight="1">
      <c r="A26" s="212"/>
      <c r="B26" s="212"/>
      <c r="C26" s="212"/>
      <c r="E26" s="537"/>
      <c r="F26" s="537"/>
      <c r="G26" s="537"/>
      <c r="H26" s="258"/>
      <c r="I26" s="258"/>
      <c r="J26" s="212"/>
      <c r="K26" s="212"/>
      <c r="L26" s="212"/>
      <c r="M26" s="212"/>
      <c r="N26" s="212"/>
      <c r="O26" s="212"/>
      <c r="P26" s="212"/>
      <c r="Q26" s="212"/>
      <c r="R26" s="212"/>
    </row>
    <row r="27" spans="1:18" ht="15.65">
      <c r="A27" s="11" t="s">
        <v>1151</v>
      </c>
      <c r="B27" s="1934"/>
      <c r="C27" s="1870"/>
      <c r="D27" s="1870"/>
      <c r="E27" s="538"/>
      <c r="F27" s="538"/>
      <c r="G27" s="539"/>
      <c r="H27" s="1870"/>
      <c r="I27" s="1870"/>
      <c r="J27" s="1870"/>
      <c r="K27" s="1870"/>
      <c r="L27" s="1870"/>
      <c r="M27" s="212"/>
      <c r="N27" s="212"/>
      <c r="O27" s="212"/>
      <c r="P27" s="212"/>
      <c r="Q27" s="212"/>
      <c r="R27" s="212"/>
    </row>
    <row r="28" spans="1:18" ht="15.65">
      <c r="A28" s="11" t="s">
        <v>1323</v>
      </c>
      <c r="B28" s="1934"/>
      <c r="C28" s="1870"/>
      <c r="D28" s="1870"/>
      <c r="E28" s="1870"/>
      <c r="F28" s="1870"/>
      <c r="G28" s="1870"/>
      <c r="H28" s="1870"/>
      <c r="I28" s="1870"/>
      <c r="J28" s="1870"/>
      <c r="K28" s="1870"/>
      <c r="L28" s="1870"/>
      <c r="M28" s="212"/>
      <c r="N28" s="212"/>
      <c r="O28" s="212"/>
      <c r="P28" s="212"/>
      <c r="Q28" s="212"/>
      <c r="R28" s="212"/>
    </row>
    <row r="29" spans="1:18" ht="15.65">
      <c r="B29" s="1934"/>
      <c r="C29" s="1870"/>
      <c r="D29" s="1870"/>
      <c r="E29" s="1870"/>
      <c r="F29" s="1870"/>
      <c r="G29" s="1870"/>
      <c r="H29" s="1870"/>
      <c r="I29" s="1870"/>
      <c r="J29" s="1870"/>
      <c r="K29" s="1870"/>
      <c r="L29" s="1870"/>
      <c r="M29" s="212"/>
      <c r="N29" s="212"/>
      <c r="O29" s="212"/>
      <c r="P29" s="212"/>
      <c r="Q29" s="212"/>
      <c r="R29" s="212"/>
    </row>
    <row r="30" spans="1:18" ht="15.65">
      <c r="A30" s="11" t="s">
        <v>1977</v>
      </c>
      <c r="B30" s="1870"/>
      <c r="C30" s="1870"/>
      <c r="D30" s="1870"/>
      <c r="E30" s="1870"/>
      <c r="F30" s="1870"/>
      <c r="G30" s="1870"/>
      <c r="H30" s="1870"/>
      <c r="I30" s="1870"/>
      <c r="J30" s="1870"/>
      <c r="K30" s="1870"/>
      <c r="L30" s="1870"/>
    </row>
    <row r="31" spans="1:18" ht="15.65">
      <c r="A31" s="1870"/>
      <c r="B31" s="1934"/>
      <c r="C31" s="1870"/>
      <c r="D31" s="1870"/>
      <c r="E31" s="1870"/>
      <c r="F31" s="1870"/>
      <c r="G31" s="1870"/>
      <c r="H31" s="1870"/>
      <c r="I31" s="1870"/>
      <c r="J31" s="1870"/>
      <c r="K31" s="1870"/>
      <c r="L31" s="1870"/>
    </row>
    <row r="32" spans="1:18" ht="18.2">
      <c r="A32" s="28"/>
      <c r="B32" s="28"/>
      <c r="C32" s="1870"/>
      <c r="D32" s="1870"/>
      <c r="E32" s="1870"/>
      <c r="F32" s="1870"/>
      <c r="G32" s="1870"/>
      <c r="H32" s="1870"/>
      <c r="I32" s="1870"/>
      <c r="J32" s="1870"/>
      <c r="K32" s="1870"/>
      <c r="L32" s="1870"/>
    </row>
    <row r="33" spans="1:12" ht="18.2">
      <c r="A33" s="28"/>
      <c r="B33" s="28"/>
      <c r="C33" s="1870"/>
      <c r="D33" s="1870"/>
      <c r="E33" s="1870"/>
      <c r="F33" s="1870"/>
      <c r="G33" s="1870"/>
      <c r="H33" s="1870"/>
      <c r="I33" s="1870"/>
      <c r="J33" s="1870"/>
      <c r="K33" s="1870"/>
      <c r="L33" s="1870"/>
    </row>
    <row r="34" spans="1:12" ht="15.65">
      <c r="A34" s="1870"/>
      <c r="B34" s="1870"/>
      <c r="C34" s="1870"/>
      <c r="D34" s="1870"/>
      <c r="E34" s="1870"/>
      <c r="F34" s="1870"/>
      <c r="G34" s="1870"/>
      <c r="H34" s="1870"/>
      <c r="I34" s="1870"/>
      <c r="J34" s="1870"/>
      <c r="K34" s="1870"/>
      <c r="L34" s="1870"/>
    </row>
    <row r="35" spans="1:12" ht="15.65">
      <c r="A35" s="1934"/>
      <c r="B35" s="1870"/>
      <c r="C35" s="1870"/>
      <c r="D35" s="1870"/>
      <c r="E35" s="1870"/>
      <c r="F35" s="1870"/>
      <c r="G35" s="1870"/>
      <c r="H35" s="1870"/>
      <c r="I35" s="1870"/>
      <c r="J35" s="1870"/>
      <c r="K35" s="1870"/>
      <c r="L35" s="1870"/>
    </row>
    <row r="36" spans="1:12" ht="15.65">
      <c r="A36" s="1870"/>
      <c r="B36" s="1870"/>
      <c r="C36" s="1870"/>
      <c r="D36" s="1870"/>
      <c r="E36" s="1870"/>
      <c r="F36" s="1870"/>
      <c r="G36" s="1870"/>
      <c r="H36" s="1870"/>
      <c r="I36" s="1870"/>
      <c r="J36" s="1870"/>
      <c r="K36" s="1870"/>
      <c r="L36" s="1870"/>
    </row>
  </sheetData>
  <mergeCells count="12">
    <mergeCell ref="D6:E6"/>
    <mergeCell ref="F6:G6"/>
    <mergeCell ref="A12:A13"/>
    <mergeCell ref="B12:C12"/>
    <mergeCell ref="D12:E12"/>
    <mergeCell ref="F12:G12"/>
    <mergeCell ref="A3:A4"/>
    <mergeCell ref="B3:C3"/>
    <mergeCell ref="D3:E4"/>
    <mergeCell ref="F3:G4"/>
    <mergeCell ref="D5:E5"/>
    <mergeCell ref="F5:G5"/>
  </mergeCells>
  <pageMargins left="0.70866141732283472" right="0.70866141732283472" top="0.74803149606299213" bottom="0.74803149606299213" header="0.31496062992125984" footer="0.31496062992125984"/>
  <pageSetup paperSize="9" scale="90" orientation="portrait" horizontalDpi="4294967295" verticalDpi="4294967295" r:id="rId1"/>
  <headerFooter>
    <oddHeader>&amp;C&amp;11 61</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38"/>
  <sheetViews>
    <sheetView zoomScaleNormal="100" workbookViewId="0">
      <selection sqref="A1:XFD1048576"/>
    </sheetView>
  </sheetViews>
  <sheetFormatPr defaultColWidth="8.90625" defaultRowHeight="15.65"/>
  <cols>
    <col min="1" max="1" width="3.6328125" style="13" customWidth="1"/>
    <col min="2" max="2" width="33.1796875" style="13" customWidth="1"/>
    <col min="3" max="4" width="9.81640625" style="13" customWidth="1"/>
    <col min="5" max="5" width="12.81640625" style="13" customWidth="1"/>
    <col min="6" max="6" width="37.08984375" style="13" customWidth="1"/>
    <col min="7" max="16384" width="8.90625" style="13"/>
  </cols>
  <sheetData>
    <row r="1" spans="1:6" s="11" customFormat="1" ht="17.399999999999999" customHeight="1">
      <c r="A1" s="467" t="s">
        <v>1098</v>
      </c>
      <c r="B1" s="434"/>
      <c r="C1" s="435"/>
      <c r="D1" s="435"/>
      <c r="E1" s="472"/>
    </row>
    <row r="2" spans="1:6" s="11" customFormat="1" ht="15.05" customHeight="1">
      <c r="A2" s="1392"/>
      <c r="B2" s="439"/>
      <c r="C2" s="439"/>
      <c r="D2" s="439"/>
      <c r="E2" s="473"/>
    </row>
    <row r="3" spans="1:6" s="11" customFormat="1" ht="12.7" customHeight="1">
      <c r="A3" s="2524" t="s">
        <v>434</v>
      </c>
      <c r="B3" s="2524" t="s">
        <v>388</v>
      </c>
      <c r="C3" s="2524" t="s">
        <v>741</v>
      </c>
      <c r="D3" s="2524"/>
      <c r="E3" s="2525" t="s">
        <v>1097</v>
      </c>
      <c r="F3" s="2525" t="s">
        <v>1131</v>
      </c>
    </row>
    <row r="4" spans="1:6" s="11" customFormat="1" ht="12.7" customHeight="1">
      <c r="A4" s="2524"/>
      <c r="B4" s="2524"/>
      <c r="C4" s="2524"/>
      <c r="D4" s="2524"/>
      <c r="E4" s="2525"/>
      <c r="F4" s="2525"/>
    </row>
    <row r="5" spans="1:6" s="11" customFormat="1" ht="12.7" customHeight="1">
      <c r="A5" s="2524"/>
      <c r="B5" s="2524"/>
      <c r="C5" s="2524"/>
      <c r="D5" s="2524"/>
      <c r="E5" s="2525"/>
      <c r="F5" s="2525"/>
    </row>
    <row r="6" spans="1:6" s="11" customFormat="1" ht="12.7" customHeight="1">
      <c r="A6" s="2524"/>
      <c r="B6" s="2524"/>
      <c r="C6" s="2525" t="s">
        <v>815</v>
      </c>
      <c r="D6" s="2525" t="s">
        <v>816</v>
      </c>
      <c r="E6" s="2525"/>
      <c r="F6" s="2525"/>
    </row>
    <row r="7" spans="1:6" s="11" customFormat="1" ht="12.7" customHeight="1">
      <c r="A7" s="2524"/>
      <c r="B7" s="2524"/>
      <c r="C7" s="2525"/>
      <c r="D7" s="2525"/>
      <c r="E7" s="2525"/>
      <c r="F7" s="2525"/>
    </row>
    <row r="8" spans="1:6" s="11" customFormat="1" ht="12.7" customHeight="1">
      <c r="A8" s="1443">
        <v>1</v>
      </c>
      <c r="B8" s="1443">
        <v>2</v>
      </c>
      <c r="C8" s="1444">
        <v>3</v>
      </c>
      <c r="D8" s="1444">
        <v>4</v>
      </c>
      <c r="E8" s="1444">
        <v>5</v>
      </c>
      <c r="F8" s="1443">
        <v>6</v>
      </c>
    </row>
    <row r="9" spans="1:6" s="11" customFormat="1" ht="13.65" customHeight="1">
      <c r="A9" s="2497" t="s">
        <v>968</v>
      </c>
      <c r="B9" s="2498"/>
      <c r="C9" s="2498"/>
      <c r="D9" s="2498"/>
      <c r="E9" s="2498"/>
      <c r="F9" s="2499"/>
    </row>
    <row r="10" spans="1:6" ht="26.3">
      <c r="A10" s="1642">
        <v>70</v>
      </c>
      <c r="B10" s="1653" t="s">
        <v>1180</v>
      </c>
      <c r="C10" s="1434">
        <v>2022</v>
      </c>
      <c r="D10" s="1434">
        <v>2022</v>
      </c>
      <c r="E10" s="1654">
        <v>54</v>
      </c>
      <c r="F10" s="1642" t="s">
        <v>1181</v>
      </c>
    </row>
    <row r="11" spans="1:6" ht="78.900000000000006">
      <c r="A11" s="1642">
        <v>71</v>
      </c>
      <c r="B11" s="1653" t="s">
        <v>1182</v>
      </c>
      <c r="C11" s="1434">
        <v>2022</v>
      </c>
      <c r="D11" s="1434">
        <v>2022</v>
      </c>
      <c r="E11" s="1654">
        <v>1050</v>
      </c>
      <c r="F11" s="1642" t="s">
        <v>1183</v>
      </c>
    </row>
    <row r="12" spans="1:6" ht="52.6">
      <c r="A12" s="1642">
        <v>72</v>
      </c>
      <c r="B12" s="1653" t="s">
        <v>1184</v>
      </c>
      <c r="C12" s="1434">
        <v>2022</v>
      </c>
      <c r="D12" s="1434">
        <v>2022</v>
      </c>
      <c r="E12" s="1654">
        <v>787</v>
      </c>
      <c r="F12" s="1642" t="s">
        <v>1185</v>
      </c>
    </row>
    <row r="13" spans="1:6" ht="39.450000000000003">
      <c r="A13" s="1642">
        <v>73</v>
      </c>
      <c r="B13" s="1653" t="s">
        <v>1186</v>
      </c>
      <c r="C13" s="1434">
        <v>2022</v>
      </c>
      <c r="D13" s="1434">
        <v>2022</v>
      </c>
      <c r="E13" s="1654">
        <v>28</v>
      </c>
      <c r="F13" s="1642" t="s">
        <v>1187</v>
      </c>
    </row>
    <row r="14" spans="1:6" ht="26.3">
      <c r="A14" s="1642">
        <v>74</v>
      </c>
      <c r="B14" s="1653" t="s">
        <v>1188</v>
      </c>
      <c r="C14" s="1434">
        <v>2022</v>
      </c>
      <c r="D14" s="1434">
        <v>2022</v>
      </c>
      <c r="E14" s="1654">
        <v>150</v>
      </c>
      <c r="F14" s="1642" t="s">
        <v>1189</v>
      </c>
    </row>
    <row r="15" spans="1:6" ht="26.3">
      <c r="A15" s="1642">
        <v>75</v>
      </c>
      <c r="B15" s="1653" t="s">
        <v>1188</v>
      </c>
      <c r="C15" s="1434">
        <v>2022</v>
      </c>
      <c r="D15" s="1434">
        <v>2022</v>
      </c>
      <c r="E15" s="1654">
        <v>215</v>
      </c>
      <c r="F15" s="1642" t="s">
        <v>1179</v>
      </c>
    </row>
    <row r="16" spans="1:6" ht="26.3">
      <c r="A16" s="1642">
        <v>76</v>
      </c>
      <c r="B16" s="1653" t="s">
        <v>1190</v>
      </c>
      <c r="C16" s="1434">
        <v>2022</v>
      </c>
      <c r="D16" s="1434">
        <v>2022</v>
      </c>
      <c r="E16" s="1654">
        <v>105</v>
      </c>
      <c r="F16" s="1642" t="s">
        <v>1191</v>
      </c>
    </row>
    <row r="17" spans="1:6" s="11" customFormat="1" ht="13.65" customHeight="1">
      <c r="A17" s="2497" t="s">
        <v>969</v>
      </c>
      <c r="B17" s="2498"/>
      <c r="C17" s="2498"/>
      <c r="D17" s="2498"/>
      <c r="E17" s="2498"/>
      <c r="F17" s="2499"/>
    </row>
    <row r="18" spans="1:6" ht="39.450000000000003">
      <c r="A18" s="1639">
        <v>77</v>
      </c>
      <c r="B18" s="1638" t="s">
        <v>1192</v>
      </c>
      <c r="C18" s="1639">
        <v>2021</v>
      </c>
      <c r="D18" s="1639">
        <v>2022</v>
      </c>
      <c r="E18" s="1640">
        <v>900</v>
      </c>
      <c r="F18" s="1641" t="s">
        <v>1193</v>
      </c>
    </row>
    <row r="19" spans="1:6" ht="65.75">
      <c r="A19" s="1639">
        <v>78</v>
      </c>
      <c r="B19" s="1638" t="s">
        <v>1194</v>
      </c>
      <c r="C19" s="1639">
        <v>2019</v>
      </c>
      <c r="D19" s="1639">
        <v>2022</v>
      </c>
      <c r="E19" s="1640">
        <v>4826</v>
      </c>
      <c r="F19" s="1641" t="s">
        <v>1195</v>
      </c>
    </row>
    <row r="20" spans="1:6" ht="26.3">
      <c r="A20" s="1639">
        <v>79</v>
      </c>
      <c r="B20" s="1638" t="s">
        <v>1196</v>
      </c>
      <c r="C20" s="1639">
        <v>2022</v>
      </c>
      <c r="D20" s="1639">
        <v>2022</v>
      </c>
      <c r="E20" s="1640">
        <v>140</v>
      </c>
      <c r="F20" s="1641" t="s">
        <v>1197</v>
      </c>
    </row>
    <row r="21" spans="1:6" ht="26.3">
      <c r="A21" s="1639">
        <v>80</v>
      </c>
      <c r="B21" s="1638" t="s">
        <v>1198</v>
      </c>
      <c r="C21" s="1639">
        <v>2022</v>
      </c>
      <c r="D21" s="1639">
        <v>2022</v>
      </c>
      <c r="E21" s="1640">
        <v>82</v>
      </c>
      <c r="F21" s="1641" t="s">
        <v>1199</v>
      </c>
    </row>
    <row r="22" spans="1:6" ht="26.3">
      <c r="A22" s="1639">
        <v>81</v>
      </c>
      <c r="B22" s="1638" t="s">
        <v>1200</v>
      </c>
      <c r="C22" s="1639">
        <v>2021</v>
      </c>
      <c r="D22" s="1639">
        <v>2022</v>
      </c>
      <c r="E22" s="1640">
        <v>3050</v>
      </c>
      <c r="F22" s="1641" t="s">
        <v>1201</v>
      </c>
    </row>
    <row r="23" spans="1:6" ht="52.6">
      <c r="A23" s="1639">
        <v>82</v>
      </c>
      <c r="B23" s="1638" t="s">
        <v>1202</v>
      </c>
      <c r="C23" s="1639">
        <v>2022</v>
      </c>
      <c r="D23" s="1639">
        <v>2022</v>
      </c>
      <c r="E23" s="1640">
        <v>125</v>
      </c>
      <c r="F23" s="1641" t="s">
        <v>1203</v>
      </c>
    </row>
    <row r="24" spans="1:6" ht="26.3">
      <c r="A24" s="1639">
        <v>83</v>
      </c>
      <c r="B24" s="1638" t="s">
        <v>1204</v>
      </c>
      <c r="C24" s="1639">
        <v>2022</v>
      </c>
      <c r="D24" s="1639">
        <v>2022</v>
      </c>
      <c r="E24" s="1640">
        <v>82</v>
      </c>
      <c r="F24" s="1641" t="s">
        <v>1205</v>
      </c>
    </row>
    <row r="25" spans="1:6" s="11" customFormat="1" ht="13.65" customHeight="1">
      <c r="A25" s="2497" t="s">
        <v>970</v>
      </c>
      <c r="B25" s="2498"/>
      <c r="C25" s="2498"/>
      <c r="D25" s="2498"/>
      <c r="E25" s="2498"/>
      <c r="F25" s="2499"/>
    </row>
    <row r="26" spans="1:6" ht="39.450000000000003">
      <c r="A26" s="1641">
        <v>84</v>
      </c>
      <c r="B26" s="1643" t="s">
        <v>1206</v>
      </c>
      <c r="C26" s="1644">
        <v>2021</v>
      </c>
      <c r="D26" s="1644">
        <v>2022</v>
      </c>
      <c r="E26" s="1647">
        <v>1200</v>
      </c>
      <c r="F26" s="1641" t="s">
        <v>1207</v>
      </c>
    </row>
    <row r="27" spans="1:6" ht="26.3">
      <c r="A27" s="1639">
        <v>85</v>
      </c>
      <c r="B27" s="1643" t="s">
        <v>1208</v>
      </c>
      <c r="C27" s="1655">
        <v>2021</v>
      </c>
      <c r="D27" s="1655">
        <v>2022</v>
      </c>
      <c r="E27" s="1656">
        <v>1028</v>
      </c>
      <c r="F27" s="1642" t="s">
        <v>1209</v>
      </c>
    </row>
    <row r="28" spans="1:6" ht="26.3">
      <c r="A28" s="1641">
        <v>86</v>
      </c>
      <c r="B28" s="1643" t="s">
        <v>1210</v>
      </c>
      <c r="C28" s="1657">
        <v>2021</v>
      </c>
      <c r="D28" s="1657">
        <v>2022</v>
      </c>
      <c r="E28" s="1658">
        <v>2271</v>
      </c>
      <c r="F28" s="1641" t="s">
        <v>1211</v>
      </c>
    </row>
    <row r="29" spans="1:6" ht="39.450000000000003">
      <c r="A29" s="1639">
        <v>87</v>
      </c>
      <c r="B29" s="1643" t="s">
        <v>1212</v>
      </c>
      <c r="C29" s="1655">
        <v>2022</v>
      </c>
      <c r="D29" s="1655">
        <v>2022</v>
      </c>
      <c r="E29" s="1658">
        <v>460</v>
      </c>
      <c r="F29" s="1641" t="s">
        <v>1213</v>
      </c>
    </row>
    <row r="30" spans="1:6" ht="26.3">
      <c r="A30" s="1641">
        <v>88</v>
      </c>
      <c r="B30" s="1643" t="s">
        <v>1214</v>
      </c>
      <c r="C30" s="1655">
        <v>2022</v>
      </c>
      <c r="D30" s="1655">
        <v>2022</v>
      </c>
      <c r="E30" s="1658">
        <v>60</v>
      </c>
      <c r="F30" s="1641" t="s">
        <v>1215</v>
      </c>
    </row>
    <row r="31" spans="1:6" ht="39.450000000000003">
      <c r="A31" s="1639">
        <v>89</v>
      </c>
      <c r="B31" s="1643" t="s">
        <v>1216</v>
      </c>
      <c r="C31" s="1655">
        <v>2022</v>
      </c>
      <c r="D31" s="1655">
        <v>2022</v>
      </c>
      <c r="E31" s="1658">
        <v>500</v>
      </c>
      <c r="F31" s="1641" t="s">
        <v>1217</v>
      </c>
    </row>
    <row r="32" spans="1:6" ht="28.2">
      <c r="A32" s="1641">
        <v>90</v>
      </c>
      <c r="B32" s="1643" t="s">
        <v>1218</v>
      </c>
      <c r="C32" s="1655">
        <v>2022</v>
      </c>
      <c r="D32" s="1655">
        <v>2022</v>
      </c>
      <c r="E32" s="1658">
        <v>997</v>
      </c>
      <c r="F32" s="1641" t="s">
        <v>1219</v>
      </c>
    </row>
    <row r="33" spans="1:6" ht="26.3">
      <c r="A33" s="1639">
        <v>91</v>
      </c>
      <c r="B33" s="1643" t="s">
        <v>1220</v>
      </c>
      <c r="C33" s="1655">
        <v>2022</v>
      </c>
      <c r="D33" s="1655">
        <v>2022</v>
      </c>
      <c r="E33" s="1658">
        <v>280</v>
      </c>
      <c r="F33" s="1641" t="s">
        <v>1221</v>
      </c>
    </row>
    <row r="34" spans="1:6" ht="26.3">
      <c r="A34" s="1641">
        <v>92</v>
      </c>
      <c r="B34" s="1643" t="s">
        <v>1222</v>
      </c>
      <c r="C34" s="1655">
        <v>2022</v>
      </c>
      <c r="D34" s="1655">
        <v>2022</v>
      </c>
      <c r="E34" s="1658">
        <v>210</v>
      </c>
      <c r="F34" s="1641" t="s">
        <v>1223</v>
      </c>
    </row>
    <row r="35" spans="1:6" ht="26.3">
      <c r="A35" s="1639">
        <v>93</v>
      </c>
      <c r="B35" s="1643" t="s">
        <v>1224</v>
      </c>
      <c r="C35" s="1655">
        <v>2022</v>
      </c>
      <c r="D35" s="1655">
        <v>2022</v>
      </c>
      <c r="E35" s="1658">
        <v>250</v>
      </c>
      <c r="F35" s="1641" t="s">
        <v>1225</v>
      </c>
    </row>
    <row r="36" spans="1:6" ht="52.6">
      <c r="A36" s="1641">
        <v>94</v>
      </c>
      <c r="B36" s="1643" t="s">
        <v>1226</v>
      </c>
      <c r="C36" s="1655">
        <v>2019</v>
      </c>
      <c r="D36" s="1655">
        <v>2022</v>
      </c>
      <c r="E36" s="1658">
        <v>11382</v>
      </c>
      <c r="F36" s="1641" t="s">
        <v>1227</v>
      </c>
    </row>
    <row r="38" spans="1:6" s="211" customFormat="1" ht="11.9">
      <c r="A38" s="461" t="s">
        <v>907</v>
      </c>
      <c r="B38" s="21"/>
      <c r="C38" s="21"/>
      <c r="D38" s="21"/>
      <c r="E38" s="21"/>
      <c r="F38" s="21"/>
    </row>
  </sheetData>
  <mergeCells count="10">
    <mergeCell ref="A25:F25"/>
    <mergeCell ref="F3:F7"/>
    <mergeCell ref="C6:C7"/>
    <mergeCell ref="D6:D7"/>
    <mergeCell ref="A9:F9"/>
    <mergeCell ref="A17:F17"/>
    <mergeCell ref="A3:A7"/>
    <mergeCell ref="B3:B7"/>
    <mergeCell ref="C3:D5"/>
    <mergeCell ref="E3:E7"/>
  </mergeCells>
  <pageMargins left="0.70866141732283472" right="0.70866141732283472" top="0.74803149606299213" bottom="0.74803149606299213" header="0.31496062992125984" footer="0.31496062992125984"/>
  <pageSetup paperSize="9" scale="95" orientation="portrait" horizontalDpi="4294967295" verticalDpi="4294967295" r:id="rId1"/>
  <headerFooter>
    <oddHeader>&amp;C&amp;11 62</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F28"/>
  <sheetViews>
    <sheetView workbookViewId="0">
      <selection sqref="A1:XFD1048576"/>
    </sheetView>
  </sheetViews>
  <sheetFormatPr defaultColWidth="8.90625" defaultRowHeight="15.65"/>
  <cols>
    <col min="1" max="1" width="3.6328125" style="13" customWidth="1"/>
    <col min="2" max="2" width="33.1796875" style="13" customWidth="1"/>
    <col min="3" max="4" width="9.81640625" style="13" customWidth="1"/>
    <col min="5" max="5" width="12.81640625" style="13" customWidth="1"/>
    <col min="6" max="6" width="37.08984375" style="13" customWidth="1"/>
    <col min="7" max="16384" width="8.90625" style="13"/>
  </cols>
  <sheetData>
    <row r="1" spans="1:6" s="11" customFormat="1" ht="17.399999999999999" customHeight="1">
      <c r="A1" s="467" t="s">
        <v>1098</v>
      </c>
      <c r="B1" s="434"/>
      <c r="C1" s="435"/>
      <c r="D1" s="435"/>
      <c r="E1" s="472"/>
    </row>
    <row r="2" spans="1:6" s="11" customFormat="1" ht="15.05" customHeight="1">
      <c r="A2" s="1392"/>
      <c r="B2" s="439"/>
      <c r="C2" s="439"/>
      <c r="D2" s="439"/>
      <c r="E2" s="473"/>
    </row>
    <row r="3" spans="1:6" s="11" customFormat="1" ht="12.7" customHeight="1">
      <c r="A3" s="2524" t="s">
        <v>434</v>
      </c>
      <c r="B3" s="2524" t="s">
        <v>388</v>
      </c>
      <c r="C3" s="2524" t="s">
        <v>741</v>
      </c>
      <c r="D3" s="2524"/>
      <c r="E3" s="2525" t="s">
        <v>1097</v>
      </c>
      <c r="F3" s="2525" t="s">
        <v>1131</v>
      </c>
    </row>
    <row r="4" spans="1:6" s="11" customFormat="1" ht="12.7" customHeight="1">
      <c r="A4" s="2524"/>
      <c r="B4" s="2524"/>
      <c r="C4" s="2524"/>
      <c r="D4" s="2524"/>
      <c r="E4" s="2525"/>
      <c r="F4" s="2525"/>
    </row>
    <row r="5" spans="1:6" s="11" customFormat="1" ht="12.7" customHeight="1">
      <c r="A5" s="2524"/>
      <c r="B5" s="2524"/>
      <c r="C5" s="2524"/>
      <c r="D5" s="2524"/>
      <c r="E5" s="2525"/>
      <c r="F5" s="2525"/>
    </row>
    <row r="6" spans="1:6" s="11" customFormat="1" ht="12.7" customHeight="1">
      <c r="A6" s="2524"/>
      <c r="B6" s="2524"/>
      <c r="C6" s="2525" t="s">
        <v>815</v>
      </c>
      <c r="D6" s="2525" t="s">
        <v>816</v>
      </c>
      <c r="E6" s="2525"/>
      <c r="F6" s="2525"/>
    </row>
    <row r="7" spans="1:6" s="11" customFormat="1" ht="12.7" customHeight="1">
      <c r="A7" s="2524"/>
      <c r="B7" s="2524"/>
      <c r="C7" s="2525"/>
      <c r="D7" s="2525"/>
      <c r="E7" s="2525"/>
      <c r="F7" s="2525"/>
    </row>
    <row r="8" spans="1:6" s="11" customFormat="1" ht="12.7" customHeight="1">
      <c r="A8" s="1443">
        <v>1</v>
      </c>
      <c r="B8" s="1443">
        <v>2</v>
      </c>
      <c r="C8" s="1444">
        <v>3</v>
      </c>
      <c r="D8" s="1444">
        <v>4</v>
      </c>
      <c r="E8" s="1444">
        <v>5</v>
      </c>
      <c r="F8" s="1443">
        <v>6</v>
      </c>
    </row>
    <row r="9" spans="1:6" s="11" customFormat="1" ht="13.65" customHeight="1">
      <c r="A9" s="2497" t="s">
        <v>971</v>
      </c>
      <c r="B9" s="2498"/>
      <c r="C9" s="2498"/>
      <c r="D9" s="2498"/>
      <c r="E9" s="2498"/>
      <c r="F9" s="2499"/>
    </row>
    <row r="10" spans="1:6" ht="92.05">
      <c r="A10" s="1659">
        <v>95</v>
      </c>
      <c r="B10" s="1653" t="s">
        <v>1228</v>
      </c>
      <c r="C10" s="1660">
        <v>2021</v>
      </c>
      <c r="D10" s="1660">
        <v>2022</v>
      </c>
      <c r="E10" s="1652">
        <v>1500</v>
      </c>
      <c r="F10" s="1642" t="s">
        <v>1229</v>
      </c>
    </row>
    <row r="11" spans="1:6" ht="131.5">
      <c r="A11" s="1659">
        <v>96</v>
      </c>
      <c r="B11" s="1651" t="s">
        <v>1230</v>
      </c>
      <c r="C11" s="1434">
        <v>2021</v>
      </c>
      <c r="D11" s="1434">
        <v>2022</v>
      </c>
      <c r="E11" s="1652">
        <v>2500</v>
      </c>
      <c r="F11" s="1642" t="s">
        <v>1231</v>
      </c>
    </row>
    <row r="12" spans="1:6" ht="39.450000000000003">
      <c r="A12" s="1659">
        <v>97</v>
      </c>
      <c r="B12" s="1651" t="s">
        <v>1232</v>
      </c>
      <c r="C12" s="1434">
        <v>2022</v>
      </c>
      <c r="D12" s="1434">
        <v>2022</v>
      </c>
      <c r="E12" s="1652">
        <v>999</v>
      </c>
      <c r="F12" s="1642" t="s">
        <v>1233</v>
      </c>
    </row>
    <row r="13" spans="1:6" ht="65.75">
      <c r="A13" s="1659">
        <v>98</v>
      </c>
      <c r="B13" s="1651" t="s">
        <v>1234</v>
      </c>
      <c r="C13" s="1434">
        <v>2022</v>
      </c>
      <c r="D13" s="1434">
        <v>2022</v>
      </c>
      <c r="E13" s="1654">
        <v>429</v>
      </c>
      <c r="F13" s="1642" t="s">
        <v>1235</v>
      </c>
    </row>
    <row r="14" spans="1:6" ht="39.450000000000003">
      <c r="A14" s="1659">
        <v>99</v>
      </c>
      <c r="B14" s="1651" t="s">
        <v>1236</v>
      </c>
      <c r="C14" s="1434">
        <v>2022</v>
      </c>
      <c r="D14" s="1434">
        <v>2022</v>
      </c>
      <c r="E14" s="1654">
        <v>1100</v>
      </c>
      <c r="F14" s="1642" t="s">
        <v>1237</v>
      </c>
    </row>
    <row r="15" spans="1:6" ht="39.450000000000003">
      <c r="A15" s="1659">
        <v>100</v>
      </c>
      <c r="B15" s="1651" t="s">
        <v>1238</v>
      </c>
      <c r="C15" s="1434">
        <v>2022</v>
      </c>
      <c r="D15" s="1434">
        <v>2022</v>
      </c>
      <c r="E15" s="1654">
        <v>130</v>
      </c>
      <c r="F15" s="1642" t="s">
        <v>1189</v>
      </c>
    </row>
    <row r="16" spans="1:6" ht="26.3">
      <c r="A16" s="1659">
        <v>101</v>
      </c>
      <c r="B16" s="1651" t="s">
        <v>1239</v>
      </c>
      <c r="C16" s="1434">
        <v>2022</v>
      </c>
      <c r="D16" s="1434">
        <v>2022</v>
      </c>
      <c r="E16" s="1654">
        <v>370</v>
      </c>
      <c r="F16" s="1642" t="s">
        <v>1240</v>
      </c>
    </row>
    <row r="17" spans="1:6" s="11" customFormat="1" ht="13.65" customHeight="1">
      <c r="A17" s="1659">
        <v>102</v>
      </c>
      <c r="B17" s="1651" t="s">
        <v>1241</v>
      </c>
      <c r="C17" s="1434">
        <v>2022</v>
      </c>
      <c r="D17" s="1434">
        <v>2022</v>
      </c>
      <c r="E17" s="1654">
        <v>312</v>
      </c>
      <c r="F17" s="1642" t="s">
        <v>1242</v>
      </c>
    </row>
    <row r="18" spans="1:6" ht="39.450000000000003">
      <c r="A18" s="1659">
        <v>103</v>
      </c>
      <c r="B18" s="1651" t="s">
        <v>1243</v>
      </c>
      <c r="C18" s="1434">
        <v>2022</v>
      </c>
      <c r="D18" s="1434">
        <v>2022</v>
      </c>
      <c r="E18" s="1654">
        <v>507</v>
      </c>
      <c r="F18" s="1642" t="s">
        <v>1244</v>
      </c>
    </row>
    <row r="19" spans="1:6" ht="39.450000000000003">
      <c r="A19" s="1659">
        <v>104</v>
      </c>
      <c r="B19" s="1651" t="s">
        <v>1245</v>
      </c>
      <c r="C19" s="1434">
        <v>2022</v>
      </c>
      <c r="D19" s="1434">
        <v>2022</v>
      </c>
      <c r="E19" s="1654">
        <v>95</v>
      </c>
      <c r="F19" s="1642" t="s">
        <v>1246</v>
      </c>
    </row>
    <row r="20" spans="1:6" ht="15.65" customHeight="1">
      <c r="A20" s="2497" t="s">
        <v>972</v>
      </c>
      <c r="B20" s="2498"/>
      <c r="C20" s="2498"/>
      <c r="D20" s="2498"/>
      <c r="E20" s="2498"/>
      <c r="F20" s="2499"/>
    </row>
    <row r="21" spans="1:6" ht="39.450000000000003">
      <c r="A21" s="1642">
        <v>105</v>
      </c>
      <c r="B21" s="1661" t="s">
        <v>1247</v>
      </c>
      <c r="C21" s="1434">
        <v>2019</v>
      </c>
      <c r="D21" s="1434">
        <v>2022</v>
      </c>
      <c r="E21" s="1650">
        <v>22527</v>
      </c>
      <c r="F21" s="1642" t="s">
        <v>1248</v>
      </c>
    </row>
    <row r="22" spans="1:6" ht="26.3">
      <c r="A22" s="1660">
        <v>106</v>
      </c>
      <c r="B22" s="1662" t="s">
        <v>1249</v>
      </c>
      <c r="C22" s="1434">
        <v>2019</v>
      </c>
      <c r="D22" s="1434">
        <v>2022</v>
      </c>
      <c r="E22" s="1652">
        <v>12995</v>
      </c>
      <c r="F22" s="1642" t="s">
        <v>1248</v>
      </c>
    </row>
    <row r="23" spans="1:6" ht="39.450000000000003">
      <c r="A23" s="1642">
        <v>107</v>
      </c>
      <c r="B23" s="1662" t="s">
        <v>1250</v>
      </c>
      <c r="C23" s="1434">
        <v>2021</v>
      </c>
      <c r="D23" s="1434">
        <v>2022</v>
      </c>
      <c r="E23" s="1652">
        <v>1500</v>
      </c>
      <c r="F23" s="1642" t="s">
        <v>1251</v>
      </c>
    </row>
    <row r="24" spans="1:6" ht="118.35">
      <c r="A24" s="1660">
        <v>108</v>
      </c>
      <c r="B24" s="1662" t="s">
        <v>1252</v>
      </c>
      <c r="C24" s="1434">
        <v>2022</v>
      </c>
      <c r="D24" s="1434">
        <v>2022</v>
      </c>
      <c r="E24" s="1652">
        <v>170</v>
      </c>
      <c r="F24" s="1642" t="s">
        <v>1253</v>
      </c>
    </row>
    <row r="25" spans="1:6" s="11" customFormat="1" ht="13.65" customHeight="1">
      <c r="A25" s="1642">
        <v>109</v>
      </c>
      <c r="B25" s="1662" t="s">
        <v>1254</v>
      </c>
      <c r="C25" s="1434">
        <v>2022</v>
      </c>
      <c r="D25" s="1434">
        <v>2022</v>
      </c>
      <c r="E25" s="1652">
        <v>135</v>
      </c>
      <c r="F25" s="1642" t="s">
        <v>1255</v>
      </c>
    </row>
    <row r="26" spans="1:6" ht="39.450000000000003">
      <c r="A26" s="1660">
        <v>110</v>
      </c>
      <c r="B26" s="1662" t="s">
        <v>1256</v>
      </c>
      <c r="C26" s="1434">
        <v>2022</v>
      </c>
      <c r="D26" s="1434">
        <v>2022</v>
      </c>
      <c r="E26" s="1652">
        <v>132</v>
      </c>
      <c r="F26" s="1642" t="s">
        <v>1257</v>
      </c>
    </row>
    <row r="28" spans="1:6" s="211" customFormat="1" ht="11.9">
      <c r="A28" s="461" t="s">
        <v>907</v>
      </c>
      <c r="B28" s="21"/>
      <c r="C28" s="21"/>
      <c r="D28" s="21"/>
      <c r="E28" s="21"/>
      <c r="F28" s="21"/>
    </row>
  </sheetData>
  <mergeCells count="9">
    <mergeCell ref="A9:F9"/>
    <mergeCell ref="A20:F20"/>
    <mergeCell ref="A3:A7"/>
    <mergeCell ref="B3:B7"/>
    <mergeCell ref="C3:D5"/>
    <mergeCell ref="E3:E7"/>
    <mergeCell ref="F3:F7"/>
    <mergeCell ref="C6:C7"/>
    <mergeCell ref="D6:D7"/>
  </mergeCells>
  <printOptions horizontalCentered="1"/>
  <pageMargins left="0.47244094488188981" right="0.39370078740157483" top="0.27559055118110237" bottom="0.15748031496062992" header="0.15748031496062992" footer="0.15748031496062992"/>
  <pageSetup paperSize="9" scale="68" orientation="portrait" r:id="rId1"/>
  <headerFooter>
    <oddHeader>&amp;C63</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F29"/>
  <sheetViews>
    <sheetView zoomScaleNormal="100" workbookViewId="0">
      <selection sqref="A1:XFD1048576"/>
    </sheetView>
  </sheetViews>
  <sheetFormatPr defaultColWidth="8.90625" defaultRowHeight="15.65"/>
  <cols>
    <col min="1" max="1" width="3.6328125" style="13" customWidth="1"/>
    <col min="2" max="2" width="33.1796875" style="13" customWidth="1"/>
    <col min="3" max="4" width="9.81640625" style="13" customWidth="1"/>
    <col min="5" max="5" width="12.81640625" style="13" customWidth="1"/>
    <col min="6" max="6" width="37.08984375" style="13" customWidth="1"/>
    <col min="7" max="16384" width="8.90625" style="13"/>
  </cols>
  <sheetData>
    <row r="1" spans="1:6" s="11" customFormat="1" ht="17.399999999999999" customHeight="1">
      <c r="A1" s="467" t="s">
        <v>1098</v>
      </c>
      <c r="B1" s="434"/>
      <c r="C1" s="435"/>
      <c r="D1" s="435"/>
      <c r="E1" s="472"/>
    </row>
    <row r="2" spans="1:6" s="11" customFormat="1" ht="15.05" customHeight="1">
      <c r="A2" s="1392"/>
      <c r="B2" s="439"/>
      <c r="C2" s="439"/>
      <c r="D2" s="439"/>
      <c r="E2" s="473"/>
    </row>
    <row r="3" spans="1:6" s="11" customFormat="1" ht="12.7" customHeight="1">
      <c r="A3" s="2524" t="s">
        <v>434</v>
      </c>
      <c r="B3" s="2524" t="s">
        <v>388</v>
      </c>
      <c r="C3" s="2524" t="s">
        <v>741</v>
      </c>
      <c r="D3" s="2524"/>
      <c r="E3" s="2525" t="s">
        <v>1097</v>
      </c>
      <c r="F3" s="2525" t="s">
        <v>1131</v>
      </c>
    </row>
    <row r="4" spans="1:6" s="11" customFormat="1" ht="12.7" customHeight="1">
      <c r="A4" s="2524"/>
      <c r="B4" s="2524"/>
      <c r="C4" s="2524"/>
      <c r="D4" s="2524"/>
      <c r="E4" s="2525"/>
      <c r="F4" s="2525"/>
    </row>
    <row r="5" spans="1:6" s="11" customFormat="1" ht="12.7" customHeight="1">
      <c r="A5" s="2524"/>
      <c r="B5" s="2524"/>
      <c r="C5" s="2524"/>
      <c r="D5" s="2524"/>
      <c r="E5" s="2525"/>
      <c r="F5" s="2525"/>
    </row>
    <row r="6" spans="1:6" s="11" customFormat="1" ht="12.7" customHeight="1">
      <c r="A6" s="2524"/>
      <c r="B6" s="2524"/>
      <c r="C6" s="2525" t="s">
        <v>815</v>
      </c>
      <c r="D6" s="2525" t="s">
        <v>816</v>
      </c>
      <c r="E6" s="2525"/>
      <c r="F6" s="2525"/>
    </row>
    <row r="7" spans="1:6" s="11" customFormat="1" ht="12.7" customHeight="1">
      <c r="A7" s="2524"/>
      <c r="B7" s="2524"/>
      <c r="C7" s="2525"/>
      <c r="D7" s="2525"/>
      <c r="E7" s="2525"/>
      <c r="F7" s="2525"/>
    </row>
    <row r="8" spans="1:6" s="11" customFormat="1" ht="12.7" customHeight="1">
      <c r="A8" s="1443">
        <v>1</v>
      </c>
      <c r="B8" s="1443">
        <v>2</v>
      </c>
      <c r="C8" s="1444">
        <v>3</v>
      </c>
      <c r="D8" s="1444">
        <v>4</v>
      </c>
      <c r="E8" s="1444">
        <v>5</v>
      </c>
      <c r="F8" s="1443">
        <v>6</v>
      </c>
    </row>
    <row r="9" spans="1:6" s="11" customFormat="1" ht="13.65" customHeight="1">
      <c r="A9" s="2497" t="s">
        <v>1142</v>
      </c>
      <c r="B9" s="2498"/>
      <c r="C9" s="2498"/>
      <c r="D9" s="2498"/>
      <c r="E9" s="2498"/>
      <c r="F9" s="2499"/>
    </row>
    <row r="10" spans="1:6" ht="26.3">
      <c r="A10" s="1642">
        <v>111</v>
      </c>
      <c r="B10" s="1638" t="s">
        <v>1258</v>
      </c>
      <c r="C10" s="1434">
        <v>2022</v>
      </c>
      <c r="D10" s="1434">
        <v>2022</v>
      </c>
      <c r="E10" s="1640">
        <v>285</v>
      </c>
      <c r="F10" s="1642" t="s">
        <v>1259</v>
      </c>
    </row>
    <row r="11" spans="1:6" ht="39.450000000000003">
      <c r="A11" s="1642">
        <v>112</v>
      </c>
      <c r="B11" s="1638" t="s">
        <v>1260</v>
      </c>
      <c r="C11" s="1434">
        <v>2022</v>
      </c>
      <c r="D11" s="1434">
        <v>2022</v>
      </c>
      <c r="E11" s="1640">
        <v>160</v>
      </c>
      <c r="F11" s="1642" t="s">
        <v>1261</v>
      </c>
    </row>
    <row r="12" spans="1:6" ht="52.6">
      <c r="A12" s="1642">
        <v>113</v>
      </c>
      <c r="B12" s="1638" t="s">
        <v>1262</v>
      </c>
      <c r="C12" s="1434">
        <v>2022</v>
      </c>
      <c r="D12" s="1434">
        <v>2022</v>
      </c>
      <c r="E12" s="1640">
        <v>184</v>
      </c>
      <c r="F12" s="1642" t="s">
        <v>1263</v>
      </c>
    </row>
    <row r="13" spans="1:6" ht="52.6">
      <c r="A13" s="1642">
        <v>114</v>
      </c>
      <c r="B13" s="1638" t="s">
        <v>1264</v>
      </c>
      <c r="C13" s="1434">
        <v>2022</v>
      </c>
      <c r="D13" s="1434">
        <v>2022</v>
      </c>
      <c r="E13" s="1640">
        <v>150</v>
      </c>
      <c r="F13" s="1642" t="s">
        <v>1265</v>
      </c>
    </row>
    <row r="14" spans="1:6" ht="39.450000000000003">
      <c r="A14" s="1642">
        <v>115</v>
      </c>
      <c r="B14" s="1638" t="s">
        <v>1266</v>
      </c>
      <c r="C14" s="1434">
        <v>2022</v>
      </c>
      <c r="D14" s="1434">
        <v>2022</v>
      </c>
      <c r="E14" s="1640">
        <v>842</v>
      </c>
      <c r="F14" s="1642" t="s">
        <v>1267</v>
      </c>
    </row>
    <row r="15" spans="1:6" ht="15.65" customHeight="1">
      <c r="A15" s="2497" t="s">
        <v>1143</v>
      </c>
      <c r="B15" s="2498"/>
      <c r="C15" s="2498"/>
      <c r="D15" s="2498"/>
      <c r="E15" s="2498"/>
      <c r="F15" s="2499"/>
    </row>
    <row r="16" spans="1:6" ht="26.3">
      <c r="A16" s="1639">
        <v>116</v>
      </c>
      <c r="B16" s="1653" t="s">
        <v>1268</v>
      </c>
      <c r="C16" s="1639">
        <v>2022</v>
      </c>
      <c r="D16" s="1639">
        <v>2022</v>
      </c>
      <c r="E16" s="1663">
        <v>325</v>
      </c>
      <c r="F16" s="1641" t="s">
        <v>1269</v>
      </c>
    </row>
    <row r="17" spans="1:6" ht="39.450000000000003">
      <c r="A17" s="1639">
        <v>117</v>
      </c>
      <c r="B17" s="1653" t="s">
        <v>1270</v>
      </c>
      <c r="C17" s="1639">
        <v>2022</v>
      </c>
      <c r="D17" s="1639">
        <v>2022</v>
      </c>
      <c r="E17" s="1663">
        <v>290</v>
      </c>
      <c r="F17" s="1641" t="s">
        <v>1269</v>
      </c>
    </row>
    <row r="18" spans="1:6" ht="39.450000000000003">
      <c r="A18" s="1639">
        <v>118</v>
      </c>
      <c r="B18" s="1653" t="s">
        <v>1271</v>
      </c>
      <c r="C18" s="1639">
        <v>2022</v>
      </c>
      <c r="D18" s="1639">
        <v>2022</v>
      </c>
      <c r="E18" s="1663">
        <v>66</v>
      </c>
      <c r="F18" s="1641" t="s">
        <v>1272</v>
      </c>
    </row>
    <row r="19" spans="1:6" s="11" customFormat="1" ht="13.65" customHeight="1">
      <c r="A19" s="2497" t="s">
        <v>1160</v>
      </c>
      <c r="B19" s="2498"/>
      <c r="C19" s="2498"/>
      <c r="D19" s="2498"/>
      <c r="E19" s="2498"/>
      <c r="F19" s="2499"/>
    </row>
    <row r="20" spans="1:6" ht="26.3">
      <c r="A20" s="1639">
        <v>119</v>
      </c>
      <c r="B20" s="1638" t="s">
        <v>1273</v>
      </c>
      <c r="C20" s="1639">
        <v>2022</v>
      </c>
      <c r="D20" s="1639">
        <v>2022</v>
      </c>
      <c r="E20" s="1663">
        <v>249</v>
      </c>
      <c r="F20" s="1642" t="s">
        <v>1274</v>
      </c>
    </row>
    <row r="21" spans="1:6" ht="39.450000000000003">
      <c r="A21" s="1639">
        <v>120</v>
      </c>
      <c r="B21" s="1638" t="s">
        <v>1275</v>
      </c>
      <c r="C21" s="1639">
        <v>2022</v>
      </c>
      <c r="D21" s="1639">
        <v>2022</v>
      </c>
      <c r="E21" s="1663">
        <v>158</v>
      </c>
      <c r="F21" s="1642" t="s">
        <v>1276</v>
      </c>
    </row>
    <row r="22" spans="1:6" ht="39.450000000000003">
      <c r="A22" s="1639">
        <v>121</v>
      </c>
      <c r="B22" s="1638" t="s">
        <v>1277</v>
      </c>
      <c r="C22" s="1639">
        <v>2022</v>
      </c>
      <c r="D22" s="1639">
        <v>2022</v>
      </c>
      <c r="E22" s="1663">
        <v>222</v>
      </c>
      <c r="F22" s="1642" t="s">
        <v>1278</v>
      </c>
    </row>
    <row r="23" spans="1:6" ht="39.450000000000003">
      <c r="A23" s="1639">
        <v>122</v>
      </c>
      <c r="B23" s="1638" t="s">
        <v>1279</v>
      </c>
      <c r="C23" s="1639">
        <v>2022</v>
      </c>
      <c r="D23" s="1639">
        <v>2022</v>
      </c>
      <c r="E23" s="1663">
        <v>51</v>
      </c>
      <c r="F23" s="1642" t="s">
        <v>1280</v>
      </c>
    </row>
    <row r="24" spans="1:6" s="11" customFormat="1" ht="13.65" customHeight="1">
      <c r="A24" s="2497" t="s">
        <v>1161</v>
      </c>
      <c r="B24" s="2498"/>
      <c r="C24" s="2498"/>
      <c r="D24" s="2498"/>
      <c r="E24" s="2498"/>
      <c r="F24" s="2499"/>
    </row>
    <row r="25" spans="1:6" ht="26.3">
      <c r="A25" s="1641">
        <v>123</v>
      </c>
      <c r="B25" s="1664" t="s">
        <v>1281</v>
      </c>
      <c r="C25" s="1644">
        <v>2022</v>
      </c>
      <c r="D25" s="1644">
        <v>2022</v>
      </c>
      <c r="E25" s="1647">
        <v>250</v>
      </c>
      <c r="F25" s="1641" t="s">
        <v>1282</v>
      </c>
    </row>
    <row r="26" spans="1:6" ht="39.450000000000003">
      <c r="A26" s="1639">
        <v>124</v>
      </c>
      <c r="B26" s="1638" t="s">
        <v>1283</v>
      </c>
      <c r="C26" s="1639">
        <v>2022</v>
      </c>
      <c r="D26" s="1639">
        <v>2022</v>
      </c>
      <c r="E26" s="1640">
        <v>900</v>
      </c>
      <c r="F26" s="1641" t="s">
        <v>1284</v>
      </c>
    </row>
    <row r="27" spans="1:6" ht="39.450000000000003">
      <c r="A27" s="1639">
        <v>125</v>
      </c>
      <c r="B27" s="1638" t="s">
        <v>1285</v>
      </c>
      <c r="C27" s="1639">
        <v>2022</v>
      </c>
      <c r="D27" s="1639">
        <v>2022</v>
      </c>
      <c r="E27" s="1640">
        <v>950</v>
      </c>
      <c r="F27" s="1641" t="s">
        <v>1286</v>
      </c>
    </row>
    <row r="29" spans="1:6" s="211" customFormat="1" ht="11.9">
      <c r="A29" s="461" t="s">
        <v>907</v>
      </c>
      <c r="B29" s="21"/>
      <c r="C29" s="21"/>
      <c r="D29" s="21"/>
      <c r="E29" s="21"/>
      <c r="F29" s="21"/>
    </row>
  </sheetData>
  <mergeCells count="11">
    <mergeCell ref="A24:F24"/>
    <mergeCell ref="A3:A7"/>
    <mergeCell ref="B3:B7"/>
    <mergeCell ref="C3:D5"/>
    <mergeCell ref="E3:E7"/>
    <mergeCell ref="F3:F7"/>
    <mergeCell ref="C6:C7"/>
    <mergeCell ref="D6:D7"/>
    <mergeCell ref="A9:F9"/>
    <mergeCell ref="A15:F15"/>
    <mergeCell ref="A19:F19"/>
  </mergeCells>
  <printOptions horizontalCentered="1"/>
  <pageMargins left="0.47244094488188981" right="0.39370078740157483" top="0.31496062992125984" bottom="0.19685039370078741" header="0.15748031496062992" footer="0.15748031496062992"/>
  <pageSetup paperSize="9" scale="67" orientation="portrait" r:id="rId1"/>
  <headerFooter>
    <oddHeader>&amp;C64</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66"/>
  <sheetViews>
    <sheetView workbookViewId="0">
      <selection sqref="A1:XFD1048576"/>
    </sheetView>
  </sheetViews>
  <sheetFormatPr defaultColWidth="8.90625" defaultRowHeight="15.05"/>
  <cols>
    <col min="1" max="1" width="7.08984375" style="10" customWidth="1"/>
    <col min="2" max="2" width="22.81640625" style="10" customWidth="1"/>
    <col min="3" max="3" width="11.36328125" style="10" customWidth="1"/>
    <col min="4" max="5" width="9.08984375" style="10" customWidth="1"/>
    <col min="6" max="6" width="9.81640625" style="10" customWidth="1"/>
    <col min="7" max="7" width="10.26953125" style="10" customWidth="1"/>
    <col min="8" max="8" width="1.1796875" style="10" customWidth="1"/>
    <col min="9" max="16384" width="8.90625" style="10"/>
  </cols>
  <sheetData>
    <row r="1" spans="1:7">
      <c r="A1" s="10" t="s">
        <v>739</v>
      </c>
      <c r="B1" s="500" t="s">
        <v>326</v>
      </c>
    </row>
    <row r="2" spans="1:7">
      <c r="C2" s="475"/>
      <c r="D2" s="475"/>
      <c r="E2" s="475"/>
      <c r="F2" s="475"/>
    </row>
    <row r="3" spans="1:7">
      <c r="A3" s="1237" t="s">
        <v>622</v>
      </c>
      <c r="B3" s="1238"/>
      <c r="C3" s="1239" t="s">
        <v>1046</v>
      </c>
      <c r="D3" s="1239" t="s">
        <v>1047</v>
      </c>
      <c r="E3" s="1239" t="s">
        <v>13</v>
      </c>
      <c r="F3" s="1239" t="s">
        <v>13</v>
      </c>
      <c r="G3" s="12"/>
    </row>
    <row r="4" spans="1:7">
      <c r="A4" s="1240"/>
      <c r="B4" s="1122"/>
      <c r="C4" s="1241" t="s">
        <v>1048</v>
      </c>
      <c r="D4" s="1241" t="s">
        <v>1049</v>
      </c>
      <c r="E4" s="1241" t="s">
        <v>1050</v>
      </c>
      <c r="F4" s="1241" t="s">
        <v>1050</v>
      </c>
      <c r="G4" s="12"/>
    </row>
    <row r="5" spans="1:7">
      <c r="A5" s="1240"/>
      <c r="B5" s="1122"/>
      <c r="C5" s="1241" t="s">
        <v>1287</v>
      </c>
      <c r="D5" s="1241" t="s">
        <v>1177</v>
      </c>
      <c r="E5" s="1241" t="s">
        <v>1051</v>
      </c>
      <c r="F5" s="1241" t="s">
        <v>1052</v>
      </c>
      <c r="G5" s="12"/>
    </row>
    <row r="6" spans="1:7">
      <c r="A6" s="1240"/>
      <c r="B6" s="1122"/>
      <c r="C6" s="1242"/>
      <c r="D6" s="1242"/>
      <c r="E6" s="1241" t="s">
        <v>1053</v>
      </c>
      <c r="F6" s="1241" t="s">
        <v>1054</v>
      </c>
      <c r="G6" s="12"/>
    </row>
    <row r="7" spans="1:7" ht="15.65" thickBot="1">
      <c r="A7" s="1240"/>
      <c r="B7" s="1122"/>
      <c r="C7" s="1241" t="s">
        <v>1055</v>
      </c>
      <c r="D7" s="1241" t="s">
        <v>1055</v>
      </c>
      <c r="E7" s="1242"/>
      <c r="F7" s="1241" t="s">
        <v>1056</v>
      </c>
      <c r="G7" s="12"/>
    </row>
    <row r="8" spans="1:7" ht="15.65" thickBot="1">
      <c r="A8" s="918" t="s">
        <v>1057</v>
      </c>
      <c r="B8" s="919"/>
      <c r="C8" s="920">
        <f>SUM(C9:C10)</f>
        <v>8175</v>
      </c>
      <c r="D8" s="920">
        <f>SUM(D9:D10)</f>
        <v>18334</v>
      </c>
      <c r="E8" s="921">
        <f>D8*100/C8</f>
        <v>224.2691131498471</v>
      </c>
      <c r="F8" s="921">
        <f>D8*100/(C8*12/12)/1</f>
        <v>224.2691131498471</v>
      </c>
      <c r="G8" s="12"/>
    </row>
    <row r="9" spans="1:7">
      <c r="A9" s="2529" t="s">
        <v>426</v>
      </c>
      <c r="B9" s="1240" t="s">
        <v>1058</v>
      </c>
      <c r="C9" s="476">
        <v>7725</v>
      </c>
      <c r="D9" s="476">
        <v>14366</v>
      </c>
      <c r="E9" s="477">
        <v>185.97</v>
      </c>
      <c r="F9" s="478">
        <v>185.97</v>
      </c>
      <c r="G9" s="12"/>
    </row>
    <row r="10" spans="1:7" ht="15.65" thickBot="1">
      <c r="A10" s="2530"/>
      <c r="B10" s="1243" t="s">
        <v>1059</v>
      </c>
      <c r="C10" s="334">
        <v>450</v>
      </c>
      <c r="D10" s="479">
        <v>3968</v>
      </c>
      <c r="E10" s="480">
        <v>881.78</v>
      </c>
      <c r="F10" s="481">
        <v>881.78</v>
      </c>
      <c r="G10" s="12"/>
    </row>
    <row r="11" spans="1:7" ht="15.65" thickBot="1">
      <c r="A11" s="918" t="s">
        <v>1060</v>
      </c>
      <c r="B11" s="919"/>
      <c r="C11" s="920">
        <f>SUM(C12:C14)</f>
        <v>6028702</v>
      </c>
      <c r="D11" s="920">
        <f>SUM(D12:D14)</f>
        <v>6022472</v>
      </c>
      <c r="E11" s="921">
        <f>D11*100/C11</f>
        <v>99.896661005967786</v>
      </c>
      <c r="F11" s="921">
        <f>D11*100/(C11*12/12)/1</f>
        <v>99.896661005967786</v>
      </c>
      <c r="G11" s="12"/>
    </row>
    <row r="12" spans="1:7">
      <c r="A12" s="2531" t="s">
        <v>426</v>
      </c>
      <c r="B12" s="1242" t="s">
        <v>1061</v>
      </c>
      <c r="C12" s="338">
        <v>3941337</v>
      </c>
      <c r="D12" s="476">
        <v>3935121</v>
      </c>
      <c r="E12" s="482">
        <v>99.84</v>
      </c>
      <c r="F12" s="482">
        <v>99.84</v>
      </c>
      <c r="G12" s="12"/>
    </row>
    <row r="13" spans="1:7">
      <c r="A13" s="2531"/>
      <c r="B13" s="1243" t="s">
        <v>1062</v>
      </c>
      <c r="C13" s="334">
        <v>2061279</v>
      </c>
      <c r="D13" s="479">
        <v>2061277</v>
      </c>
      <c r="E13" s="483">
        <v>100</v>
      </c>
      <c r="F13" s="483">
        <v>100</v>
      </c>
      <c r="G13" s="12"/>
    </row>
    <row r="14" spans="1:7">
      <c r="A14" s="2531"/>
      <c r="B14" s="1244" t="s">
        <v>1063</v>
      </c>
      <c r="C14" s="484">
        <v>26086</v>
      </c>
      <c r="D14" s="485">
        <v>26074</v>
      </c>
      <c r="E14" s="483">
        <v>99.95</v>
      </c>
      <c r="F14" s="483">
        <v>99.95</v>
      </c>
      <c r="G14" s="12"/>
    </row>
    <row r="15" spans="1:7">
      <c r="A15" s="486"/>
      <c r="B15" s="486"/>
      <c r="C15" s="12"/>
      <c r="D15" s="12"/>
      <c r="E15" s="12"/>
      <c r="F15" s="12"/>
      <c r="G15" s="12"/>
    </row>
    <row r="16" spans="1:7">
      <c r="A16" s="12" t="s">
        <v>1095</v>
      </c>
      <c r="B16" s="1423" t="s">
        <v>1064</v>
      </c>
      <c r="C16" s="12"/>
      <c r="D16" s="12"/>
      <c r="E16" s="12"/>
      <c r="F16" s="12"/>
      <c r="G16" s="12"/>
    </row>
    <row r="17" spans="1:7">
      <c r="A17" s="12"/>
      <c r="B17" s="12"/>
      <c r="C17" s="12"/>
      <c r="D17" s="12"/>
      <c r="E17" s="12"/>
      <c r="F17" s="12"/>
      <c r="G17" s="12"/>
    </row>
    <row r="18" spans="1:7">
      <c r="A18" s="1237" t="s">
        <v>622</v>
      </c>
      <c r="B18" s="1238"/>
      <c r="C18" s="1239" t="s">
        <v>1046</v>
      </c>
      <c r="D18" s="1239" t="s">
        <v>1047</v>
      </c>
      <c r="E18" s="1239" t="s">
        <v>13</v>
      </c>
      <c r="F18" s="1239" t="s">
        <v>13</v>
      </c>
      <c r="G18" s="12"/>
    </row>
    <row r="19" spans="1:7">
      <c r="A19" s="1240"/>
      <c r="B19" s="1122"/>
      <c r="C19" s="1241" t="s">
        <v>1048</v>
      </c>
      <c r="D19" s="1241" t="s">
        <v>1049</v>
      </c>
      <c r="E19" s="1241" t="s">
        <v>1050</v>
      </c>
      <c r="F19" s="1241" t="s">
        <v>1050</v>
      </c>
      <c r="G19" s="12"/>
    </row>
    <row r="20" spans="1:7">
      <c r="A20" s="1240"/>
      <c r="B20" s="1122"/>
      <c r="C20" s="1241" t="s">
        <v>1287</v>
      </c>
      <c r="D20" s="1241" t="s">
        <v>1177</v>
      </c>
      <c r="E20" s="1241" t="s">
        <v>1051</v>
      </c>
      <c r="F20" s="1241" t="s">
        <v>1052</v>
      </c>
      <c r="G20" s="12"/>
    </row>
    <row r="21" spans="1:7">
      <c r="A21" s="1240"/>
      <c r="B21" s="1122"/>
      <c r="C21" s="1242"/>
      <c r="D21" s="1242"/>
      <c r="E21" s="1241" t="s">
        <v>1053</v>
      </c>
      <c r="F21" s="1241" t="s">
        <v>1054</v>
      </c>
      <c r="G21" s="12"/>
    </row>
    <row r="22" spans="1:7" ht="15.65" thickBot="1">
      <c r="A22" s="1240"/>
      <c r="B22" s="1122"/>
      <c r="C22" s="1241" t="s">
        <v>1055</v>
      </c>
      <c r="D22" s="1241" t="s">
        <v>1055</v>
      </c>
      <c r="E22" s="1242"/>
      <c r="F22" s="1241" t="s">
        <v>1056</v>
      </c>
      <c r="G22" s="12"/>
    </row>
    <row r="23" spans="1:7" ht="15.65" thickBot="1">
      <c r="A23" s="918" t="s">
        <v>1060</v>
      </c>
      <c r="B23" s="919"/>
      <c r="C23" s="920">
        <f>SUM(C24:C29)</f>
        <v>3941337</v>
      </c>
      <c r="D23" s="920">
        <f>SUM(D24:D29)</f>
        <v>3935121</v>
      </c>
      <c r="E23" s="921">
        <f>D23*100/C23</f>
        <v>99.842287020876412</v>
      </c>
      <c r="F23" s="921">
        <f>D23*100/(C23*3/12)/4</f>
        <v>99.842287020876412</v>
      </c>
      <c r="G23" s="12"/>
    </row>
    <row r="24" spans="1:7">
      <c r="A24" s="2530" t="s">
        <v>426</v>
      </c>
      <c r="B24" s="1245" t="s">
        <v>1065</v>
      </c>
      <c r="C24" s="487">
        <v>0</v>
      </c>
      <c r="D24" s="488">
        <v>0</v>
      </c>
      <c r="E24" s="489">
        <v>0</v>
      </c>
      <c r="F24" s="490">
        <v>0</v>
      </c>
      <c r="G24" s="12"/>
    </row>
    <row r="25" spans="1:7">
      <c r="A25" s="2530"/>
      <c r="B25" s="1246" t="s">
        <v>1066</v>
      </c>
      <c r="C25" s="338">
        <v>148500</v>
      </c>
      <c r="D25" s="476">
        <v>148497</v>
      </c>
      <c r="E25" s="477">
        <v>100</v>
      </c>
      <c r="F25" s="491">
        <v>100</v>
      </c>
      <c r="G25" s="12"/>
    </row>
    <row r="26" spans="1:7">
      <c r="A26" s="2530"/>
      <c r="B26" s="1242" t="s">
        <v>1067</v>
      </c>
      <c r="C26" s="484">
        <v>2505494</v>
      </c>
      <c r="D26" s="485">
        <v>2505263</v>
      </c>
      <c r="E26" s="483">
        <v>99.99</v>
      </c>
      <c r="F26" s="491">
        <v>99.99</v>
      </c>
      <c r="G26" s="12"/>
    </row>
    <row r="27" spans="1:7">
      <c r="A27" s="2530"/>
      <c r="B27" s="1243" t="s">
        <v>1068</v>
      </c>
      <c r="C27" s="334">
        <v>631971</v>
      </c>
      <c r="D27" s="479">
        <v>630383</v>
      </c>
      <c r="E27" s="483">
        <v>99.75</v>
      </c>
      <c r="F27" s="491">
        <v>99.75</v>
      </c>
      <c r="G27" s="12"/>
    </row>
    <row r="28" spans="1:7">
      <c r="A28" s="2530"/>
      <c r="B28" s="1243" t="s">
        <v>1069</v>
      </c>
      <c r="C28" s="334">
        <v>392371</v>
      </c>
      <c r="D28" s="479">
        <v>392135</v>
      </c>
      <c r="E28" s="483">
        <v>99.94</v>
      </c>
      <c r="F28" s="491">
        <v>99.94</v>
      </c>
      <c r="G28" s="12"/>
    </row>
    <row r="29" spans="1:7">
      <c r="A29" s="2532"/>
      <c r="B29" s="1244" t="s">
        <v>1070</v>
      </c>
      <c r="C29" s="484">
        <v>263001</v>
      </c>
      <c r="D29" s="485">
        <v>258843</v>
      </c>
      <c r="E29" s="483">
        <v>98.42</v>
      </c>
      <c r="F29" s="491">
        <v>98.42</v>
      </c>
      <c r="G29" s="12"/>
    </row>
    <row r="30" spans="1:7">
      <c r="A30" s="12"/>
      <c r="B30" s="12"/>
      <c r="C30" s="12"/>
      <c r="D30" s="12"/>
      <c r="E30" s="12"/>
      <c r="F30" s="12"/>
      <c r="G30" s="12"/>
    </row>
    <row r="31" spans="1:7">
      <c r="A31" s="1423" t="s">
        <v>767</v>
      </c>
      <c r="B31" s="1423" t="s">
        <v>1325</v>
      </c>
      <c r="C31" s="12"/>
      <c r="D31" s="12"/>
      <c r="E31" s="12"/>
      <c r="F31" s="12"/>
      <c r="G31" s="12"/>
    </row>
    <row r="32" spans="1:7">
      <c r="A32" s="12"/>
      <c r="B32" s="12"/>
      <c r="C32" s="12"/>
      <c r="D32" s="12"/>
      <c r="E32" s="12"/>
      <c r="F32" s="12"/>
      <c r="G32" s="12"/>
    </row>
    <row r="33" spans="1:9" ht="22.55" customHeight="1">
      <c r="A33" s="1237" t="s">
        <v>622</v>
      </c>
      <c r="B33" s="1238"/>
      <c r="C33" s="922" t="s">
        <v>598</v>
      </c>
      <c r="D33" s="1239" t="s">
        <v>1071</v>
      </c>
      <c r="E33" s="2556" t="s">
        <v>1072</v>
      </c>
      <c r="F33" s="2557"/>
      <c r="G33" s="2558"/>
      <c r="I33" s="12"/>
    </row>
    <row r="34" spans="1:9" ht="17.25" customHeight="1">
      <c r="A34" s="1240"/>
      <c r="B34" s="1122"/>
      <c r="C34" s="923" t="s">
        <v>1055</v>
      </c>
      <c r="D34" s="1241" t="s">
        <v>1073</v>
      </c>
      <c r="E34" s="2536" t="s">
        <v>1074</v>
      </c>
      <c r="F34" s="2536" t="s">
        <v>1075</v>
      </c>
      <c r="G34" s="2536" t="s">
        <v>1076</v>
      </c>
      <c r="I34" s="1423"/>
    </row>
    <row r="35" spans="1:9" ht="17.25" customHeight="1">
      <c r="A35" s="1240"/>
      <c r="B35" s="1122"/>
      <c r="C35" s="924"/>
      <c r="D35" s="1241" t="s">
        <v>1077</v>
      </c>
      <c r="E35" s="2532"/>
      <c r="F35" s="2532"/>
      <c r="G35" s="2532"/>
    </row>
    <row r="36" spans="1:9" ht="16.45" customHeight="1">
      <c r="A36" s="1237" t="s">
        <v>1078</v>
      </c>
      <c r="B36" s="1238"/>
      <c r="C36" s="2537">
        <v>3920816</v>
      </c>
      <c r="D36" s="2540">
        <v>72513</v>
      </c>
      <c r="E36" s="2543">
        <v>148.13999999999999</v>
      </c>
      <c r="F36" s="2543">
        <v>4505.87</v>
      </c>
      <c r="G36" s="2543">
        <v>54070.400000000001</v>
      </c>
    </row>
    <row r="37" spans="1:9" ht="12.7" customHeight="1">
      <c r="A37" s="1240" t="s">
        <v>1079</v>
      </c>
      <c r="B37" s="1122"/>
      <c r="C37" s="2538"/>
      <c r="D37" s="2541"/>
      <c r="E37" s="2544"/>
      <c r="F37" s="2544"/>
      <c r="G37" s="2544"/>
    </row>
    <row r="38" spans="1:9" ht="12.7" customHeight="1">
      <c r="A38" s="1126" t="s">
        <v>1080</v>
      </c>
      <c r="B38" s="1127"/>
      <c r="C38" s="2539"/>
      <c r="D38" s="2542"/>
      <c r="E38" s="2545"/>
      <c r="F38" s="2545"/>
      <c r="G38" s="2545"/>
    </row>
    <row r="39" spans="1:9">
      <c r="A39" s="12"/>
      <c r="B39" s="12"/>
      <c r="C39" s="12"/>
      <c r="D39" s="12"/>
      <c r="E39" s="12"/>
      <c r="F39" s="12" t="s">
        <v>387</v>
      </c>
      <c r="G39" s="12"/>
    </row>
    <row r="40" spans="1:9">
      <c r="A40" s="24" t="s">
        <v>1081</v>
      </c>
      <c r="B40" s="12"/>
      <c r="C40" s="12"/>
      <c r="D40" s="12"/>
      <c r="E40" s="12"/>
      <c r="F40" s="12"/>
      <c r="G40" s="12"/>
    </row>
    <row r="41" spans="1:9">
      <c r="A41" s="12"/>
      <c r="B41" s="12"/>
      <c r="C41" s="12"/>
      <c r="D41" s="12"/>
      <c r="E41" s="12"/>
      <c r="F41" s="12"/>
      <c r="G41" s="12"/>
    </row>
    <row r="42" spans="1:9">
      <c r="A42" s="12"/>
      <c r="B42" s="12"/>
      <c r="C42" s="12"/>
      <c r="D42" s="12"/>
      <c r="E42" s="12"/>
      <c r="F42" s="12"/>
      <c r="G42" s="12"/>
    </row>
    <row r="43" spans="1:9">
      <c r="A43" s="12"/>
      <c r="B43" s="12"/>
      <c r="C43" s="12"/>
      <c r="D43" s="12"/>
      <c r="E43" s="12"/>
      <c r="F43" s="12"/>
      <c r="G43" s="12"/>
    </row>
    <row r="44" spans="1:9">
      <c r="A44" s="12"/>
      <c r="B44" s="12"/>
      <c r="C44" s="12"/>
      <c r="D44" s="12"/>
      <c r="E44" s="12"/>
      <c r="F44" s="12"/>
      <c r="G44" s="12"/>
    </row>
    <row r="45" spans="1:9">
      <c r="A45" s="12"/>
      <c r="B45" s="12"/>
      <c r="C45" s="12"/>
      <c r="D45" s="12"/>
      <c r="E45" s="12"/>
      <c r="F45" s="12"/>
      <c r="G45" s="12"/>
    </row>
    <row r="46" spans="1:9">
      <c r="A46" s="12"/>
      <c r="B46" s="12"/>
      <c r="C46" s="12"/>
      <c r="D46" s="12"/>
      <c r="E46" s="12"/>
      <c r="F46" s="12"/>
      <c r="G46" s="12"/>
    </row>
    <row r="47" spans="1:9">
      <c r="A47" s="12"/>
      <c r="B47" s="12"/>
      <c r="C47" s="12"/>
      <c r="D47" s="12"/>
      <c r="E47" s="12"/>
      <c r="F47" s="12"/>
      <c r="G47" s="12"/>
    </row>
    <row r="48" spans="1:9">
      <c r="A48" s="12"/>
      <c r="B48" s="12"/>
      <c r="C48" s="12"/>
      <c r="D48" s="12"/>
      <c r="E48" s="12"/>
      <c r="F48" s="12"/>
      <c r="G48" s="12"/>
    </row>
    <row r="49" spans="1:7">
      <c r="A49" s="12"/>
      <c r="B49" s="12"/>
      <c r="C49" s="12"/>
      <c r="D49" s="12"/>
      <c r="E49" s="12"/>
      <c r="F49" s="12"/>
      <c r="G49" s="12"/>
    </row>
    <row r="50" spans="1:7">
      <c r="A50" s="12"/>
      <c r="B50" s="12"/>
      <c r="C50" s="12"/>
      <c r="D50" s="12"/>
      <c r="E50" s="12"/>
      <c r="F50" s="12"/>
      <c r="G50" s="12"/>
    </row>
    <row r="51" spans="1:7">
      <c r="A51" s="12"/>
      <c r="B51" s="12"/>
      <c r="C51" s="12"/>
      <c r="D51" s="12"/>
      <c r="E51" s="12"/>
      <c r="F51" s="12"/>
      <c r="G51" s="12"/>
    </row>
    <row r="52" spans="1:7">
      <c r="A52" s="12"/>
      <c r="B52" s="12"/>
      <c r="C52" s="12"/>
      <c r="D52" s="12"/>
      <c r="E52" s="12"/>
      <c r="F52" s="12"/>
      <c r="G52" s="12"/>
    </row>
    <row r="53" spans="1:7">
      <c r="A53" s="12"/>
      <c r="B53" s="12"/>
      <c r="C53" s="12"/>
      <c r="D53" s="12"/>
      <c r="E53" s="12"/>
      <c r="F53" s="12"/>
      <c r="G53" s="12"/>
    </row>
    <row r="54" spans="1:7">
      <c r="A54" s="12"/>
      <c r="B54" s="12"/>
      <c r="C54" s="12"/>
      <c r="D54" s="12"/>
      <c r="E54" s="12"/>
      <c r="F54" s="12"/>
      <c r="G54" s="12"/>
    </row>
    <row r="55" spans="1:7">
      <c r="A55" s="12"/>
      <c r="B55" s="12"/>
      <c r="C55" s="12"/>
      <c r="D55" s="12"/>
      <c r="E55" s="12"/>
      <c r="F55" s="12"/>
      <c r="G55" s="12"/>
    </row>
    <row r="56" spans="1:7">
      <c r="A56" s="12"/>
      <c r="B56" s="12"/>
      <c r="C56" s="12"/>
      <c r="D56" s="12"/>
      <c r="E56" s="12"/>
      <c r="F56" s="12"/>
      <c r="G56" s="12"/>
    </row>
    <row r="57" spans="1:7">
      <c r="A57" s="12"/>
      <c r="B57" s="12"/>
      <c r="C57" s="12"/>
      <c r="D57" s="12"/>
      <c r="E57" s="12"/>
      <c r="F57" s="12"/>
      <c r="G57" s="12"/>
    </row>
    <row r="58" spans="1:7">
      <c r="A58" s="12"/>
      <c r="B58" s="12"/>
      <c r="C58" s="12"/>
      <c r="D58" s="12"/>
      <c r="E58" s="12"/>
      <c r="F58" s="12"/>
      <c r="G58" s="12"/>
    </row>
    <row r="59" spans="1:7">
      <c r="A59" s="12"/>
      <c r="B59" s="12"/>
      <c r="C59" s="12"/>
      <c r="D59" s="12"/>
      <c r="E59" s="12"/>
      <c r="F59" s="12"/>
      <c r="G59" s="12"/>
    </row>
    <row r="60" spans="1:7">
      <c r="A60" s="12"/>
      <c r="B60" s="12"/>
      <c r="C60" s="12"/>
      <c r="D60" s="12"/>
      <c r="E60" s="12"/>
      <c r="F60" s="12"/>
      <c r="G60" s="12"/>
    </row>
    <row r="61" spans="1:7">
      <c r="A61" s="12"/>
      <c r="B61" s="12"/>
      <c r="C61" s="12"/>
      <c r="D61" s="12"/>
      <c r="E61" s="12"/>
      <c r="F61" s="12"/>
      <c r="G61" s="12"/>
    </row>
    <row r="62" spans="1:7">
      <c r="A62" s="12"/>
      <c r="B62" s="12"/>
      <c r="C62" s="12"/>
      <c r="D62" s="12"/>
      <c r="E62" s="12"/>
      <c r="F62" s="12"/>
      <c r="G62" s="12"/>
    </row>
    <row r="63" spans="1:7">
      <c r="A63" s="12"/>
      <c r="B63" s="12"/>
      <c r="C63" s="12"/>
      <c r="D63" s="12"/>
      <c r="E63" s="12"/>
      <c r="F63" s="12"/>
      <c r="G63" s="12"/>
    </row>
    <row r="64" spans="1:7">
      <c r="A64" s="12"/>
      <c r="B64" s="12"/>
      <c r="C64" s="12"/>
      <c r="D64" s="12"/>
      <c r="E64" s="12"/>
      <c r="F64" s="12"/>
      <c r="G64" s="12"/>
    </row>
    <row r="65" spans="1:7">
      <c r="A65" s="12"/>
      <c r="B65" s="12"/>
      <c r="C65" s="12"/>
      <c r="D65" s="12"/>
      <c r="E65" s="12"/>
      <c r="F65" s="12"/>
      <c r="G65" s="12"/>
    </row>
    <row r="66" spans="1:7">
      <c r="A66" s="12"/>
      <c r="B66" s="12"/>
      <c r="C66" s="12"/>
      <c r="D66" s="12"/>
      <c r="E66" s="12"/>
      <c r="F66" s="12"/>
      <c r="G66" s="12"/>
    </row>
  </sheetData>
  <mergeCells count="12">
    <mergeCell ref="A9:A10"/>
    <mergeCell ref="A12:A14"/>
    <mergeCell ref="A24:A29"/>
    <mergeCell ref="E33:G33"/>
    <mergeCell ref="E34:E35"/>
    <mergeCell ref="F34:F35"/>
    <mergeCell ref="G34:G35"/>
    <mergeCell ref="C36:C38"/>
    <mergeCell ref="D36:D38"/>
    <mergeCell ref="E36:E38"/>
    <mergeCell ref="F36:F38"/>
    <mergeCell ref="G36:G38"/>
  </mergeCells>
  <printOptions horizontalCentered="1"/>
  <pageMargins left="0.43307086614173229" right="0.39370078740157483" top="0.31496062992125984" bottom="0.22" header="0.15748031496062992" footer="0.15748031496062992"/>
  <pageSetup paperSize="9" scale="68" orientation="portrait" r:id="rId1"/>
  <headerFooter>
    <oddHeader>&amp;C65</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R40"/>
  <sheetViews>
    <sheetView workbookViewId="0">
      <selection sqref="A1:XFD1048576"/>
    </sheetView>
  </sheetViews>
  <sheetFormatPr defaultColWidth="8.90625" defaultRowHeight="13.15"/>
  <cols>
    <col min="1" max="1" width="14.81640625" style="11" customWidth="1"/>
    <col min="2" max="2" width="8.7265625" style="11" customWidth="1"/>
    <col min="3" max="3" width="10.1796875" style="11" customWidth="1"/>
    <col min="4" max="4" width="9.7265625" style="11" customWidth="1"/>
    <col min="5" max="5" width="10.6328125" style="11" customWidth="1"/>
    <col min="6" max="7" width="9.7265625" style="11" customWidth="1"/>
    <col min="8" max="8" width="9.81640625" style="11" customWidth="1"/>
    <col min="9" max="9" width="9" style="11" customWidth="1"/>
    <col min="10" max="16384" width="8.90625" style="11"/>
  </cols>
  <sheetData>
    <row r="1" spans="1:18" ht="18" customHeight="1">
      <c r="A1" s="1423" t="s">
        <v>1100</v>
      </c>
      <c r="B1" s="12"/>
      <c r="C1" s="212"/>
      <c r="D1" s="212"/>
      <c r="E1" s="212"/>
      <c r="F1" s="212"/>
      <c r="G1" s="212"/>
      <c r="H1" s="212"/>
      <c r="I1" s="212"/>
      <c r="J1" s="212"/>
      <c r="K1" s="212"/>
      <c r="L1" s="212"/>
      <c r="M1" s="212"/>
      <c r="N1" s="212"/>
      <c r="O1" s="212"/>
      <c r="P1" s="212"/>
      <c r="Q1" s="212"/>
      <c r="R1" s="212"/>
    </row>
    <row r="2" spans="1:18" ht="18" customHeight="1">
      <c r="A2" s="212"/>
      <c r="B2" s="212"/>
      <c r="C2" s="212"/>
      <c r="D2" s="212"/>
      <c r="E2" s="212"/>
      <c r="F2" s="212"/>
      <c r="G2" s="212"/>
      <c r="H2" s="212"/>
      <c r="I2" s="212"/>
      <c r="J2" s="212"/>
      <c r="K2" s="212"/>
      <c r="L2" s="212"/>
      <c r="M2" s="212"/>
      <c r="N2" s="212"/>
      <c r="O2" s="212"/>
      <c r="P2" s="212"/>
      <c r="Q2" s="212"/>
      <c r="R2" s="212"/>
    </row>
    <row r="3" spans="1:18" ht="35.4" customHeight="1">
      <c r="A3" s="2546" t="s">
        <v>1000</v>
      </c>
      <c r="B3" s="2547" t="s">
        <v>1082</v>
      </c>
      <c r="C3" s="2547"/>
      <c r="D3" s="2547" t="s">
        <v>1083</v>
      </c>
      <c r="E3" s="2547"/>
      <c r="F3" s="2547" t="s">
        <v>1147</v>
      </c>
      <c r="G3" s="2547"/>
      <c r="H3" s="212"/>
      <c r="I3" s="212"/>
      <c r="J3" s="212"/>
      <c r="K3" s="212"/>
      <c r="L3" s="212"/>
      <c r="M3" s="212"/>
      <c r="N3" s="212"/>
      <c r="O3" s="212"/>
      <c r="P3" s="212"/>
      <c r="Q3" s="212"/>
      <c r="R3" s="212"/>
    </row>
    <row r="4" spans="1:18" ht="25.55" customHeight="1">
      <c r="A4" s="2546"/>
      <c r="B4" s="1722" t="s">
        <v>1084</v>
      </c>
      <c r="C4" s="1722" t="s">
        <v>1085</v>
      </c>
      <c r="D4" s="2547"/>
      <c r="E4" s="2547"/>
      <c r="F4" s="2547"/>
      <c r="G4" s="2547"/>
      <c r="H4" s="212"/>
      <c r="I4" s="212"/>
      <c r="J4" s="212"/>
      <c r="K4" s="212"/>
      <c r="L4" s="212"/>
      <c r="M4" s="212"/>
      <c r="N4" s="212"/>
      <c r="O4" s="212"/>
      <c r="P4" s="212"/>
      <c r="Q4" s="212"/>
      <c r="R4" s="212"/>
    </row>
    <row r="5" spans="1:18" ht="29.15" customHeight="1">
      <c r="A5" s="1247">
        <v>2022</v>
      </c>
      <c r="B5" s="474">
        <v>948</v>
      </c>
      <c r="C5" s="474">
        <v>461</v>
      </c>
      <c r="D5" s="2548">
        <v>28997360</v>
      </c>
      <c r="E5" s="2549"/>
      <c r="F5" s="2548">
        <v>20444422</v>
      </c>
      <c r="G5" s="2549"/>
      <c r="H5" s="212"/>
      <c r="I5" s="212"/>
      <c r="J5" s="212"/>
      <c r="K5" s="212"/>
      <c r="L5" s="212"/>
      <c r="M5" s="212"/>
      <c r="N5" s="212"/>
      <c r="O5" s="212"/>
      <c r="P5" s="212"/>
      <c r="Q5" s="212"/>
      <c r="R5" s="212"/>
    </row>
    <row r="6" spans="1:18" ht="29.15" customHeight="1">
      <c r="A6" s="925">
        <v>2023</v>
      </c>
      <c r="B6" s="1685">
        <v>948</v>
      </c>
      <c r="C6" s="1685">
        <v>461</v>
      </c>
      <c r="D6" s="2559">
        <v>28997360</v>
      </c>
      <c r="E6" s="2551"/>
      <c r="F6" s="2559">
        <v>20444422</v>
      </c>
      <c r="G6" s="2551"/>
      <c r="H6" s="212"/>
      <c r="I6" s="212"/>
      <c r="J6" s="212"/>
      <c r="K6" s="212"/>
      <c r="L6" s="212"/>
      <c r="M6" s="212"/>
      <c r="N6" s="212"/>
      <c r="O6" s="212"/>
      <c r="P6" s="212"/>
      <c r="Q6" s="212"/>
      <c r="R6" s="212"/>
    </row>
    <row r="7" spans="1:18" ht="18" customHeight="1">
      <c r="A7" s="492"/>
      <c r="B7" s="212"/>
      <c r="C7" s="212"/>
      <c r="D7" s="212"/>
      <c r="E7" s="212"/>
      <c r="F7" s="212"/>
      <c r="G7" s="212"/>
      <c r="H7" s="212"/>
      <c r="I7" s="212"/>
      <c r="J7" s="212"/>
      <c r="K7" s="212"/>
      <c r="L7" s="212"/>
      <c r="M7" s="212"/>
      <c r="N7" s="212"/>
      <c r="O7" s="212"/>
      <c r="P7" s="212"/>
      <c r="Q7" s="212"/>
      <c r="R7" s="212"/>
    </row>
    <row r="8" spans="1:18" ht="18" customHeight="1">
      <c r="A8" s="20" t="s">
        <v>907</v>
      </c>
      <c r="B8" s="212"/>
      <c r="C8" s="212"/>
      <c r="D8" s="212"/>
      <c r="E8" s="212"/>
      <c r="F8" s="212"/>
      <c r="G8" s="212"/>
      <c r="H8" s="212"/>
      <c r="I8" s="212"/>
      <c r="J8" s="212"/>
      <c r="K8" s="212"/>
      <c r="L8" s="212"/>
      <c r="M8" s="212"/>
      <c r="N8" s="212"/>
      <c r="O8" s="212"/>
      <c r="P8" s="212"/>
      <c r="Q8" s="212"/>
      <c r="R8" s="212"/>
    </row>
    <row r="9" spans="1:18" ht="18" customHeight="1">
      <c r="A9" s="20"/>
      <c r="B9" s="212"/>
      <c r="C9" s="212"/>
      <c r="D9" s="212"/>
      <c r="E9" s="212"/>
      <c r="F9" s="212"/>
      <c r="G9" s="212"/>
      <c r="H9" s="212"/>
      <c r="I9" s="212"/>
      <c r="J9" s="212"/>
      <c r="K9" s="212"/>
      <c r="L9" s="212"/>
      <c r="M9" s="212"/>
      <c r="N9" s="212"/>
      <c r="O9" s="212"/>
      <c r="P9" s="212"/>
      <c r="Q9" s="212"/>
      <c r="R9" s="212"/>
    </row>
    <row r="10" spans="1:18" ht="15.05">
      <c r="A10" s="1423" t="s">
        <v>1096</v>
      </c>
      <c r="B10" s="12"/>
      <c r="C10" s="212"/>
      <c r="D10" s="212"/>
      <c r="E10" s="212"/>
      <c r="F10" s="212"/>
      <c r="G10" s="212"/>
      <c r="H10" s="212"/>
      <c r="I10" s="212"/>
      <c r="J10" s="212"/>
      <c r="K10" s="212"/>
      <c r="L10" s="212"/>
      <c r="M10" s="212"/>
      <c r="N10" s="212"/>
      <c r="O10" s="212"/>
      <c r="P10" s="212"/>
      <c r="Q10" s="212"/>
      <c r="R10" s="212"/>
    </row>
    <row r="11" spans="1:18" ht="15.05" customHeight="1">
      <c r="A11" s="212"/>
      <c r="B11" s="212"/>
      <c r="C11" s="212"/>
      <c r="D11" s="212"/>
      <c r="E11" s="212"/>
      <c r="F11" s="212"/>
      <c r="G11" s="212"/>
      <c r="H11" s="212"/>
      <c r="I11" s="212"/>
      <c r="J11" s="212"/>
      <c r="K11" s="212"/>
      <c r="L11" s="212"/>
      <c r="M11" s="212"/>
      <c r="N11" s="212"/>
      <c r="O11" s="212"/>
      <c r="P11" s="212"/>
      <c r="Q11" s="212"/>
      <c r="R11" s="212"/>
    </row>
    <row r="12" spans="1:18" ht="57.15" customHeight="1">
      <c r="A12" s="2552" t="s">
        <v>1086</v>
      </c>
      <c r="B12" s="2554" t="s">
        <v>1087</v>
      </c>
      <c r="C12" s="2555"/>
      <c r="D12" s="2554" t="s">
        <v>1132</v>
      </c>
      <c r="E12" s="2555"/>
      <c r="F12" s="2554" t="s">
        <v>1139</v>
      </c>
      <c r="G12" s="2555"/>
      <c r="H12" s="13"/>
      <c r="I12" s="375"/>
      <c r="J12" s="375"/>
      <c r="K12" s="212"/>
      <c r="L12" s="212"/>
      <c r="M12" s="212"/>
      <c r="N12" s="212"/>
      <c r="O12" s="212"/>
      <c r="P12" s="212"/>
      <c r="Q12" s="212"/>
      <c r="R12" s="212"/>
    </row>
    <row r="13" spans="1:18" ht="18" customHeight="1">
      <c r="A13" s="2553"/>
      <c r="B13" s="1686">
        <v>2022</v>
      </c>
      <c r="C13" s="1687">
        <v>2023</v>
      </c>
      <c r="D13" s="1686">
        <v>2022</v>
      </c>
      <c r="E13" s="1687">
        <v>2023</v>
      </c>
      <c r="F13" s="1686">
        <v>2022</v>
      </c>
      <c r="G13" s="1687">
        <v>2023</v>
      </c>
      <c r="H13" s="203"/>
      <c r="I13" s="375"/>
      <c r="J13" s="375"/>
      <c r="K13" s="212"/>
      <c r="L13" s="212"/>
      <c r="M13" s="212"/>
      <c r="N13" s="212"/>
      <c r="O13" s="212"/>
      <c r="P13" s="212"/>
      <c r="Q13" s="212"/>
      <c r="R13" s="212"/>
    </row>
    <row r="14" spans="1:18" ht="27.1" customHeight="1">
      <c r="A14" s="1688" t="s">
        <v>598</v>
      </c>
      <c r="B14" s="1688">
        <v>148</v>
      </c>
      <c r="C14" s="1688">
        <f>SUM(C15:C20)</f>
        <v>148</v>
      </c>
      <c r="D14" s="1689">
        <v>8574.93</v>
      </c>
      <c r="E14" s="1689">
        <f>SUM(E15:E20)</f>
        <v>8574.93</v>
      </c>
      <c r="F14" s="1690">
        <v>6008</v>
      </c>
      <c r="G14" s="1690">
        <f>SUM(G15:G20)</f>
        <v>6008</v>
      </c>
      <c r="H14" s="13"/>
      <c r="I14" s="22"/>
      <c r="J14" s="22"/>
      <c r="K14" s="212"/>
      <c r="L14" s="212"/>
      <c r="M14" s="212"/>
      <c r="N14" s="212"/>
      <c r="O14" s="212"/>
      <c r="P14" s="212"/>
      <c r="Q14" s="212"/>
      <c r="R14" s="212"/>
    </row>
    <row r="15" spans="1:18" ht="20.05" customHeight="1">
      <c r="A15" s="1691" t="s">
        <v>1088</v>
      </c>
      <c r="B15" s="1692">
        <v>58</v>
      </c>
      <c r="C15" s="1692">
        <v>58</v>
      </c>
      <c r="D15" s="1693">
        <v>4099.0200000000004</v>
      </c>
      <c r="E15" s="1693">
        <v>4099.0200000000004</v>
      </c>
      <c r="F15" s="1692">
        <v>55</v>
      </c>
      <c r="G15" s="1692">
        <v>55</v>
      </c>
      <c r="H15" s="13"/>
      <c r="I15" s="22"/>
      <c r="J15" s="22"/>
      <c r="K15" s="212"/>
      <c r="L15" s="212"/>
      <c r="M15" s="212"/>
      <c r="N15" s="212"/>
      <c r="O15" s="212"/>
      <c r="P15" s="212"/>
      <c r="Q15" s="212"/>
      <c r="R15" s="212"/>
    </row>
    <row r="16" spans="1:18" ht="20.05" customHeight="1">
      <c r="A16" s="1694" t="s">
        <v>1089</v>
      </c>
      <c r="B16" s="1695">
        <v>89</v>
      </c>
      <c r="C16" s="1695">
        <v>89</v>
      </c>
      <c r="D16" s="1696">
        <v>4379.91</v>
      </c>
      <c r="E16" s="1696">
        <v>4379.91</v>
      </c>
      <c r="F16" s="1697">
        <v>5854</v>
      </c>
      <c r="G16" s="1697">
        <v>5854</v>
      </c>
      <c r="H16" s="13"/>
      <c r="I16" s="22"/>
      <c r="J16" s="22"/>
      <c r="K16" s="212"/>
      <c r="L16" s="212"/>
      <c r="M16" s="212"/>
      <c r="N16" s="212"/>
      <c r="O16" s="212"/>
      <c r="P16" s="212"/>
      <c r="Q16" s="212"/>
      <c r="R16" s="212"/>
    </row>
    <row r="17" spans="1:18" ht="20.05" customHeight="1">
      <c r="A17" s="1694" t="s">
        <v>1091</v>
      </c>
      <c r="B17" s="1695">
        <v>1</v>
      </c>
      <c r="C17" s="1695">
        <v>1</v>
      </c>
      <c r="D17" s="1698">
        <v>96</v>
      </c>
      <c r="E17" s="1698">
        <v>96</v>
      </c>
      <c r="F17" s="1695">
        <v>24</v>
      </c>
      <c r="G17" s="1695">
        <v>24</v>
      </c>
      <c r="H17" s="13"/>
      <c r="I17" s="22"/>
      <c r="J17" s="22"/>
      <c r="K17" s="212"/>
      <c r="L17" s="212"/>
      <c r="M17" s="212"/>
      <c r="N17" s="212"/>
      <c r="O17" s="212"/>
      <c r="P17" s="212"/>
      <c r="Q17" s="212"/>
      <c r="R17" s="212"/>
    </row>
    <row r="18" spans="1:18" ht="20.05" customHeight="1">
      <c r="A18" s="1694" t="s">
        <v>1092</v>
      </c>
      <c r="B18" s="1695">
        <v>0</v>
      </c>
      <c r="C18" s="1695">
        <v>0</v>
      </c>
      <c r="D18" s="1698">
        <v>0</v>
      </c>
      <c r="E18" s="1698">
        <v>0</v>
      </c>
      <c r="F18" s="1695">
        <v>33</v>
      </c>
      <c r="G18" s="1695">
        <v>33</v>
      </c>
      <c r="H18" s="13"/>
      <c r="I18" s="22"/>
      <c r="J18" s="22"/>
      <c r="K18" s="212"/>
      <c r="L18" s="212"/>
      <c r="M18" s="212"/>
      <c r="N18" s="212"/>
      <c r="O18" s="212"/>
      <c r="P18" s="212"/>
      <c r="Q18" s="212"/>
      <c r="R18" s="212"/>
    </row>
    <row r="19" spans="1:18" ht="20.05" customHeight="1">
      <c r="A19" s="1699" t="s">
        <v>1148</v>
      </c>
      <c r="B19" s="1695">
        <v>0</v>
      </c>
      <c r="C19" s="1695">
        <v>0</v>
      </c>
      <c r="D19" s="1698">
        <v>0</v>
      </c>
      <c r="E19" s="1698">
        <v>0</v>
      </c>
      <c r="F19" s="1695">
        <v>37</v>
      </c>
      <c r="G19" s="1695">
        <v>37</v>
      </c>
      <c r="H19" s="13"/>
      <c r="I19" s="22"/>
      <c r="J19" s="22"/>
      <c r="K19" s="212"/>
      <c r="L19" s="212"/>
      <c r="M19" s="212"/>
      <c r="N19" s="212"/>
      <c r="O19" s="212"/>
      <c r="P19" s="212"/>
      <c r="Q19" s="212"/>
      <c r="R19" s="212"/>
    </row>
    <row r="20" spans="1:18" ht="20.05" customHeight="1">
      <c r="A20" s="1699" t="s">
        <v>1145</v>
      </c>
      <c r="B20" s="1695">
        <v>0</v>
      </c>
      <c r="C20" s="1695">
        <v>0</v>
      </c>
      <c r="D20" s="1698">
        <v>0</v>
      </c>
      <c r="E20" s="1698">
        <v>0</v>
      </c>
      <c r="F20" s="1695">
        <v>5</v>
      </c>
      <c r="G20" s="1695">
        <v>5</v>
      </c>
      <c r="H20" s="13"/>
      <c r="I20" s="22"/>
      <c r="J20" s="212"/>
      <c r="K20" s="212"/>
      <c r="L20" s="212"/>
      <c r="M20" s="212"/>
      <c r="N20" s="212"/>
      <c r="O20" s="212"/>
      <c r="P20" s="212"/>
      <c r="Q20" s="212"/>
      <c r="R20" s="212"/>
    </row>
    <row r="21" spans="1:18">
      <c r="A21" s="212"/>
      <c r="B21" s="212"/>
      <c r="C21" s="212"/>
      <c r="D21" s="212"/>
      <c r="E21" s="212"/>
      <c r="F21" s="212"/>
      <c r="G21" s="212"/>
      <c r="H21" s="212"/>
      <c r="I21" s="22"/>
      <c r="J21" s="212"/>
      <c r="K21" s="212"/>
      <c r="L21" s="212"/>
      <c r="M21" s="212"/>
      <c r="N21" s="212"/>
      <c r="O21" s="212"/>
      <c r="P21" s="212"/>
      <c r="Q21" s="212"/>
      <c r="R21" s="212"/>
    </row>
    <row r="22" spans="1:18">
      <c r="A22" s="20" t="s">
        <v>907</v>
      </c>
      <c r="B22" s="212"/>
      <c r="C22" s="212"/>
      <c r="D22" s="212"/>
      <c r="E22" s="212"/>
      <c r="F22" s="212"/>
      <c r="G22" s="212"/>
      <c r="H22" s="212"/>
      <c r="I22" s="22"/>
      <c r="J22" s="212"/>
      <c r="K22" s="212"/>
      <c r="L22" s="212"/>
      <c r="M22" s="212"/>
      <c r="N22" s="212"/>
      <c r="O22" s="212"/>
      <c r="P22" s="212"/>
      <c r="Q22" s="212"/>
      <c r="R22" s="212"/>
    </row>
    <row r="23" spans="1:18">
      <c r="A23" s="212"/>
      <c r="B23" s="212"/>
      <c r="C23" s="212"/>
      <c r="D23" s="212"/>
      <c r="E23" s="212"/>
      <c r="F23" s="212"/>
      <c r="G23" s="212"/>
      <c r="H23" s="212"/>
      <c r="I23" s="212"/>
      <c r="J23" s="212"/>
      <c r="K23" s="212"/>
      <c r="L23" s="212"/>
      <c r="M23" s="212"/>
      <c r="N23" s="212"/>
      <c r="O23" s="212"/>
      <c r="P23" s="212"/>
      <c r="Q23" s="212"/>
      <c r="R23" s="212"/>
    </row>
    <row r="24" spans="1:18" ht="15.85" customHeight="1">
      <c r="A24" s="212"/>
      <c r="B24" s="212"/>
      <c r="C24" s="212"/>
      <c r="I24" s="258"/>
      <c r="J24" s="212"/>
      <c r="K24" s="212"/>
      <c r="L24" s="212"/>
      <c r="M24" s="212"/>
      <c r="N24" s="212"/>
      <c r="O24" s="212"/>
      <c r="P24" s="212"/>
      <c r="Q24" s="212"/>
      <c r="R24" s="212"/>
    </row>
    <row r="25" spans="1:18" ht="15.05" customHeight="1">
      <c r="A25" s="212"/>
      <c r="B25" s="212"/>
      <c r="C25" s="212"/>
      <c r="F25" s="498"/>
      <c r="G25" s="258"/>
      <c r="H25" s="258"/>
      <c r="I25" s="258"/>
      <c r="J25" s="212"/>
      <c r="K25" s="212"/>
      <c r="L25" s="212"/>
      <c r="M25" s="212"/>
      <c r="N25" s="212"/>
      <c r="O25" s="212"/>
      <c r="P25" s="212"/>
      <c r="Q25" s="212"/>
      <c r="R25" s="212"/>
    </row>
    <row r="26" spans="1:18" ht="15.05" customHeight="1">
      <c r="A26" s="212"/>
      <c r="B26" s="212"/>
      <c r="C26" s="212"/>
      <c r="E26" s="537"/>
      <c r="F26" s="537"/>
      <c r="G26" s="537"/>
      <c r="H26" s="258"/>
      <c r="I26" s="258"/>
      <c r="J26" s="212"/>
      <c r="K26" s="212"/>
      <c r="L26" s="212"/>
      <c r="M26" s="212"/>
      <c r="N26" s="212"/>
      <c r="O26" s="212"/>
      <c r="P26" s="212"/>
      <c r="Q26" s="212"/>
      <c r="R26" s="212"/>
    </row>
    <row r="27" spans="1:18" ht="15.65">
      <c r="A27" s="212"/>
      <c r="B27" s="212"/>
      <c r="C27" s="212"/>
      <c r="E27" s="537"/>
      <c r="F27" s="538" t="s">
        <v>1140</v>
      </c>
      <c r="G27" s="539"/>
      <c r="H27" s="258"/>
      <c r="I27" s="258"/>
      <c r="J27" s="212"/>
      <c r="K27" s="212"/>
      <c r="L27" s="212"/>
      <c r="M27" s="212"/>
      <c r="N27" s="212"/>
      <c r="O27" s="212"/>
      <c r="P27" s="212"/>
      <c r="Q27" s="212"/>
      <c r="R27" s="212"/>
    </row>
    <row r="28" spans="1:18" ht="15.85" customHeight="1">
      <c r="A28" s="212"/>
      <c r="B28" s="212"/>
      <c r="C28" s="212"/>
      <c r="E28" s="540"/>
      <c r="F28" s="538" t="s">
        <v>1134</v>
      </c>
      <c r="G28" s="539"/>
      <c r="H28" s="258"/>
      <c r="I28" s="258"/>
      <c r="J28" s="212"/>
      <c r="K28" s="212"/>
      <c r="L28" s="212"/>
      <c r="M28" s="212"/>
      <c r="N28" s="212"/>
      <c r="O28" s="212"/>
      <c r="P28" s="212"/>
      <c r="Q28" s="212"/>
      <c r="R28" s="212"/>
    </row>
    <row r="29" spans="1:18" ht="15.65">
      <c r="A29" s="212"/>
      <c r="B29" s="212"/>
      <c r="C29" s="212"/>
      <c r="E29" s="539"/>
      <c r="F29" s="541" t="s">
        <v>1135</v>
      </c>
      <c r="G29" s="539"/>
      <c r="H29" s="258"/>
      <c r="I29" s="10"/>
      <c r="J29" s="212"/>
      <c r="K29" s="212"/>
      <c r="L29" s="212"/>
      <c r="M29" s="212"/>
      <c r="N29" s="212"/>
      <c r="O29" s="212"/>
      <c r="P29" s="212"/>
      <c r="Q29" s="212"/>
      <c r="R29" s="212"/>
    </row>
    <row r="30" spans="1:18" ht="15.05">
      <c r="A30" s="212"/>
      <c r="B30" s="212"/>
      <c r="C30" s="212"/>
      <c r="D30" s="212"/>
      <c r="E30" s="539"/>
      <c r="F30" s="539"/>
      <c r="G30" s="539"/>
      <c r="H30" s="212"/>
      <c r="I30" s="212"/>
      <c r="J30" s="212"/>
      <c r="K30" s="212"/>
      <c r="L30" s="212"/>
      <c r="M30" s="212"/>
      <c r="N30" s="212"/>
      <c r="O30" s="212"/>
      <c r="P30" s="212"/>
      <c r="Q30" s="212"/>
      <c r="R30" s="212"/>
    </row>
    <row r="31" spans="1:18" ht="15.65">
      <c r="A31" s="11" t="s">
        <v>1151</v>
      </c>
      <c r="B31" s="10"/>
      <c r="C31" s="13"/>
      <c r="D31" s="13"/>
      <c r="E31" s="538"/>
      <c r="F31" s="538" t="s">
        <v>1324</v>
      </c>
      <c r="G31" s="539"/>
      <c r="H31" s="13"/>
      <c r="I31" s="13"/>
      <c r="J31" s="13"/>
      <c r="K31" s="13"/>
      <c r="L31" s="13"/>
      <c r="M31" s="212"/>
      <c r="N31" s="212"/>
      <c r="O31" s="212"/>
      <c r="P31" s="212"/>
      <c r="Q31" s="212"/>
      <c r="R31" s="212"/>
    </row>
    <row r="32" spans="1:18" ht="15.65">
      <c r="A32" s="11" t="s">
        <v>1323</v>
      </c>
      <c r="B32" s="10"/>
      <c r="C32" s="13"/>
      <c r="D32" s="13"/>
      <c r="E32" s="13"/>
      <c r="F32" s="13"/>
      <c r="G32" s="13"/>
      <c r="H32" s="13"/>
      <c r="I32" s="13"/>
      <c r="J32" s="13"/>
      <c r="K32" s="13"/>
      <c r="L32" s="13"/>
      <c r="M32" s="212"/>
      <c r="N32" s="212"/>
      <c r="O32" s="212"/>
      <c r="P32" s="212"/>
      <c r="Q32" s="212"/>
      <c r="R32" s="212"/>
    </row>
    <row r="33" spans="1:18" ht="15.65">
      <c r="B33" s="10"/>
      <c r="C33" s="13"/>
      <c r="D33" s="13"/>
      <c r="E33" s="13"/>
      <c r="F33" s="13"/>
      <c r="G33" s="13"/>
      <c r="H33" s="13"/>
      <c r="I33" s="13"/>
      <c r="J33" s="13"/>
      <c r="K33" s="13"/>
      <c r="L33" s="13"/>
      <c r="M33" s="212"/>
      <c r="N33" s="212"/>
      <c r="O33" s="212"/>
      <c r="P33" s="212"/>
      <c r="Q33" s="212"/>
      <c r="R33" s="212"/>
    </row>
    <row r="34" spans="1:18" ht="15.65">
      <c r="A34" s="11" t="s">
        <v>1322</v>
      </c>
      <c r="B34" s="13"/>
      <c r="C34" s="13"/>
      <c r="D34" s="13"/>
      <c r="E34" s="13"/>
      <c r="F34" s="13"/>
      <c r="G34" s="13"/>
      <c r="H34" s="13"/>
      <c r="I34" s="13"/>
      <c r="J34" s="13"/>
      <c r="K34" s="13"/>
      <c r="L34" s="13"/>
    </row>
    <row r="35" spans="1:18" ht="15.65">
      <c r="A35" s="13"/>
      <c r="B35" s="10"/>
      <c r="C35" s="13"/>
      <c r="D35" s="13"/>
      <c r="E35" s="13"/>
      <c r="F35" s="13"/>
      <c r="G35" s="13"/>
      <c r="H35" s="13"/>
      <c r="I35" s="13"/>
      <c r="J35" s="13"/>
      <c r="K35" s="13"/>
      <c r="L35" s="13"/>
    </row>
    <row r="36" spans="1:18" ht="18.2">
      <c r="A36" s="28"/>
      <c r="B36" s="28"/>
      <c r="C36" s="13"/>
      <c r="D36" s="13"/>
      <c r="E36" s="13"/>
      <c r="F36" s="13"/>
      <c r="G36" s="13"/>
      <c r="H36" s="13"/>
      <c r="I36" s="13"/>
      <c r="J36" s="13"/>
      <c r="K36" s="13"/>
      <c r="L36" s="13"/>
    </row>
    <row r="37" spans="1:18" ht="18.2">
      <c r="A37" s="28"/>
      <c r="B37" s="28"/>
      <c r="C37" s="13"/>
      <c r="D37" s="13"/>
      <c r="E37" s="13"/>
      <c r="F37" s="13"/>
      <c r="G37" s="13"/>
      <c r="H37" s="13"/>
      <c r="I37" s="13"/>
      <c r="J37" s="13"/>
      <c r="K37" s="13"/>
      <c r="L37" s="13"/>
    </row>
    <row r="38" spans="1:18" ht="15.65">
      <c r="A38" s="13"/>
      <c r="B38" s="13"/>
      <c r="C38" s="13"/>
      <c r="D38" s="13"/>
      <c r="E38" s="13"/>
      <c r="F38" s="13"/>
      <c r="G38" s="13"/>
      <c r="H38" s="13"/>
      <c r="I38" s="13"/>
      <c r="J38" s="13"/>
      <c r="K38" s="13"/>
      <c r="L38" s="13"/>
    </row>
    <row r="39" spans="1:18" ht="15.65">
      <c r="A39" s="10"/>
      <c r="B39" s="13"/>
      <c r="C39" s="13"/>
      <c r="D39" s="13"/>
      <c r="E39" s="13"/>
      <c r="F39" s="13"/>
      <c r="G39" s="13"/>
      <c r="H39" s="13"/>
      <c r="I39" s="13"/>
      <c r="J39" s="13"/>
      <c r="K39" s="13"/>
      <c r="L39" s="13"/>
    </row>
    <row r="40" spans="1:18" ht="15.65">
      <c r="A40" s="13"/>
      <c r="B40" s="13"/>
      <c r="C40" s="13"/>
      <c r="D40" s="13"/>
      <c r="E40" s="13"/>
      <c r="F40" s="13"/>
      <c r="G40" s="13"/>
      <c r="H40" s="13"/>
      <c r="I40" s="13"/>
      <c r="J40" s="13"/>
      <c r="K40" s="13"/>
      <c r="L40" s="13"/>
    </row>
  </sheetData>
  <mergeCells count="12">
    <mergeCell ref="D12:E12"/>
    <mergeCell ref="F12:G12"/>
    <mergeCell ref="A3:A4"/>
    <mergeCell ref="B3:C3"/>
    <mergeCell ref="D3:E4"/>
    <mergeCell ref="F3:G4"/>
    <mergeCell ref="D5:E5"/>
    <mergeCell ref="F5:G5"/>
    <mergeCell ref="D6:E6"/>
    <mergeCell ref="F6:G6"/>
    <mergeCell ref="A12:A13"/>
    <mergeCell ref="B12:C12"/>
  </mergeCells>
  <pageMargins left="0.51181102362204722" right="0.39370078740157483" top="0.31496062992125984" bottom="0.15748031496062992" header="0.19685039370078741" footer="0.23622047244094491"/>
  <pageSetup paperSize="9" scale="68" orientation="portrait" r:id="rId1"/>
  <headerFooter>
    <oddHeader>&amp;C66</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8"/>
  <sheetViews>
    <sheetView workbookViewId="0">
      <selection activeCell="A9" sqref="A9:XFD12"/>
    </sheetView>
  </sheetViews>
  <sheetFormatPr defaultColWidth="8.90625" defaultRowHeight="15.65"/>
  <cols>
    <col min="1" max="1" width="3.6328125" style="13" customWidth="1"/>
    <col min="2" max="2" width="33.1796875" style="13" customWidth="1"/>
    <col min="3" max="4" width="9.81640625" style="13" customWidth="1"/>
    <col min="5" max="5" width="12" style="13" customWidth="1"/>
    <col min="6" max="6" width="38.08984375" style="13" customWidth="1"/>
    <col min="7" max="16384" width="8.90625" style="13"/>
  </cols>
  <sheetData>
    <row r="1" spans="1:6" ht="17.399999999999999" customHeight="1">
      <c r="A1" s="462" t="s">
        <v>1098</v>
      </c>
      <c r="B1" s="463"/>
      <c r="C1" s="464"/>
      <c r="D1" s="464"/>
      <c r="E1" s="469"/>
    </row>
    <row r="2" spans="1:6" ht="15.05" customHeight="1">
      <c r="A2" s="465"/>
      <c r="B2" s="466"/>
      <c r="C2" s="466"/>
      <c r="D2" s="466"/>
      <c r="E2" s="470"/>
    </row>
    <row r="3" spans="1:6" ht="12.7" customHeight="1">
      <c r="A3" s="2505" t="s">
        <v>434</v>
      </c>
      <c r="B3" s="2505" t="s">
        <v>388</v>
      </c>
      <c r="C3" s="2505" t="s">
        <v>741</v>
      </c>
      <c r="D3" s="2505"/>
      <c r="E3" s="2408" t="s">
        <v>1097</v>
      </c>
      <c r="F3" s="2408" t="s">
        <v>1131</v>
      </c>
    </row>
    <row r="4" spans="1:6" ht="12.7" customHeight="1">
      <c r="A4" s="2505"/>
      <c r="B4" s="2505"/>
      <c r="C4" s="2505"/>
      <c r="D4" s="2505"/>
      <c r="E4" s="2408"/>
      <c r="F4" s="2408"/>
    </row>
    <row r="5" spans="1:6" ht="12.7" customHeight="1">
      <c r="A5" s="2505"/>
      <c r="B5" s="2505"/>
      <c r="C5" s="2505"/>
      <c r="D5" s="2505"/>
      <c r="E5" s="2408"/>
      <c r="F5" s="2408"/>
    </row>
    <row r="6" spans="1:6" ht="12.7" customHeight="1">
      <c r="A6" s="2505"/>
      <c r="B6" s="2505"/>
      <c r="C6" s="2408" t="s">
        <v>815</v>
      </c>
      <c r="D6" s="2408" t="s">
        <v>816</v>
      </c>
      <c r="E6" s="2408"/>
      <c r="F6" s="2408"/>
    </row>
    <row r="7" spans="1:6" ht="12.7" customHeight="1">
      <c r="A7" s="2505"/>
      <c r="B7" s="2505"/>
      <c r="C7" s="2408"/>
      <c r="D7" s="2408"/>
      <c r="E7" s="2408"/>
      <c r="F7" s="2408"/>
    </row>
    <row r="8" spans="1:6" ht="12.7" customHeight="1">
      <c r="A8" s="915">
        <v>1</v>
      </c>
      <c r="B8" s="915">
        <v>2</v>
      </c>
      <c r="C8" s="916">
        <v>3</v>
      </c>
      <c r="D8" s="916">
        <v>4</v>
      </c>
      <c r="E8" s="916">
        <v>5</v>
      </c>
      <c r="F8" s="915">
        <v>6</v>
      </c>
    </row>
  </sheetData>
  <mergeCells count="7">
    <mergeCell ref="A3:A7"/>
    <mergeCell ref="B3:B7"/>
    <mergeCell ref="C3:D5"/>
    <mergeCell ref="E3:E7"/>
    <mergeCell ref="F3:F7"/>
    <mergeCell ref="C6:C7"/>
    <mergeCell ref="D6:D7"/>
  </mergeCells>
  <pageMargins left="0.70866141732283472" right="0.70866141732283472" top="0.74803149606299213" bottom="0.74803149606299213" header="0.31496062992125984" footer="0.31496062992125984"/>
  <pageSetup paperSize="9" scale="65" orientation="portrait" r:id="rId1"/>
  <headerFooter>
    <oddHeader>&amp;C63</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9"/>
  <sheetViews>
    <sheetView workbookViewId="0">
      <selection activeCell="A9" sqref="A9:XFD27"/>
    </sheetView>
  </sheetViews>
  <sheetFormatPr defaultColWidth="8.90625" defaultRowHeight="15.65"/>
  <cols>
    <col min="1" max="1" width="3.6328125" style="13" customWidth="1"/>
    <col min="2" max="2" width="33.1796875" style="13" customWidth="1"/>
    <col min="3" max="4" width="9.81640625" style="13" customWidth="1"/>
    <col min="5" max="5" width="12" style="13" customWidth="1"/>
    <col min="6" max="6" width="38.08984375" style="13" customWidth="1"/>
    <col min="7" max="16384" width="8.90625" style="13"/>
  </cols>
  <sheetData>
    <row r="1" spans="1:6" ht="17.399999999999999" customHeight="1">
      <c r="A1" s="462" t="s">
        <v>1098</v>
      </c>
      <c r="B1" s="463"/>
      <c r="C1" s="464"/>
      <c r="D1" s="464"/>
      <c r="E1" s="469"/>
    </row>
    <row r="2" spans="1:6" ht="15.05" customHeight="1">
      <c r="A2" s="465"/>
      <c r="B2" s="466"/>
      <c r="C2" s="466"/>
      <c r="D2" s="466"/>
      <c r="E2" s="470"/>
    </row>
    <row r="3" spans="1:6" ht="12.7" customHeight="1">
      <c r="A3" s="2505" t="s">
        <v>434</v>
      </c>
      <c r="B3" s="2505" t="s">
        <v>388</v>
      </c>
      <c r="C3" s="2505" t="s">
        <v>741</v>
      </c>
      <c r="D3" s="2505"/>
      <c r="E3" s="2408" t="s">
        <v>1097</v>
      </c>
      <c r="F3" s="2408" t="s">
        <v>1131</v>
      </c>
    </row>
    <row r="4" spans="1:6" ht="12.7" customHeight="1">
      <c r="A4" s="2505"/>
      <c r="B4" s="2505"/>
      <c r="C4" s="2505"/>
      <c r="D4" s="2505"/>
      <c r="E4" s="2408"/>
      <c r="F4" s="2408"/>
    </row>
    <row r="5" spans="1:6" ht="12.7" customHeight="1">
      <c r="A5" s="2505"/>
      <c r="B5" s="2505"/>
      <c r="C5" s="2505"/>
      <c r="D5" s="2505"/>
      <c r="E5" s="2408"/>
      <c r="F5" s="2408"/>
    </row>
    <row r="6" spans="1:6" ht="12.7" customHeight="1">
      <c r="A6" s="2505"/>
      <c r="B6" s="2505"/>
      <c r="C6" s="2408" t="s">
        <v>815</v>
      </c>
      <c r="D6" s="2408" t="s">
        <v>816</v>
      </c>
      <c r="E6" s="2408"/>
      <c r="F6" s="2408"/>
    </row>
    <row r="7" spans="1:6" ht="12.7" customHeight="1">
      <c r="A7" s="2505"/>
      <c r="B7" s="2505"/>
      <c r="C7" s="2408"/>
      <c r="D7" s="2408"/>
      <c r="E7" s="2408"/>
      <c r="F7" s="2408"/>
    </row>
    <row r="8" spans="1:6" ht="12.7" customHeight="1">
      <c r="A8" s="915">
        <v>1</v>
      </c>
      <c r="B8" s="915">
        <v>2</v>
      </c>
      <c r="C8" s="916">
        <v>3</v>
      </c>
      <c r="D8" s="916">
        <v>4</v>
      </c>
      <c r="E8" s="916">
        <v>5</v>
      </c>
      <c r="F8" s="915">
        <v>6</v>
      </c>
    </row>
    <row r="9" spans="1:6">
      <c r="A9" s="11" t="s">
        <v>907</v>
      </c>
      <c r="B9" s="11"/>
      <c r="C9" s="11"/>
    </row>
  </sheetData>
  <mergeCells count="7">
    <mergeCell ref="A3:A7"/>
    <mergeCell ref="B3:B7"/>
    <mergeCell ref="C3:D5"/>
    <mergeCell ref="E3:E7"/>
    <mergeCell ref="F3:F7"/>
    <mergeCell ref="C6:C7"/>
    <mergeCell ref="D6:D7"/>
  </mergeCells>
  <pageMargins left="0.70866141732283472" right="0.70866141732283472" top="0.74803149606299213" bottom="0.74803149606299213" header="0.31496062992125984" footer="0.31496062992125984"/>
  <pageSetup paperSize="9" scale="65" orientation="portrait" r:id="rId1"/>
  <headerFooter>
    <oddHeader>&amp;C64</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F8"/>
  <sheetViews>
    <sheetView workbookViewId="0">
      <selection activeCell="A8" sqref="A8:XFD20"/>
    </sheetView>
  </sheetViews>
  <sheetFormatPr defaultColWidth="8.90625" defaultRowHeight="15.65"/>
  <cols>
    <col min="1" max="1" width="3.6328125" style="13" customWidth="1"/>
    <col min="2" max="2" width="33.1796875" style="13" customWidth="1"/>
    <col min="3" max="4" width="9.81640625" style="13" customWidth="1"/>
    <col min="5" max="5" width="12" style="13" customWidth="1"/>
    <col min="6" max="6" width="38.08984375" style="13" customWidth="1"/>
    <col min="7" max="16384" width="8.90625" style="13"/>
  </cols>
  <sheetData>
    <row r="1" spans="1:6" ht="17.399999999999999" customHeight="1">
      <c r="A1" s="462" t="s">
        <v>1098</v>
      </c>
      <c r="B1" s="463"/>
      <c r="C1" s="464"/>
      <c r="D1" s="464"/>
      <c r="E1" s="469"/>
    </row>
    <row r="2" spans="1:6" ht="12.7" customHeight="1">
      <c r="A2" s="2505" t="s">
        <v>434</v>
      </c>
      <c r="B2" s="2505" t="s">
        <v>388</v>
      </c>
      <c r="C2" s="2505" t="s">
        <v>741</v>
      </c>
      <c r="D2" s="2505"/>
      <c r="E2" s="2408" t="s">
        <v>1097</v>
      </c>
      <c r="F2" s="2408" t="s">
        <v>1131</v>
      </c>
    </row>
    <row r="3" spans="1:6" ht="12.7" customHeight="1">
      <c r="A3" s="2505"/>
      <c r="B3" s="2505"/>
      <c r="C3" s="2505"/>
      <c r="D3" s="2505"/>
      <c r="E3" s="2408"/>
      <c r="F3" s="2408"/>
    </row>
    <row r="4" spans="1:6" ht="12.7" customHeight="1">
      <c r="A4" s="2505"/>
      <c r="B4" s="2505"/>
      <c r="C4" s="2505"/>
      <c r="D4" s="2505"/>
      <c r="E4" s="2408"/>
      <c r="F4" s="2408"/>
    </row>
    <row r="5" spans="1:6" ht="12.7" customHeight="1">
      <c r="A5" s="2505"/>
      <c r="B5" s="2505"/>
      <c r="C5" s="2408" t="s">
        <v>815</v>
      </c>
      <c r="D5" s="2408" t="s">
        <v>816</v>
      </c>
      <c r="E5" s="2408"/>
      <c r="F5" s="2408"/>
    </row>
    <row r="6" spans="1:6" ht="12.7" customHeight="1">
      <c r="A6" s="2505"/>
      <c r="B6" s="2505"/>
      <c r="C6" s="2408"/>
      <c r="D6" s="2408"/>
      <c r="E6" s="2408"/>
      <c r="F6" s="2408"/>
    </row>
    <row r="7" spans="1:6" ht="12.7" customHeight="1">
      <c r="A7" s="915">
        <v>1</v>
      </c>
      <c r="B7" s="915">
        <v>2</v>
      </c>
      <c r="C7" s="916">
        <v>3</v>
      </c>
      <c r="D7" s="916">
        <v>4</v>
      </c>
      <c r="E7" s="916">
        <v>5</v>
      </c>
      <c r="F7" s="915">
        <v>6</v>
      </c>
    </row>
    <row r="8" spans="1:6">
      <c r="A8" s="11" t="s">
        <v>907</v>
      </c>
      <c r="B8" s="11"/>
      <c r="C8" s="11"/>
    </row>
  </sheetData>
  <mergeCells count="7">
    <mergeCell ref="A2:A6"/>
    <mergeCell ref="B2:B6"/>
    <mergeCell ref="C2:D4"/>
    <mergeCell ref="E2:E6"/>
    <mergeCell ref="F2:F6"/>
    <mergeCell ref="C5:C6"/>
    <mergeCell ref="D5:D6"/>
  </mergeCells>
  <pageMargins left="0.70866141732283472" right="0.70866141732283472" top="0.74803149606299213" bottom="0.74803149606299213" header="0.31496062992125984" footer="0.31496062992125984"/>
  <pageSetup paperSize="9" scale="65" orientation="portrait" r:id="rId1"/>
  <headerFooter>
    <oddHeader>&amp;C65</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F65"/>
  <sheetViews>
    <sheetView workbookViewId="0">
      <selection activeCell="A10" sqref="A10:XFD29"/>
    </sheetView>
  </sheetViews>
  <sheetFormatPr defaultColWidth="8.90625" defaultRowHeight="15.65"/>
  <cols>
    <col min="1" max="1" width="3.6328125" style="11" customWidth="1"/>
    <col min="2" max="2" width="33.1796875" style="13" customWidth="1"/>
    <col min="3" max="4" width="9.81640625" style="13" customWidth="1"/>
    <col min="5" max="5" width="12" style="13" customWidth="1"/>
    <col min="6" max="6" width="38.08984375" style="13" customWidth="1"/>
    <col min="7" max="16384" width="8.90625" style="13"/>
  </cols>
  <sheetData>
    <row r="1" spans="1:6" ht="17.399999999999999" customHeight="1">
      <c r="A1" s="467" t="s">
        <v>1098</v>
      </c>
      <c r="B1" s="463"/>
      <c r="C1" s="464"/>
      <c r="D1" s="464"/>
      <c r="E1" s="469"/>
    </row>
    <row r="2" spans="1:6" ht="15.05" customHeight="1">
      <c r="A2" s="468"/>
      <c r="B2" s="466"/>
      <c r="C2" s="466"/>
      <c r="D2" s="466"/>
      <c r="E2" s="470"/>
    </row>
    <row r="3" spans="1:6" ht="12.7" customHeight="1">
      <c r="A3" s="2505" t="s">
        <v>434</v>
      </c>
      <c r="B3" s="2505" t="s">
        <v>388</v>
      </c>
      <c r="C3" s="2505" t="s">
        <v>741</v>
      </c>
      <c r="D3" s="2505"/>
      <c r="E3" s="2408" t="s">
        <v>1097</v>
      </c>
      <c r="F3" s="2408" t="s">
        <v>1131</v>
      </c>
    </row>
    <row r="4" spans="1:6" ht="12.7" customHeight="1">
      <c r="A4" s="2505"/>
      <c r="B4" s="2505"/>
      <c r="C4" s="2505"/>
      <c r="D4" s="2505"/>
      <c r="E4" s="2408"/>
      <c r="F4" s="2408"/>
    </row>
    <row r="5" spans="1:6" ht="12.7" customHeight="1">
      <c r="A5" s="2505"/>
      <c r="B5" s="2505"/>
      <c r="C5" s="2505"/>
      <c r="D5" s="2505"/>
      <c r="E5" s="2408"/>
      <c r="F5" s="2408"/>
    </row>
    <row r="6" spans="1:6" ht="12.7" customHeight="1">
      <c r="A6" s="2505"/>
      <c r="B6" s="2505"/>
      <c r="C6" s="2408" t="s">
        <v>815</v>
      </c>
      <c r="D6" s="2408" t="s">
        <v>816</v>
      </c>
      <c r="E6" s="2408"/>
      <c r="F6" s="2408"/>
    </row>
    <row r="7" spans="1:6" ht="12.7" customHeight="1">
      <c r="A7" s="2505"/>
      <c r="B7" s="2505"/>
      <c r="C7" s="2408"/>
      <c r="D7" s="2408"/>
      <c r="E7" s="2408"/>
      <c r="F7" s="2408"/>
    </row>
    <row r="8" spans="1:6" ht="12.7" customHeight="1" thickBot="1">
      <c r="A8" s="917">
        <v>1</v>
      </c>
      <c r="B8" s="915">
        <v>2</v>
      </c>
      <c r="C8" s="916">
        <v>3</v>
      </c>
      <c r="D8" s="916">
        <v>4</v>
      </c>
      <c r="E8" s="916">
        <v>5</v>
      </c>
      <c r="F8" s="915">
        <v>6</v>
      </c>
    </row>
    <row r="9" spans="1:6" s="10" customFormat="1" thickBot="1">
      <c r="A9" s="2560" t="s">
        <v>1143</v>
      </c>
      <c r="B9" s="2560"/>
      <c r="C9" s="2560"/>
      <c r="D9" s="2560"/>
      <c r="E9" s="2560"/>
      <c r="F9" s="2560"/>
    </row>
    <row r="10" spans="1:6" s="10" customFormat="1">
      <c r="A10" s="11"/>
      <c r="B10" s="11" t="s">
        <v>907</v>
      </c>
      <c r="C10" s="13"/>
      <c r="D10" s="13"/>
      <c r="E10" s="13"/>
      <c r="F10" s="13"/>
    </row>
    <row r="11" spans="1:6" s="10" customFormat="1" ht="27.7" customHeight="1">
      <c r="A11" s="11"/>
      <c r="B11" s="13"/>
      <c r="C11" s="13"/>
      <c r="D11" s="13"/>
      <c r="E11" s="13"/>
      <c r="F11" s="13"/>
    </row>
    <row r="12" spans="1:6" s="12" customFormat="1" ht="33.85" customHeight="1">
      <c r="A12" s="11"/>
      <c r="B12" s="13"/>
      <c r="C12" s="13"/>
      <c r="D12" s="13"/>
      <c r="E12" s="13"/>
      <c r="F12" s="13"/>
    </row>
    <row r="13" spans="1:6" ht="33.85" customHeight="1"/>
    <row r="65" spans="3:3">
      <c r="C65" s="11"/>
    </row>
  </sheetData>
  <mergeCells count="8">
    <mergeCell ref="A9:F9"/>
    <mergeCell ref="A3:A7"/>
    <mergeCell ref="B3:B7"/>
    <mergeCell ref="C3:D5"/>
    <mergeCell ref="E3:E7"/>
    <mergeCell ref="F3:F7"/>
    <mergeCell ref="C6:C7"/>
    <mergeCell ref="D6:D7"/>
  </mergeCells>
  <pageMargins left="0.70866141732283472" right="0.70866141732283472" top="0.74803149606299213" bottom="0.74803149606299213" header="0.31496062992125984" footer="0.31496062992125984"/>
  <pageSetup paperSize="9" scale="65" orientation="portrait" r:id="rId1"/>
  <headerFooter>
    <oddHeader>&amp;C66</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I66"/>
  <sheetViews>
    <sheetView zoomScaleNormal="100" workbookViewId="0">
      <selection sqref="A1:XFD1048576"/>
    </sheetView>
  </sheetViews>
  <sheetFormatPr defaultColWidth="8.90625" defaultRowHeight="15.05"/>
  <cols>
    <col min="1" max="1" width="7.08984375" style="10" customWidth="1"/>
    <col min="2" max="2" width="22.81640625" style="10" customWidth="1"/>
    <col min="3" max="3" width="13.26953125" style="10" customWidth="1"/>
    <col min="4" max="5" width="9.08984375" style="10" customWidth="1"/>
    <col min="6" max="6" width="9.81640625" style="10" customWidth="1"/>
    <col min="7" max="7" width="10.26953125" style="10" customWidth="1"/>
    <col min="8" max="8" width="1.1796875" style="10" customWidth="1"/>
    <col min="9" max="16384" width="8.90625" style="10"/>
  </cols>
  <sheetData>
    <row r="1" spans="1:7">
      <c r="A1" s="10" t="s">
        <v>739</v>
      </c>
      <c r="B1" s="10" t="s">
        <v>326</v>
      </c>
    </row>
    <row r="2" spans="1:7">
      <c r="C2" s="475"/>
      <c r="D2" s="475"/>
      <c r="E2" s="475"/>
      <c r="F2" s="475"/>
    </row>
    <row r="3" spans="1:7">
      <c r="A3" s="1237" t="s">
        <v>622</v>
      </c>
      <c r="B3" s="1238"/>
      <c r="C3" s="1239" t="s">
        <v>1046</v>
      </c>
      <c r="D3" s="1239" t="s">
        <v>1047</v>
      </c>
      <c r="E3" s="1239" t="s">
        <v>13</v>
      </c>
      <c r="F3" s="1239" t="s">
        <v>13</v>
      </c>
      <c r="G3" s="12"/>
    </row>
    <row r="4" spans="1:7">
      <c r="A4" s="1240"/>
      <c r="B4" s="1122"/>
      <c r="C4" s="1241" t="s">
        <v>1048</v>
      </c>
      <c r="D4" s="1241" t="s">
        <v>1049</v>
      </c>
      <c r="E4" s="1241" t="s">
        <v>1050</v>
      </c>
      <c r="F4" s="1241" t="s">
        <v>1050</v>
      </c>
      <c r="G4" s="12"/>
    </row>
    <row r="5" spans="1:7">
      <c r="A5" s="1240"/>
      <c r="B5" s="1122"/>
      <c r="C5" s="1241" t="s">
        <v>1152</v>
      </c>
      <c r="D5" s="1241" t="s">
        <v>1150</v>
      </c>
      <c r="E5" s="1241" t="s">
        <v>1051</v>
      </c>
      <c r="F5" s="1241" t="s">
        <v>1052</v>
      </c>
      <c r="G5" s="12"/>
    </row>
    <row r="6" spans="1:7">
      <c r="A6" s="1240"/>
      <c r="B6" s="1122"/>
      <c r="C6" s="1242"/>
      <c r="D6" s="1242"/>
      <c r="E6" s="1241" t="s">
        <v>1053</v>
      </c>
      <c r="F6" s="1241" t="s">
        <v>1054</v>
      </c>
      <c r="G6" s="12"/>
    </row>
    <row r="7" spans="1:7" ht="15.65" thickBot="1">
      <c r="A7" s="1240"/>
      <c r="B7" s="1122"/>
      <c r="C7" s="1241" t="s">
        <v>1055</v>
      </c>
      <c r="D7" s="1241" t="s">
        <v>1055</v>
      </c>
      <c r="E7" s="1242"/>
      <c r="F7" s="1241" t="s">
        <v>1056</v>
      </c>
      <c r="G7" s="12"/>
    </row>
    <row r="8" spans="1:7" ht="15.65" thickBot="1">
      <c r="A8" s="918" t="s">
        <v>1057</v>
      </c>
      <c r="B8" s="919"/>
      <c r="C8" s="920">
        <f>SUM(C9:C10)</f>
        <v>6307</v>
      </c>
      <c r="D8" s="920">
        <f>SUM(D9:D10)</f>
        <v>15518</v>
      </c>
      <c r="E8" s="921">
        <f>D8*100/C8</f>
        <v>246.04407800856191</v>
      </c>
      <c r="F8" s="921">
        <f>D8*100/(C8*12/12)/1</f>
        <v>246.04407800856191</v>
      </c>
      <c r="G8" s="12"/>
    </row>
    <row r="9" spans="1:7">
      <c r="A9" s="2529" t="s">
        <v>426</v>
      </c>
      <c r="B9" s="1240" t="s">
        <v>1058</v>
      </c>
      <c r="C9" s="476">
        <v>5887</v>
      </c>
      <c r="D9" s="476">
        <v>12366</v>
      </c>
      <c r="E9" s="477">
        <v>210.06</v>
      </c>
      <c r="F9" s="478">
        <v>210.06</v>
      </c>
      <c r="G9" s="12"/>
    </row>
    <row r="10" spans="1:7" ht="15.65" thickBot="1">
      <c r="A10" s="2530"/>
      <c r="B10" s="1243" t="s">
        <v>1059</v>
      </c>
      <c r="C10" s="334">
        <v>420</v>
      </c>
      <c r="D10" s="479">
        <v>3152</v>
      </c>
      <c r="E10" s="480">
        <v>750.48</v>
      </c>
      <c r="F10" s="481">
        <v>750.48</v>
      </c>
      <c r="G10" s="12"/>
    </row>
    <row r="11" spans="1:7" ht="15.65" thickBot="1">
      <c r="A11" s="918" t="s">
        <v>1060</v>
      </c>
      <c r="B11" s="919"/>
      <c r="C11" s="920">
        <f>SUM(C12:C14)</f>
        <v>5573463</v>
      </c>
      <c r="D11" s="920">
        <f>SUM(D12:D14)</f>
        <v>5490210</v>
      </c>
      <c r="E11" s="921">
        <f>D11*100/C11</f>
        <v>98.506260829218746</v>
      </c>
      <c r="F11" s="921">
        <f>D11*100/(C11*12/12)/1</f>
        <v>98.506260829218746</v>
      </c>
      <c r="G11" s="12"/>
    </row>
    <row r="12" spans="1:7">
      <c r="A12" s="2531" t="s">
        <v>426</v>
      </c>
      <c r="B12" s="1242" t="s">
        <v>1061</v>
      </c>
      <c r="C12" s="338">
        <v>3660903</v>
      </c>
      <c r="D12" s="476">
        <v>3577996</v>
      </c>
      <c r="E12" s="482">
        <v>97.74</v>
      </c>
      <c r="F12" s="482">
        <v>97.74</v>
      </c>
      <c r="G12" s="12"/>
    </row>
    <row r="13" spans="1:7">
      <c r="A13" s="2531"/>
      <c r="B13" s="1243" t="s">
        <v>1062</v>
      </c>
      <c r="C13" s="334">
        <v>1887967</v>
      </c>
      <c r="D13" s="479">
        <v>1887966</v>
      </c>
      <c r="E13" s="483">
        <v>100</v>
      </c>
      <c r="F13" s="483">
        <v>100</v>
      </c>
      <c r="G13" s="12"/>
    </row>
    <row r="14" spans="1:7">
      <c r="A14" s="2531"/>
      <c r="B14" s="1244" t="s">
        <v>1063</v>
      </c>
      <c r="C14" s="484">
        <v>24593</v>
      </c>
      <c r="D14" s="485">
        <v>24248</v>
      </c>
      <c r="E14" s="483">
        <v>98.6</v>
      </c>
      <c r="F14" s="483">
        <v>98.6</v>
      </c>
      <c r="G14" s="12"/>
    </row>
    <row r="15" spans="1:7">
      <c r="A15" s="486"/>
      <c r="B15" s="486"/>
      <c r="C15" s="12"/>
      <c r="D15" s="12"/>
      <c r="E15" s="12"/>
      <c r="F15" s="12"/>
      <c r="G15" s="12"/>
    </row>
    <row r="16" spans="1:7">
      <c r="A16" s="12" t="s">
        <v>1095</v>
      </c>
      <c r="B16" s="12" t="s">
        <v>1064</v>
      </c>
      <c r="C16" s="12"/>
      <c r="D16" s="12"/>
      <c r="E16" s="12"/>
      <c r="F16" s="12"/>
      <c r="G16" s="12"/>
    </row>
    <row r="17" spans="1:7">
      <c r="A17" s="12"/>
      <c r="B17" s="12"/>
      <c r="C17" s="12"/>
      <c r="D17" s="12"/>
      <c r="E17" s="12"/>
      <c r="F17" s="12"/>
      <c r="G17" s="12"/>
    </row>
    <row r="18" spans="1:7">
      <c r="A18" s="1237" t="s">
        <v>622</v>
      </c>
      <c r="B18" s="1238"/>
      <c r="C18" s="1239" t="s">
        <v>1046</v>
      </c>
      <c r="D18" s="1239" t="s">
        <v>1047</v>
      </c>
      <c r="E18" s="1239" t="s">
        <v>13</v>
      </c>
      <c r="F18" s="1239" t="s">
        <v>13</v>
      </c>
      <c r="G18" s="12"/>
    </row>
    <row r="19" spans="1:7">
      <c r="A19" s="1240"/>
      <c r="B19" s="1122"/>
      <c r="C19" s="1241" t="s">
        <v>1048</v>
      </c>
      <c r="D19" s="1241" t="s">
        <v>1049</v>
      </c>
      <c r="E19" s="1241" t="s">
        <v>1050</v>
      </c>
      <c r="F19" s="1241" t="s">
        <v>1050</v>
      </c>
      <c r="G19" s="12"/>
    </row>
    <row r="20" spans="1:7">
      <c r="A20" s="1240"/>
      <c r="B20" s="1122"/>
      <c r="C20" s="1241" t="s">
        <v>1152</v>
      </c>
      <c r="D20" s="1241" t="s">
        <v>1150</v>
      </c>
      <c r="E20" s="1241" t="s">
        <v>1051</v>
      </c>
      <c r="F20" s="1241" t="s">
        <v>1052</v>
      </c>
      <c r="G20" s="12"/>
    </row>
    <row r="21" spans="1:7">
      <c r="A21" s="1240"/>
      <c r="B21" s="1122"/>
      <c r="C21" s="1242"/>
      <c r="D21" s="1242"/>
      <c r="E21" s="1241" t="s">
        <v>1053</v>
      </c>
      <c r="F21" s="1241" t="s">
        <v>1054</v>
      </c>
      <c r="G21" s="12"/>
    </row>
    <row r="22" spans="1:7" ht="15.65" thickBot="1">
      <c r="A22" s="1240"/>
      <c r="B22" s="1122"/>
      <c r="C22" s="1241" t="s">
        <v>1055</v>
      </c>
      <c r="D22" s="1241" t="s">
        <v>1055</v>
      </c>
      <c r="E22" s="1242"/>
      <c r="F22" s="1241" t="s">
        <v>1056</v>
      </c>
      <c r="G22" s="12"/>
    </row>
    <row r="23" spans="1:7" ht="15.65" thickBot="1">
      <c r="A23" s="918" t="s">
        <v>1060</v>
      </c>
      <c r="B23" s="919"/>
      <c r="C23" s="920">
        <f>SUM(C24:C29)</f>
        <v>3660903</v>
      </c>
      <c r="D23" s="920">
        <f>SUM(D24:D29)</f>
        <v>3577996</v>
      </c>
      <c r="E23" s="921">
        <f>D23*100/C23</f>
        <v>97.735340160610647</v>
      </c>
      <c r="F23" s="921">
        <f>D23*100/(C23*3/12)/4</f>
        <v>97.735340160610647</v>
      </c>
      <c r="G23" s="12"/>
    </row>
    <row r="24" spans="1:7">
      <c r="A24" s="2530" t="s">
        <v>426</v>
      </c>
      <c r="B24" s="1245" t="s">
        <v>1065</v>
      </c>
      <c r="C24" s="487">
        <v>0</v>
      </c>
      <c r="D24" s="488">
        <v>0</v>
      </c>
      <c r="E24" s="489">
        <v>0</v>
      </c>
      <c r="F24" s="490">
        <v>0</v>
      </c>
      <c r="G24" s="12"/>
    </row>
    <row r="25" spans="1:7">
      <c r="A25" s="2530"/>
      <c r="B25" s="1246" t="s">
        <v>1066</v>
      </c>
      <c r="C25" s="338">
        <v>146139</v>
      </c>
      <c r="D25" s="476">
        <v>146110</v>
      </c>
      <c r="E25" s="477">
        <v>99.98</v>
      </c>
      <c r="F25" s="491">
        <v>99.98</v>
      </c>
      <c r="G25" s="12"/>
    </row>
    <row r="26" spans="1:7">
      <c r="A26" s="2530"/>
      <c r="B26" s="1242" t="s">
        <v>1067</v>
      </c>
      <c r="C26" s="484">
        <v>2388995</v>
      </c>
      <c r="D26" s="485">
        <v>2324549</v>
      </c>
      <c r="E26" s="483">
        <v>97.3</v>
      </c>
      <c r="F26" s="491">
        <v>97.3</v>
      </c>
      <c r="G26" s="12"/>
    </row>
    <row r="27" spans="1:7">
      <c r="A27" s="2530"/>
      <c r="B27" s="1243" t="s">
        <v>1068</v>
      </c>
      <c r="C27" s="334">
        <v>605834</v>
      </c>
      <c r="D27" s="479">
        <v>599359</v>
      </c>
      <c r="E27" s="483">
        <v>98.93</v>
      </c>
      <c r="F27" s="491">
        <v>98.93</v>
      </c>
      <c r="G27" s="12"/>
    </row>
    <row r="28" spans="1:7">
      <c r="A28" s="2530"/>
      <c r="B28" s="1243" t="s">
        <v>1069</v>
      </c>
      <c r="C28" s="334">
        <v>331793</v>
      </c>
      <c r="D28" s="479">
        <v>330742</v>
      </c>
      <c r="E28" s="483">
        <v>99.68</v>
      </c>
      <c r="F28" s="491">
        <v>99.68</v>
      </c>
      <c r="G28" s="12"/>
    </row>
    <row r="29" spans="1:7">
      <c r="A29" s="2532"/>
      <c r="B29" s="1244" t="s">
        <v>1070</v>
      </c>
      <c r="C29" s="484">
        <v>188142</v>
      </c>
      <c r="D29" s="485">
        <v>177236</v>
      </c>
      <c r="E29" s="483">
        <v>94.2</v>
      </c>
      <c r="F29" s="491">
        <v>94.2</v>
      </c>
      <c r="G29" s="12"/>
    </row>
    <row r="30" spans="1:7">
      <c r="A30" s="12"/>
      <c r="B30" s="12"/>
      <c r="C30" s="12"/>
      <c r="D30" s="12"/>
      <c r="E30" s="12"/>
      <c r="F30" s="12"/>
      <c r="G30" s="12"/>
    </row>
    <row r="31" spans="1:7">
      <c r="A31" s="12" t="s">
        <v>767</v>
      </c>
      <c r="B31" s="12" t="s">
        <v>1144</v>
      </c>
      <c r="C31" s="12"/>
      <c r="D31" s="12"/>
      <c r="E31" s="12"/>
      <c r="F31" s="12"/>
      <c r="G31" s="12"/>
    </row>
    <row r="32" spans="1:7">
      <c r="A32" s="12"/>
      <c r="B32" s="12"/>
      <c r="C32" s="12"/>
      <c r="D32" s="12"/>
      <c r="E32" s="12"/>
      <c r="F32" s="12"/>
      <c r="G32" s="12"/>
    </row>
    <row r="33" spans="1:9" ht="22.55" customHeight="1">
      <c r="A33" s="1237" t="s">
        <v>622</v>
      </c>
      <c r="B33" s="1238"/>
      <c r="C33" s="922" t="s">
        <v>598</v>
      </c>
      <c r="D33" s="1239" t="s">
        <v>1071</v>
      </c>
      <c r="E33" s="2556" t="s">
        <v>1072</v>
      </c>
      <c r="F33" s="2557"/>
      <c r="G33" s="2558"/>
      <c r="I33" s="12"/>
    </row>
    <row r="34" spans="1:9" ht="17.25" customHeight="1">
      <c r="A34" s="1240"/>
      <c r="B34" s="1122"/>
      <c r="C34" s="923" t="s">
        <v>1055</v>
      </c>
      <c r="D34" s="1241" t="s">
        <v>1073</v>
      </c>
      <c r="E34" s="2536" t="s">
        <v>1074</v>
      </c>
      <c r="F34" s="2536" t="s">
        <v>1075</v>
      </c>
      <c r="G34" s="2536" t="s">
        <v>1076</v>
      </c>
      <c r="I34" s="1393"/>
    </row>
    <row r="35" spans="1:9" ht="17.25" customHeight="1">
      <c r="A35" s="1240"/>
      <c r="B35" s="1122"/>
      <c r="C35" s="924"/>
      <c r="D35" s="1241" t="s">
        <v>1077</v>
      </c>
      <c r="E35" s="2532"/>
      <c r="F35" s="2532"/>
      <c r="G35" s="2532"/>
    </row>
    <row r="36" spans="1:9" ht="16.45" customHeight="1">
      <c r="A36" s="1237" t="s">
        <v>1078</v>
      </c>
      <c r="B36" s="1238"/>
      <c r="C36" s="2561">
        <v>3473924</v>
      </c>
      <c r="D36" s="2564">
        <v>70716</v>
      </c>
      <c r="E36" s="2567">
        <v>134.59</v>
      </c>
      <c r="F36" s="2567">
        <v>4093.75</v>
      </c>
      <c r="G36" s="2567">
        <v>49125.01</v>
      </c>
    </row>
    <row r="37" spans="1:9" ht="12.7" customHeight="1">
      <c r="A37" s="1240" t="s">
        <v>1079</v>
      </c>
      <c r="B37" s="1122"/>
      <c r="C37" s="2562"/>
      <c r="D37" s="2565"/>
      <c r="E37" s="2568"/>
      <c r="F37" s="2568"/>
      <c r="G37" s="2568"/>
    </row>
    <row r="38" spans="1:9" ht="12.7" customHeight="1">
      <c r="A38" s="1126" t="s">
        <v>1080</v>
      </c>
      <c r="B38" s="1127"/>
      <c r="C38" s="2563"/>
      <c r="D38" s="2566"/>
      <c r="E38" s="2569"/>
      <c r="F38" s="2569"/>
      <c r="G38" s="2569"/>
    </row>
    <row r="39" spans="1:9">
      <c r="A39" s="12"/>
      <c r="B39" s="12"/>
      <c r="C39" s="12"/>
      <c r="D39" s="12"/>
      <c r="E39" s="12"/>
      <c r="F39" s="12" t="s">
        <v>387</v>
      </c>
      <c r="G39" s="12"/>
    </row>
    <row r="40" spans="1:9">
      <c r="A40" s="24" t="s">
        <v>1081</v>
      </c>
      <c r="B40" s="12"/>
      <c r="C40" s="12"/>
      <c r="D40" s="12"/>
      <c r="E40" s="12"/>
      <c r="F40" s="12"/>
      <c r="G40" s="12"/>
    </row>
    <row r="41" spans="1:9">
      <c r="A41" s="12"/>
      <c r="B41" s="12"/>
      <c r="C41" s="12"/>
      <c r="D41" s="12"/>
      <c r="E41" s="12"/>
      <c r="F41" s="12"/>
      <c r="G41" s="12"/>
    </row>
    <row r="42" spans="1:9">
      <c r="A42" s="12"/>
      <c r="B42" s="12"/>
      <c r="C42" s="12"/>
      <c r="D42" s="12"/>
      <c r="E42" s="12"/>
      <c r="F42" s="12"/>
      <c r="G42" s="12"/>
    </row>
    <row r="43" spans="1:9">
      <c r="A43" s="12"/>
      <c r="B43" s="12"/>
      <c r="C43" s="12"/>
      <c r="D43" s="12"/>
      <c r="E43" s="12"/>
      <c r="F43" s="12"/>
      <c r="G43" s="12"/>
    </row>
    <row r="44" spans="1:9">
      <c r="A44" s="12"/>
      <c r="B44" s="12"/>
      <c r="C44" s="12"/>
      <c r="D44" s="12"/>
      <c r="E44" s="12"/>
      <c r="F44" s="12"/>
      <c r="G44" s="12"/>
    </row>
    <row r="45" spans="1:9">
      <c r="A45" s="12"/>
      <c r="B45" s="12"/>
      <c r="C45" s="12"/>
      <c r="D45" s="12"/>
      <c r="E45" s="12"/>
      <c r="F45" s="12"/>
      <c r="G45" s="12"/>
    </row>
    <row r="46" spans="1:9">
      <c r="A46" s="12"/>
      <c r="B46" s="12"/>
      <c r="C46" s="12"/>
      <c r="D46" s="12"/>
      <c r="E46" s="12"/>
      <c r="F46" s="12"/>
      <c r="G46" s="12"/>
    </row>
    <row r="47" spans="1:9">
      <c r="A47" s="12"/>
      <c r="B47" s="12"/>
      <c r="C47" s="12"/>
      <c r="D47" s="12"/>
      <c r="E47" s="12"/>
      <c r="F47" s="12"/>
      <c r="G47" s="12"/>
    </row>
    <row r="48" spans="1:9">
      <c r="A48" s="12"/>
      <c r="B48" s="12"/>
      <c r="C48" s="12"/>
      <c r="D48" s="12"/>
      <c r="E48" s="12"/>
      <c r="F48" s="12"/>
      <c r="G48" s="12"/>
    </row>
    <row r="49" spans="1:7">
      <c r="A49" s="12"/>
      <c r="B49" s="12"/>
      <c r="C49" s="12"/>
      <c r="D49" s="12"/>
      <c r="E49" s="12"/>
      <c r="F49" s="12"/>
      <c r="G49" s="12"/>
    </row>
    <row r="50" spans="1:7">
      <c r="A50" s="12"/>
      <c r="B50" s="12"/>
      <c r="C50" s="12"/>
      <c r="D50" s="12"/>
      <c r="E50" s="12"/>
      <c r="F50" s="12"/>
      <c r="G50" s="12"/>
    </row>
    <row r="51" spans="1:7">
      <c r="A51" s="12"/>
      <c r="B51" s="12"/>
      <c r="C51" s="12"/>
      <c r="D51" s="12"/>
      <c r="E51" s="12"/>
      <c r="F51" s="12"/>
      <c r="G51" s="12"/>
    </row>
    <row r="52" spans="1:7">
      <c r="A52" s="12"/>
      <c r="B52" s="12"/>
      <c r="C52" s="12"/>
      <c r="D52" s="12"/>
      <c r="E52" s="12"/>
      <c r="F52" s="12"/>
      <c r="G52" s="12"/>
    </row>
    <row r="53" spans="1:7">
      <c r="A53" s="12"/>
      <c r="B53" s="12"/>
      <c r="C53" s="12"/>
      <c r="D53" s="12"/>
      <c r="E53" s="12"/>
      <c r="F53" s="12"/>
      <c r="G53" s="12"/>
    </row>
    <row r="54" spans="1:7">
      <c r="A54" s="12"/>
      <c r="B54" s="12"/>
      <c r="C54" s="12"/>
      <c r="D54" s="12"/>
      <c r="E54" s="12"/>
      <c r="F54" s="12"/>
      <c r="G54" s="12"/>
    </row>
    <row r="55" spans="1:7">
      <c r="A55" s="12"/>
      <c r="B55" s="12"/>
      <c r="C55" s="12"/>
      <c r="D55" s="12"/>
      <c r="E55" s="12"/>
      <c r="F55" s="12"/>
      <c r="G55" s="12"/>
    </row>
    <row r="56" spans="1:7">
      <c r="A56" s="12"/>
      <c r="B56" s="12"/>
      <c r="C56" s="12"/>
      <c r="D56" s="12"/>
      <c r="E56" s="12"/>
      <c r="F56" s="12"/>
      <c r="G56" s="12"/>
    </row>
    <row r="57" spans="1:7">
      <c r="A57" s="12"/>
      <c r="B57" s="12"/>
      <c r="C57" s="12"/>
      <c r="D57" s="12"/>
      <c r="E57" s="12"/>
      <c r="F57" s="12"/>
      <c r="G57" s="12"/>
    </row>
    <row r="58" spans="1:7">
      <c r="A58" s="12"/>
      <c r="B58" s="12"/>
      <c r="C58" s="12"/>
      <c r="D58" s="12"/>
      <c r="E58" s="12"/>
      <c r="F58" s="12"/>
      <c r="G58" s="12"/>
    </row>
    <row r="59" spans="1:7">
      <c r="A59" s="12"/>
      <c r="B59" s="12"/>
      <c r="C59" s="12"/>
      <c r="D59" s="12"/>
      <c r="E59" s="12"/>
      <c r="F59" s="12"/>
      <c r="G59" s="12"/>
    </row>
    <row r="60" spans="1:7">
      <c r="A60" s="12"/>
      <c r="B60" s="12"/>
      <c r="C60" s="12"/>
      <c r="D60" s="12"/>
      <c r="E60" s="12"/>
      <c r="F60" s="12"/>
      <c r="G60" s="12"/>
    </row>
    <row r="61" spans="1:7">
      <c r="A61" s="12"/>
      <c r="B61" s="12"/>
      <c r="C61" s="12"/>
      <c r="D61" s="12"/>
      <c r="E61" s="12"/>
      <c r="F61" s="12"/>
      <c r="G61" s="12"/>
    </row>
    <row r="62" spans="1:7">
      <c r="A62" s="12"/>
      <c r="B62" s="12"/>
      <c r="C62" s="12"/>
      <c r="D62" s="12"/>
      <c r="E62" s="12"/>
      <c r="F62" s="12"/>
      <c r="G62" s="12"/>
    </row>
    <row r="63" spans="1:7">
      <c r="A63" s="12"/>
      <c r="B63" s="12"/>
      <c r="C63" s="12"/>
      <c r="D63" s="12"/>
      <c r="E63" s="12"/>
      <c r="F63" s="12"/>
      <c r="G63" s="12"/>
    </row>
    <row r="64" spans="1:7">
      <c r="A64" s="12"/>
      <c r="B64" s="12"/>
      <c r="C64" s="12"/>
      <c r="D64" s="12"/>
      <c r="E64" s="12"/>
      <c r="F64" s="12"/>
      <c r="G64" s="12"/>
    </row>
    <row r="65" spans="1:7">
      <c r="A65" s="12"/>
      <c r="B65" s="12"/>
      <c r="C65" s="12"/>
      <c r="D65" s="12"/>
      <c r="E65" s="12"/>
      <c r="F65" s="12"/>
      <c r="G65" s="12"/>
    </row>
    <row r="66" spans="1:7">
      <c r="A66" s="12"/>
      <c r="B66" s="12"/>
      <c r="C66" s="12"/>
      <c r="D66" s="12"/>
      <c r="E66" s="12"/>
      <c r="F66" s="12"/>
      <c r="G66" s="12"/>
    </row>
  </sheetData>
  <mergeCells count="12">
    <mergeCell ref="C36:C38"/>
    <mergeCell ref="D36:D38"/>
    <mergeCell ref="E36:E38"/>
    <mergeCell ref="F36:F38"/>
    <mergeCell ref="G36:G38"/>
    <mergeCell ref="A9:A10"/>
    <mergeCell ref="A12:A14"/>
    <mergeCell ref="A24:A29"/>
    <mergeCell ref="E33:G33"/>
    <mergeCell ref="E34:E35"/>
    <mergeCell ref="F34:F35"/>
    <mergeCell ref="G34:G35"/>
  </mergeCells>
  <pageMargins left="0.23622047244094491" right="0.27559055118110237" top="0.74803149606299213" bottom="0.74803149606299213" header="0.27559055118110237" footer="0.31496062992125984"/>
  <pageSetup paperSize="9" orientation="portrait" horizontalDpi="4294967295" verticalDpi="4294967295" r:id="rId1"/>
  <headerFooter>
    <oddHeader>&amp;C&amp;11 67</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R41"/>
  <sheetViews>
    <sheetView zoomScaleNormal="100" workbookViewId="0">
      <selection sqref="A1:XFD1048576"/>
    </sheetView>
  </sheetViews>
  <sheetFormatPr defaultColWidth="8.90625" defaultRowHeight="13.15"/>
  <cols>
    <col min="1" max="1" width="14.81640625" style="11" customWidth="1"/>
    <col min="2" max="2" width="8.7265625" style="11" customWidth="1"/>
    <col min="3" max="3" width="10.1796875" style="11" customWidth="1"/>
    <col min="4" max="4" width="9.7265625" style="11" customWidth="1"/>
    <col min="5" max="5" width="10.6328125" style="11" customWidth="1"/>
    <col min="6" max="7" width="9.7265625" style="11" customWidth="1"/>
    <col min="8" max="8" width="9.81640625" style="11" customWidth="1"/>
    <col min="9" max="9" width="9" style="11" customWidth="1"/>
    <col min="10" max="16384" width="8.90625" style="11"/>
  </cols>
  <sheetData>
    <row r="1" spans="1:18" ht="18" customHeight="1">
      <c r="A1" s="12" t="s">
        <v>1100</v>
      </c>
      <c r="B1" s="12"/>
      <c r="C1" s="212"/>
      <c r="D1" s="212"/>
      <c r="E1" s="212"/>
      <c r="F1" s="212"/>
      <c r="G1" s="212"/>
      <c r="H1" s="212"/>
      <c r="I1" s="212"/>
      <c r="J1" s="212"/>
      <c r="K1" s="212"/>
      <c r="L1" s="212"/>
      <c r="M1" s="212"/>
      <c r="N1" s="212"/>
      <c r="O1" s="212"/>
      <c r="P1" s="212"/>
      <c r="Q1" s="212"/>
      <c r="R1" s="212"/>
    </row>
    <row r="2" spans="1:18" ht="18" customHeight="1">
      <c r="A2" s="212"/>
      <c r="B2" s="212"/>
      <c r="C2" s="212"/>
      <c r="D2" s="212"/>
      <c r="E2" s="212"/>
      <c r="F2" s="212"/>
      <c r="G2" s="212"/>
      <c r="H2" s="212"/>
      <c r="I2" s="212"/>
      <c r="J2" s="212"/>
      <c r="K2" s="212"/>
      <c r="L2" s="212"/>
      <c r="M2" s="212"/>
      <c r="N2" s="212"/>
      <c r="O2" s="212"/>
      <c r="P2" s="212"/>
      <c r="Q2" s="212"/>
      <c r="R2" s="212"/>
    </row>
    <row r="3" spans="1:18" ht="35.4" customHeight="1">
      <c r="A3" s="2546" t="s">
        <v>1000</v>
      </c>
      <c r="B3" s="2547" t="s">
        <v>1082</v>
      </c>
      <c r="C3" s="2547"/>
      <c r="D3" s="2547" t="s">
        <v>1083</v>
      </c>
      <c r="E3" s="2547"/>
      <c r="F3" s="2547" t="s">
        <v>1147</v>
      </c>
      <c r="G3" s="2547"/>
      <c r="H3" s="212"/>
      <c r="I3" s="212"/>
      <c r="J3" s="212"/>
      <c r="K3" s="212"/>
      <c r="L3" s="212"/>
      <c r="M3" s="212"/>
      <c r="N3" s="212"/>
      <c r="O3" s="212"/>
      <c r="P3" s="212"/>
      <c r="Q3" s="212"/>
      <c r="R3" s="212"/>
    </row>
    <row r="4" spans="1:18" ht="25.55" customHeight="1">
      <c r="A4" s="2546"/>
      <c r="B4" s="1236" t="s">
        <v>1084</v>
      </c>
      <c r="C4" s="1236" t="s">
        <v>1085</v>
      </c>
      <c r="D4" s="2547"/>
      <c r="E4" s="2547"/>
      <c r="F4" s="2547"/>
      <c r="G4" s="2547"/>
      <c r="H4" s="212"/>
      <c r="I4" s="212"/>
      <c r="J4" s="212"/>
      <c r="K4" s="212"/>
      <c r="L4" s="212"/>
      <c r="M4" s="212"/>
      <c r="N4" s="212"/>
      <c r="O4" s="212"/>
      <c r="P4" s="212"/>
      <c r="Q4" s="212"/>
      <c r="R4" s="212"/>
    </row>
    <row r="5" spans="1:18" ht="29.15" customHeight="1">
      <c r="A5" s="1247">
        <v>2020</v>
      </c>
      <c r="B5" s="474">
        <v>998</v>
      </c>
      <c r="C5" s="474">
        <v>616</v>
      </c>
      <c r="D5" s="2548">
        <v>36614393</v>
      </c>
      <c r="E5" s="2549"/>
      <c r="F5" s="2548">
        <v>21132413</v>
      </c>
      <c r="G5" s="2549"/>
      <c r="H5" s="1394"/>
      <c r="I5" s="212"/>
      <c r="J5" s="212"/>
      <c r="K5" s="212"/>
      <c r="L5" s="212"/>
      <c r="M5" s="212"/>
      <c r="N5" s="212"/>
      <c r="O5" s="212"/>
      <c r="P5" s="212"/>
      <c r="Q5" s="212"/>
      <c r="R5" s="212"/>
    </row>
    <row r="6" spans="1:18" ht="29.15" customHeight="1">
      <c r="A6" s="925">
        <v>2020</v>
      </c>
      <c r="B6" s="1288">
        <v>998</v>
      </c>
      <c r="C6" s="1288">
        <v>616</v>
      </c>
      <c r="D6" s="2570">
        <v>36614393</v>
      </c>
      <c r="E6" s="2571"/>
      <c r="F6" s="2570">
        <v>21132413</v>
      </c>
      <c r="G6" s="2571"/>
      <c r="H6" s="212"/>
      <c r="I6" s="212"/>
      <c r="J6" s="212"/>
      <c r="K6" s="212"/>
      <c r="L6" s="212"/>
      <c r="M6" s="212"/>
      <c r="N6" s="212"/>
      <c r="O6" s="212"/>
      <c r="P6" s="212"/>
      <c r="Q6" s="212"/>
      <c r="R6" s="212"/>
    </row>
    <row r="7" spans="1:18" ht="18" customHeight="1">
      <c r="A7" s="492"/>
      <c r="B7" s="212"/>
      <c r="C7" s="212"/>
      <c r="D7" s="212"/>
      <c r="E7" s="212"/>
      <c r="F7" s="212"/>
      <c r="G7" s="212"/>
      <c r="H7" s="212"/>
      <c r="I7" s="212"/>
      <c r="J7" s="212"/>
      <c r="K7" s="212"/>
      <c r="L7" s="212"/>
      <c r="M7" s="212"/>
      <c r="N7" s="212"/>
      <c r="O7" s="212"/>
      <c r="P7" s="212"/>
      <c r="Q7" s="212"/>
      <c r="R7" s="212"/>
    </row>
    <row r="8" spans="1:18" ht="18" customHeight="1">
      <c r="A8" s="20" t="s">
        <v>907</v>
      </c>
      <c r="B8" s="212"/>
      <c r="C8" s="212"/>
      <c r="D8" s="212"/>
      <c r="E8" s="212"/>
      <c r="F8" s="212"/>
      <c r="G8" s="212"/>
      <c r="H8" s="212"/>
      <c r="I8" s="212"/>
      <c r="J8" s="212"/>
      <c r="K8" s="212"/>
      <c r="L8" s="212"/>
      <c r="M8" s="212"/>
      <c r="N8" s="212"/>
      <c r="O8" s="212"/>
      <c r="P8" s="212"/>
      <c r="Q8" s="212"/>
      <c r="R8" s="212"/>
    </row>
    <row r="9" spans="1:18" ht="18" customHeight="1">
      <c r="A9" s="20"/>
      <c r="B9" s="212"/>
      <c r="C9" s="212"/>
      <c r="D9" s="212"/>
      <c r="E9" s="212"/>
      <c r="F9" s="212"/>
      <c r="G9" s="212"/>
      <c r="H9" s="212"/>
      <c r="I9" s="212"/>
      <c r="J9" s="212"/>
      <c r="K9" s="212"/>
      <c r="L9" s="212"/>
      <c r="M9" s="212"/>
      <c r="N9" s="212"/>
      <c r="O9" s="212"/>
      <c r="P9" s="212"/>
      <c r="Q9" s="212"/>
      <c r="R9" s="212"/>
    </row>
    <row r="10" spans="1:18" ht="15.05">
      <c r="A10" s="12" t="s">
        <v>1096</v>
      </c>
      <c r="B10" s="12"/>
      <c r="C10" s="212"/>
      <c r="D10" s="212"/>
      <c r="E10" s="212"/>
      <c r="F10" s="212"/>
      <c r="G10" s="212"/>
      <c r="H10" s="212"/>
      <c r="I10" s="212"/>
      <c r="J10" s="212"/>
      <c r="K10" s="212"/>
      <c r="L10" s="212"/>
      <c r="M10" s="212"/>
      <c r="N10" s="212"/>
      <c r="O10" s="212"/>
      <c r="P10" s="212"/>
      <c r="Q10" s="212"/>
      <c r="R10" s="212"/>
    </row>
    <row r="11" spans="1:18" ht="15.05" customHeight="1">
      <c r="A11" s="212"/>
      <c r="B11" s="212"/>
      <c r="C11" s="212"/>
      <c r="D11" s="212"/>
      <c r="E11" s="212"/>
      <c r="F11" s="212"/>
      <c r="G11" s="212"/>
      <c r="H11" s="212"/>
      <c r="I11" s="212"/>
      <c r="J11" s="212"/>
      <c r="K11" s="212"/>
      <c r="L11" s="212"/>
      <c r="M11" s="212"/>
      <c r="N11" s="212"/>
      <c r="O11" s="212"/>
      <c r="P11" s="212"/>
      <c r="Q11" s="212"/>
      <c r="R11" s="212"/>
    </row>
    <row r="12" spans="1:18" ht="57.15" customHeight="1">
      <c r="A12" s="2572" t="s">
        <v>1086</v>
      </c>
      <c r="B12" s="2574" t="s">
        <v>1087</v>
      </c>
      <c r="C12" s="2575"/>
      <c r="D12" s="2574" t="s">
        <v>1132</v>
      </c>
      <c r="E12" s="2575"/>
      <c r="F12" s="2574" t="s">
        <v>1139</v>
      </c>
      <c r="G12" s="2575"/>
      <c r="H12" s="13"/>
      <c r="I12" s="375"/>
      <c r="J12" s="375"/>
      <c r="K12" s="212"/>
      <c r="L12" s="212"/>
      <c r="M12" s="212"/>
      <c r="N12" s="212"/>
      <c r="O12" s="212"/>
      <c r="P12" s="212"/>
      <c r="Q12" s="212"/>
      <c r="R12" s="212"/>
    </row>
    <row r="13" spans="1:18" ht="18" customHeight="1">
      <c r="A13" s="2573"/>
      <c r="B13" s="1248">
        <v>2020</v>
      </c>
      <c r="C13" s="1249">
        <v>2021</v>
      </c>
      <c r="D13" s="1248">
        <v>2020</v>
      </c>
      <c r="E13" s="1249">
        <v>2021</v>
      </c>
      <c r="F13" s="1248">
        <v>2020</v>
      </c>
      <c r="G13" s="1249">
        <v>2021</v>
      </c>
      <c r="H13" s="1395"/>
      <c r="I13" s="375"/>
      <c r="J13" s="375"/>
      <c r="K13" s="212"/>
      <c r="L13" s="212"/>
      <c r="M13" s="212"/>
      <c r="N13" s="212"/>
      <c r="O13" s="212"/>
      <c r="P13" s="212"/>
      <c r="Q13" s="212"/>
      <c r="R13" s="212"/>
    </row>
    <row r="14" spans="1:18" ht="27.1" customHeight="1">
      <c r="A14" s="926" t="s">
        <v>598</v>
      </c>
      <c r="B14" s="926">
        <v>146</v>
      </c>
      <c r="C14" s="926">
        <f>SUM(C15:C21)</f>
        <v>146</v>
      </c>
      <c r="D14" s="927">
        <v>8726.33</v>
      </c>
      <c r="E14" s="927">
        <f>SUM(E15:E21)</f>
        <v>8726.33</v>
      </c>
      <c r="F14" s="928">
        <v>6485</v>
      </c>
      <c r="G14" s="928">
        <f>SUM(G15:G21)</f>
        <v>6485</v>
      </c>
      <c r="H14" s="13"/>
      <c r="I14" s="22"/>
      <c r="J14" s="22"/>
      <c r="K14" s="212"/>
      <c r="L14" s="212"/>
      <c r="M14" s="212"/>
      <c r="N14" s="212"/>
      <c r="O14" s="212"/>
      <c r="P14" s="212"/>
      <c r="Q14" s="212"/>
      <c r="R14" s="212"/>
    </row>
    <row r="15" spans="1:18" ht="20.05" customHeight="1">
      <c r="A15" s="1235" t="s">
        <v>1088</v>
      </c>
      <c r="B15" s="493">
        <v>58</v>
      </c>
      <c r="C15" s="493">
        <v>58</v>
      </c>
      <c r="D15" s="494">
        <v>3879.33</v>
      </c>
      <c r="E15" s="494">
        <v>3879.33</v>
      </c>
      <c r="F15" s="493">
        <v>50</v>
      </c>
      <c r="G15" s="493">
        <v>50</v>
      </c>
      <c r="H15" s="13"/>
      <c r="I15" s="22"/>
      <c r="J15" s="22"/>
      <c r="K15" s="212"/>
      <c r="L15" s="212"/>
      <c r="M15" s="212"/>
      <c r="N15" s="212"/>
      <c r="O15" s="212"/>
      <c r="P15" s="212"/>
      <c r="Q15" s="212"/>
      <c r="R15" s="212"/>
    </row>
    <row r="16" spans="1:18" ht="20.05" customHeight="1">
      <c r="A16" s="1250" t="s">
        <v>1089</v>
      </c>
      <c r="B16" s="495">
        <v>87</v>
      </c>
      <c r="C16" s="495">
        <v>87</v>
      </c>
      <c r="D16" s="496">
        <v>4757</v>
      </c>
      <c r="E16" s="496">
        <v>4757</v>
      </c>
      <c r="F16" s="474">
        <v>6329</v>
      </c>
      <c r="G16" s="474">
        <v>6329</v>
      </c>
      <c r="H16" s="13"/>
      <c r="I16" s="22"/>
      <c r="J16" s="22"/>
      <c r="K16" s="212"/>
      <c r="L16" s="212"/>
      <c r="M16" s="212"/>
      <c r="N16" s="212"/>
      <c r="O16" s="212"/>
      <c r="P16" s="212"/>
      <c r="Q16" s="212"/>
      <c r="R16" s="212"/>
    </row>
    <row r="17" spans="1:18" ht="20.05" customHeight="1">
      <c r="A17" s="1251" t="s">
        <v>1090</v>
      </c>
      <c r="B17" s="495">
        <v>0</v>
      </c>
      <c r="C17" s="495">
        <v>0</v>
      </c>
      <c r="D17" s="497">
        <v>0</v>
      </c>
      <c r="E17" s="497">
        <v>0</v>
      </c>
      <c r="F17" s="495">
        <v>0</v>
      </c>
      <c r="G17" s="495">
        <v>0</v>
      </c>
      <c r="H17" s="13"/>
      <c r="I17" s="22"/>
      <c r="J17" s="22"/>
      <c r="K17" s="212"/>
      <c r="L17" s="212"/>
      <c r="M17" s="212"/>
      <c r="N17" s="212"/>
      <c r="O17" s="212"/>
      <c r="P17" s="212"/>
      <c r="Q17" s="212"/>
      <c r="R17" s="212"/>
    </row>
    <row r="18" spans="1:18" ht="20.05" customHeight="1">
      <c r="A18" s="1250" t="s">
        <v>1091</v>
      </c>
      <c r="B18" s="495">
        <v>1</v>
      </c>
      <c r="C18" s="495">
        <v>1</v>
      </c>
      <c r="D18" s="497">
        <v>90</v>
      </c>
      <c r="E18" s="497">
        <v>90</v>
      </c>
      <c r="F18" s="495">
        <v>21</v>
      </c>
      <c r="G18" s="495">
        <v>21</v>
      </c>
      <c r="H18" s="13"/>
      <c r="I18" s="22"/>
      <c r="J18" s="22"/>
      <c r="K18" s="212"/>
      <c r="L18" s="212"/>
      <c r="M18" s="212"/>
      <c r="N18" s="212"/>
      <c r="O18" s="212"/>
      <c r="P18" s="212"/>
      <c r="Q18" s="212"/>
      <c r="R18" s="212"/>
    </row>
    <row r="19" spans="1:18" ht="20.05" customHeight="1">
      <c r="A19" s="1250" t="s">
        <v>1092</v>
      </c>
      <c r="B19" s="495">
        <v>0</v>
      </c>
      <c r="C19" s="495">
        <v>0</v>
      </c>
      <c r="D19" s="497">
        <v>0</v>
      </c>
      <c r="E19" s="497">
        <v>0</v>
      </c>
      <c r="F19" s="495">
        <v>33</v>
      </c>
      <c r="G19" s="495">
        <v>33</v>
      </c>
      <c r="H19" s="13"/>
      <c r="I19" s="22"/>
      <c r="J19" s="22"/>
      <c r="K19" s="212"/>
      <c r="L19" s="212"/>
      <c r="M19" s="212"/>
      <c r="N19" s="212"/>
      <c r="O19" s="212"/>
      <c r="P19" s="212"/>
      <c r="Q19" s="212"/>
      <c r="R19" s="212"/>
    </row>
    <row r="20" spans="1:18" ht="20.05" customHeight="1">
      <c r="A20" s="1251" t="s">
        <v>1148</v>
      </c>
      <c r="B20" s="495">
        <v>0</v>
      </c>
      <c r="C20" s="495">
        <v>0</v>
      </c>
      <c r="D20" s="497">
        <v>0</v>
      </c>
      <c r="E20" s="497">
        <v>0</v>
      </c>
      <c r="F20" s="495">
        <v>46</v>
      </c>
      <c r="G20" s="495">
        <v>46</v>
      </c>
      <c r="H20" s="13"/>
      <c r="I20" s="22"/>
      <c r="J20" s="212"/>
      <c r="K20" s="212"/>
      <c r="L20" s="212"/>
      <c r="M20" s="212"/>
      <c r="N20" s="212"/>
      <c r="O20" s="212"/>
      <c r="P20" s="212"/>
      <c r="Q20" s="212"/>
      <c r="R20" s="212"/>
    </row>
    <row r="21" spans="1:18" ht="20.05" customHeight="1">
      <c r="A21" s="1251" t="s">
        <v>1145</v>
      </c>
      <c r="B21" s="495">
        <v>0</v>
      </c>
      <c r="C21" s="495">
        <v>0</v>
      </c>
      <c r="D21" s="497">
        <v>0</v>
      </c>
      <c r="E21" s="497">
        <v>0</v>
      </c>
      <c r="F21" s="495">
        <v>6</v>
      </c>
      <c r="G21" s="495">
        <v>6</v>
      </c>
      <c r="H21" s="13"/>
      <c r="I21" s="22"/>
      <c r="J21" s="212"/>
      <c r="K21" s="212"/>
      <c r="L21" s="212"/>
      <c r="M21" s="212"/>
      <c r="N21" s="212"/>
      <c r="O21" s="212"/>
      <c r="P21" s="212"/>
      <c r="Q21" s="212"/>
      <c r="R21" s="212"/>
    </row>
    <row r="22" spans="1:18">
      <c r="A22" s="212"/>
      <c r="B22" s="212"/>
      <c r="C22" s="212"/>
      <c r="D22" s="212"/>
      <c r="E22" s="212"/>
      <c r="F22" s="212"/>
      <c r="G22" s="212"/>
      <c r="H22" s="212"/>
      <c r="I22" s="22"/>
      <c r="J22" s="212"/>
      <c r="K22" s="212"/>
      <c r="L22" s="212"/>
      <c r="M22" s="212"/>
      <c r="N22" s="212"/>
      <c r="O22" s="212"/>
      <c r="P22" s="212"/>
      <c r="Q22" s="212"/>
      <c r="R22" s="212"/>
    </row>
    <row r="23" spans="1:18">
      <c r="A23" s="20" t="s">
        <v>907</v>
      </c>
      <c r="B23" s="212"/>
      <c r="C23" s="212"/>
      <c r="D23" s="212"/>
      <c r="E23" s="212"/>
      <c r="F23" s="212"/>
      <c r="G23" s="212"/>
      <c r="H23" s="212"/>
      <c r="I23" s="22"/>
      <c r="J23" s="212"/>
      <c r="K23" s="212"/>
      <c r="L23" s="212"/>
      <c r="M23" s="212"/>
      <c r="N23" s="212"/>
      <c r="O23" s="212"/>
      <c r="P23" s="212"/>
      <c r="Q23" s="212"/>
      <c r="R23" s="212"/>
    </row>
    <row r="24" spans="1:18">
      <c r="A24" s="212"/>
      <c r="B24" s="212"/>
      <c r="C24" s="212"/>
      <c r="D24" s="212"/>
      <c r="E24" s="212"/>
      <c r="F24" s="212"/>
      <c r="G24" s="212"/>
      <c r="H24" s="212"/>
      <c r="I24" s="212"/>
      <c r="J24" s="212"/>
      <c r="K24" s="212"/>
      <c r="L24" s="212"/>
      <c r="M24" s="212"/>
      <c r="N24" s="212"/>
      <c r="O24" s="212"/>
      <c r="P24" s="212"/>
      <c r="Q24" s="212"/>
      <c r="R24" s="212"/>
    </row>
    <row r="25" spans="1:18" ht="15.85" customHeight="1">
      <c r="A25" s="212"/>
      <c r="B25" s="212"/>
      <c r="C25" s="212"/>
      <c r="I25" s="258"/>
      <c r="J25" s="212"/>
      <c r="K25" s="212"/>
      <c r="L25" s="212"/>
      <c r="M25" s="212"/>
      <c r="N25" s="212"/>
      <c r="O25" s="212"/>
      <c r="P25" s="212"/>
      <c r="Q25" s="212"/>
      <c r="R25" s="212"/>
    </row>
    <row r="26" spans="1:18" ht="15.05" customHeight="1">
      <c r="A26" s="212"/>
      <c r="B26" s="212"/>
      <c r="C26" s="212"/>
      <c r="F26" s="498"/>
      <c r="G26" s="258"/>
      <c r="H26" s="258"/>
      <c r="I26" s="258"/>
      <c r="J26" s="212"/>
      <c r="K26" s="212"/>
      <c r="L26" s="212"/>
      <c r="M26" s="212"/>
      <c r="N26" s="212"/>
      <c r="O26" s="212"/>
      <c r="P26" s="212"/>
      <c r="Q26" s="212"/>
      <c r="R26" s="212"/>
    </row>
    <row r="27" spans="1:18" ht="15.05" customHeight="1">
      <c r="A27" s="212"/>
      <c r="B27" s="212"/>
      <c r="C27" s="212"/>
      <c r="E27" s="537"/>
      <c r="F27" s="537"/>
      <c r="G27" s="537"/>
      <c r="H27" s="258"/>
      <c r="I27" s="258"/>
      <c r="J27" s="212"/>
      <c r="K27" s="212"/>
      <c r="L27" s="212"/>
      <c r="M27" s="212"/>
      <c r="N27" s="212"/>
      <c r="O27" s="212"/>
      <c r="P27" s="212"/>
      <c r="Q27" s="212"/>
      <c r="R27" s="212"/>
    </row>
    <row r="28" spans="1:18" ht="15.65">
      <c r="A28" s="212"/>
      <c r="B28" s="212"/>
      <c r="C28" s="212"/>
      <c r="E28" s="537"/>
      <c r="F28" s="538" t="s">
        <v>1140</v>
      </c>
      <c r="G28" s="539"/>
      <c r="H28" s="258"/>
      <c r="I28" s="258"/>
      <c r="J28" s="212"/>
      <c r="K28" s="212"/>
      <c r="L28" s="212"/>
      <c r="M28" s="212"/>
      <c r="N28" s="212"/>
      <c r="O28" s="212"/>
      <c r="P28" s="212"/>
      <c r="Q28" s="212"/>
      <c r="R28" s="212"/>
    </row>
    <row r="29" spans="1:18" ht="15.85" customHeight="1">
      <c r="A29" s="212"/>
      <c r="B29" s="212"/>
      <c r="C29" s="212"/>
      <c r="E29" s="540"/>
      <c r="F29" s="538" t="s">
        <v>1134</v>
      </c>
      <c r="G29" s="539"/>
      <c r="H29" s="258"/>
      <c r="I29" s="258"/>
      <c r="J29" s="212"/>
      <c r="K29" s="212"/>
      <c r="L29" s="212"/>
      <c r="M29" s="212"/>
      <c r="N29" s="212"/>
      <c r="O29" s="212"/>
      <c r="P29" s="212"/>
      <c r="Q29" s="212"/>
      <c r="R29" s="212"/>
    </row>
    <row r="30" spans="1:18" ht="15.65">
      <c r="A30" s="212"/>
      <c r="B30" s="212"/>
      <c r="C30" s="212"/>
      <c r="E30" s="539"/>
      <c r="F30" s="541" t="s">
        <v>1135</v>
      </c>
      <c r="G30" s="539"/>
      <c r="H30" s="258"/>
      <c r="I30" s="10"/>
      <c r="J30" s="212"/>
      <c r="K30" s="212"/>
      <c r="L30" s="212"/>
      <c r="M30" s="212"/>
      <c r="N30" s="212"/>
      <c r="O30" s="212"/>
      <c r="P30" s="212"/>
      <c r="Q30" s="212"/>
      <c r="R30" s="212"/>
    </row>
    <row r="31" spans="1:18" ht="15.05">
      <c r="A31" s="212"/>
      <c r="B31" s="212"/>
      <c r="C31" s="212"/>
      <c r="D31" s="212"/>
      <c r="E31" s="539"/>
      <c r="F31" s="539"/>
      <c r="G31" s="539"/>
      <c r="H31" s="212"/>
      <c r="I31" s="212"/>
      <c r="J31" s="212"/>
      <c r="K31" s="212"/>
      <c r="L31" s="212"/>
      <c r="M31" s="212"/>
      <c r="N31" s="212"/>
      <c r="O31" s="212"/>
      <c r="P31" s="212"/>
      <c r="Q31" s="212"/>
      <c r="R31" s="212"/>
    </row>
    <row r="32" spans="1:18" ht="15.65">
      <c r="A32" s="11" t="s">
        <v>1151</v>
      </c>
      <c r="B32" s="10"/>
      <c r="C32" s="13"/>
      <c r="D32" s="13"/>
      <c r="E32" s="538"/>
      <c r="F32" s="538" t="s">
        <v>1136</v>
      </c>
      <c r="G32" s="539"/>
      <c r="H32" s="13"/>
      <c r="I32" s="13"/>
      <c r="J32" s="13"/>
      <c r="K32" s="13"/>
      <c r="L32" s="13"/>
      <c r="M32" s="212"/>
      <c r="N32" s="212"/>
      <c r="O32" s="212"/>
      <c r="P32" s="212"/>
      <c r="Q32" s="212"/>
      <c r="R32" s="212"/>
    </row>
    <row r="33" spans="1:18" ht="15.65">
      <c r="A33" s="11" t="s">
        <v>1111</v>
      </c>
      <c r="B33" s="10"/>
      <c r="C33" s="13"/>
      <c r="D33" s="13"/>
      <c r="E33" s="13"/>
      <c r="F33" s="13"/>
      <c r="G33" s="13"/>
      <c r="H33" s="13"/>
      <c r="I33" s="13"/>
      <c r="J33" s="13"/>
      <c r="K33" s="13"/>
      <c r="L33" s="13"/>
      <c r="M33" s="212"/>
      <c r="N33" s="212"/>
      <c r="O33" s="212"/>
      <c r="P33" s="212"/>
      <c r="Q33" s="212"/>
      <c r="R33" s="212"/>
    </row>
    <row r="34" spans="1:18" ht="15.65">
      <c r="B34" s="10"/>
      <c r="C34" s="13"/>
      <c r="D34" s="13"/>
      <c r="E34" s="13"/>
      <c r="F34" s="13"/>
      <c r="G34" s="13"/>
      <c r="H34" s="13"/>
      <c r="I34" s="13"/>
      <c r="J34" s="13"/>
      <c r="K34" s="13"/>
      <c r="L34" s="13"/>
      <c r="M34" s="212"/>
      <c r="N34" s="212"/>
      <c r="O34" s="212"/>
      <c r="P34" s="212"/>
      <c r="Q34" s="212"/>
      <c r="R34" s="212"/>
    </row>
    <row r="35" spans="1:18" ht="15.65">
      <c r="A35" s="11" t="s">
        <v>1146</v>
      </c>
      <c r="B35" s="13"/>
      <c r="C35" s="13"/>
      <c r="D35" s="13"/>
      <c r="E35" s="13"/>
      <c r="F35" s="13"/>
      <c r="G35" s="13"/>
      <c r="H35" s="13"/>
      <c r="I35" s="13"/>
      <c r="J35" s="13"/>
      <c r="K35" s="13"/>
      <c r="L35" s="13"/>
    </row>
    <row r="36" spans="1:18" ht="15.65">
      <c r="A36" s="13"/>
      <c r="B36" s="10"/>
      <c r="C36" s="13"/>
      <c r="D36" s="13"/>
      <c r="E36" s="13"/>
      <c r="F36" s="13"/>
      <c r="G36" s="13"/>
      <c r="H36" s="13"/>
      <c r="I36" s="13"/>
      <c r="J36" s="13"/>
      <c r="K36" s="13"/>
      <c r="L36" s="13"/>
    </row>
    <row r="37" spans="1:18" ht="18.2">
      <c r="A37" s="28"/>
      <c r="B37" s="28"/>
      <c r="C37" s="13"/>
      <c r="D37" s="13"/>
      <c r="E37" s="13"/>
      <c r="F37" s="13"/>
      <c r="G37" s="13"/>
      <c r="H37" s="13"/>
      <c r="I37" s="13"/>
      <c r="J37" s="13"/>
      <c r="K37" s="13"/>
      <c r="L37" s="13"/>
    </row>
    <row r="38" spans="1:18" ht="18.2">
      <c r="A38" s="28"/>
      <c r="B38" s="28"/>
      <c r="C38" s="13"/>
      <c r="D38" s="13"/>
      <c r="E38" s="13"/>
      <c r="F38" s="13"/>
      <c r="G38" s="13"/>
      <c r="H38" s="13"/>
      <c r="I38" s="13"/>
      <c r="J38" s="13"/>
      <c r="K38" s="13"/>
      <c r="L38" s="13"/>
    </row>
    <row r="39" spans="1:18" ht="15.65">
      <c r="A39" s="13"/>
      <c r="B39" s="13"/>
      <c r="C39" s="13"/>
      <c r="D39" s="13"/>
      <c r="E39" s="13"/>
      <c r="F39" s="13"/>
      <c r="G39" s="13"/>
      <c r="H39" s="13"/>
      <c r="I39" s="13"/>
      <c r="J39" s="13"/>
      <c r="K39" s="13"/>
      <c r="L39" s="13"/>
    </row>
    <row r="40" spans="1:18" ht="15.65">
      <c r="A40" s="10"/>
      <c r="B40" s="13"/>
      <c r="C40" s="13"/>
      <c r="D40" s="13"/>
      <c r="E40" s="13"/>
      <c r="F40" s="13"/>
      <c r="G40" s="13"/>
      <c r="H40" s="13"/>
      <c r="I40" s="13"/>
      <c r="J40" s="13"/>
      <c r="K40" s="13"/>
      <c r="L40" s="13"/>
    </row>
    <row r="41" spans="1:18" ht="15.65">
      <c r="A41" s="13"/>
      <c r="B41" s="13"/>
      <c r="C41" s="13"/>
      <c r="D41" s="13"/>
      <c r="E41" s="13"/>
      <c r="F41" s="13"/>
      <c r="G41" s="13"/>
      <c r="H41" s="13"/>
      <c r="I41" s="13"/>
      <c r="J41" s="13"/>
      <c r="K41" s="13"/>
      <c r="L41" s="13"/>
    </row>
  </sheetData>
  <mergeCells count="12">
    <mergeCell ref="D6:E6"/>
    <mergeCell ref="F6:G6"/>
    <mergeCell ref="A12:A13"/>
    <mergeCell ref="B12:C12"/>
    <mergeCell ref="D12:E12"/>
    <mergeCell ref="F12:G12"/>
    <mergeCell ref="A3:A4"/>
    <mergeCell ref="B3:C3"/>
    <mergeCell ref="D3:E4"/>
    <mergeCell ref="F3:G4"/>
    <mergeCell ref="D5:E5"/>
    <mergeCell ref="F5:G5"/>
  </mergeCells>
  <pageMargins left="0.70866141732283472" right="0.70866141732283472" top="0.74803149606299213" bottom="0.74803149606299213" header="0.31496062992125984" footer="0.31496062992125984"/>
  <pageSetup paperSize="9" orientation="portrait" horizontalDpi="4294967295" verticalDpi="4294967295" r:id="rId1"/>
  <headerFooter>
    <oddHeader>&amp;C&amp;11 68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78</vt:i4>
      </vt:variant>
      <vt:variant>
        <vt:lpstr>Nazwane zakresy</vt:lpstr>
      </vt:variant>
      <vt:variant>
        <vt:i4>5</vt:i4>
      </vt:variant>
    </vt:vector>
  </HeadingPairs>
  <TitlesOfParts>
    <vt:vector size="83" baseType="lpstr">
      <vt:lpstr>Tytuł</vt:lpstr>
      <vt:lpstr>Spis treści</vt:lpstr>
      <vt:lpstr>strona1</vt:lpstr>
      <vt:lpstr>strona2</vt:lpstr>
      <vt:lpstr>strona3</vt:lpstr>
      <vt:lpstr>strona4</vt:lpstr>
      <vt:lpstr>strona5</vt:lpstr>
      <vt:lpstr>strona6</vt:lpstr>
      <vt:lpstr>strona7</vt:lpstr>
      <vt:lpstr>Arkusz8.</vt:lpstr>
      <vt:lpstr>strona9.</vt:lpstr>
      <vt:lpstr>strona10</vt:lpstr>
      <vt:lpstr>strona11</vt:lpstr>
      <vt:lpstr>strona12</vt:lpstr>
      <vt:lpstr>strona13</vt:lpstr>
      <vt:lpstr>strona 14</vt:lpstr>
      <vt:lpstr>strona15</vt:lpstr>
      <vt:lpstr>strona16</vt:lpstr>
      <vt:lpstr>strona17</vt:lpstr>
      <vt:lpstr>strona18</vt:lpstr>
      <vt:lpstr>strona19</vt:lpstr>
      <vt:lpstr>strona20</vt:lpstr>
      <vt:lpstr>strona 21</vt:lpstr>
      <vt:lpstr>strona 22</vt:lpstr>
      <vt:lpstr>strona 23</vt:lpstr>
      <vt:lpstr>strona 24</vt:lpstr>
      <vt:lpstr>strona 25</vt:lpstr>
      <vt:lpstr>strona 26</vt:lpstr>
      <vt:lpstr>strona 27</vt:lpstr>
      <vt:lpstr>strona 28</vt:lpstr>
      <vt:lpstr>strona29</vt:lpstr>
      <vt:lpstr>strona 30</vt:lpstr>
      <vt:lpstr>strona 31</vt:lpstr>
      <vt:lpstr>strona32</vt:lpstr>
      <vt:lpstr>strona33</vt:lpstr>
      <vt:lpstr>strona34</vt:lpstr>
      <vt:lpstr>strona35</vt:lpstr>
      <vt:lpstr>strona36</vt:lpstr>
      <vt:lpstr>strona37</vt:lpstr>
      <vt:lpstr>strona38</vt:lpstr>
      <vt:lpstr>strona39</vt:lpstr>
      <vt:lpstr>strona40</vt:lpstr>
      <vt:lpstr>strona41</vt:lpstr>
      <vt:lpstr>strona42</vt:lpstr>
      <vt:lpstr>strona 43</vt:lpstr>
      <vt:lpstr>strona 44</vt:lpstr>
      <vt:lpstr>strona 45</vt:lpstr>
      <vt:lpstr>strona 46</vt:lpstr>
      <vt:lpstr>strona 47</vt:lpstr>
      <vt:lpstr>strona 48</vt:lpstr>
      <vt:lpstr>strona49</vt:lpstr>
      <vt:lpstr>strona50</vt:lpstr>
      <vt:lpstr>strona 51</vt:lpstr>
      <vt:lpstr>strona 73</vt:lpstr>
      <vt:lpstr>strona 74</vt:lpstr>
      <vt:lpstr>Arkusz1</vt:lpstr>
      <vt:lpstr>Arkusz2</vt:lpstr>
      <vt:lpstr>strons 52</vt:lpstr>
      <vt:lpstr>strona 53</vt:lpstr>
      <vt:lpstr>strona 54</vt:lpstr>
      <vt:lpstr>strona 55</vt:lpstr>
      <vt:lpstr>strona 56</vt:lpstr>
      <vt:lpstr>strona 57</vt:lpstr>
      <vt:lpstr>strona 58</vt:lpstr>
      <vt:lpstr>strona 59</vt:lpstr>
      <vt:lpstr>strona 60</vt:lpstr>
      <vt:lpstr>strona 61</vt:lpstr>
      <vt:lpstr>strona 62</vt:lpstr>
      <vt:lpstr>strona63</vt:lpstr>
      <vt:lpstr>strona64</vt:lpstr>
      <vt:lpstr>strona65</vt:lpstr>
      <vt:lpstr>strona66</vt:lpstr>
      <vt:lpstr>strona 63</vt:lpstr>
      <vt:lpstr>strona 64</vt:lpstr>
      <vt:lpstr>strona 65</vt:lpstr>
      <vt:lpstr>strona 66</vt:lpstr>
      <vt:lpstr>strona 67</vt:lpstr>
      <vt:lpstr>strona 68</vt:lpstr>
      <vt:lpstr>'strona 45'!Obszar_wydruku</vt:lpstr>
      <vt:lpstr>'strona 51'!Obszar_wydruku</vt:lpstr>
      <vt:lpstr>'strona 22'!Print_Area</vt:lpstr>
      <vt:lpstr>strona39!Print_Area</vt:lpstr>
      <vt:lpstr>strona40!Print_Area</vt:lpstr>
    </vt:vector>
  </TitlesOfParts>
  <Company>CZSW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BRZOSTEK CEZARY</dc:creator>
  <cp:lastModifiedBy>Maja Milewska</cp:lastModifiedBy>
  <cp:lastPrinted>2024-02-28T10:04:44Z</cp:lastPrinted>
  <dcterms:created xsi:type="dcterms:W3CDTF">1998-01-06T09:28:29Z</dcterms:created>
  <dcterms:modified xsi:type="dcterms:W3CDTF">2024-02-29T09:35:56Z</dcterms:modified>
</cp:coreProperties>
</file>