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242apni\Desktop\Informacja kwartalna\2021r\III kw 2021\"/>
    </mc:Choice>
  </mc:AlternateContent>
  <xr:revisionPtr revIDLastSave="0" documentId="13_ncr:1_{4490D6CA-9004-4778-8F62-3674A4B8F1EA}" xr6:coauthVersionLast="36" xr6:coauthVersionMax="36" xr10:uidLastSave="{00000000-0000-0000-0000-000000000000}"/>
  <bookViews>
    <workbookView xWindow="14509" yWindow="-14" windowWidth="14346" windowHeight="12811" tabRatio="885" xr2:uid="{00000000-000D-0000-FFFF-FFFF00000000}"/>
  </bookViews>
  <sheets>
    <sheet name="strona tytułowa" sheetId="37" r:id="rId1"/>
    <sheet name="spis treści" sheetId="36" r:id="rId2"/>
    <sheet name="strona 1" sheetId="1" r:id="rId3"/>
    <sheet name="strona 2" sheetId="2" r:id="rId4"/>
    <sheet name="strona  3" sheetId="3" r:id="rId5"/>
    <sheet name="strona  4" sheetId="4" r:id="rId6"/>
    <sheet name="strona  5" sheetId="5" r:id="rId7"/>
    <sheet name="strona  6" sheetId="6" r:id="rId8"/>
    <sheet name="strona  7" sheetId="7" r:id="rId9"/>
    <sheet name="strona  8" sheetId="8" r:id="rId10"/>
    <sheet name="strona  9" sheetId="9" r:id="rId11"/>
    <sheet name="strona 10" sheetId="10" r:id="rId12"/>
    <sheet name="strona  11" sheetId="11" r:id="rId13"/>
    <sheet name="strona 12" sheetId="12" r:id="rId14"/>
    <sheet name="strona 13" sheetId="13" r:id="rId15"/>
    <sheet name="strona 14" sheetId="14" r:id="rId16"/>
    <sheet name="strona 15" sheetId="30" r:id="rId17"/>
    <sheet name="strona 16" sheetId="31" r:id="rId18"/>
    <sheet name="strona 17" sheetId="32" r:id="rId19"/>
    <sheet name="strona 18" sheetId="34" r:id="rId20"/>
    <sheet name="strona 19" sheetId="35" r:id="rId21"/>
  </sheets>
  <externalReferences>
    <externalReference r:id="rId22"/>
    <externalReference r:id="rId23"/>
  </externalReferences>
  <definedNames>
    <definedName name="Print_Area" localSheetId="3">'strona 2'!$A$1:$L$89</definedName>
    <definedName name="Print_Titles" localSheetId="3">'strona 2'!$1:$5</definedName>
  </definedNames>
  <calcPr calcId="191029" iterateDelta="1E-4"/>
</workbook>
</file>

<file path=xl/calcChain.xml><?xml version="1.0" encoding="utf-8"?>
<calcChain xmlns="http://schemas.openxmlformats.org/spreadsheetml/2006/main">
  <c r="J10" i="31" l="1"/>
  <c r="J11" i="31"/>
  <c r="J12" i="31"/>
  <c r="J13" i="31"/>
  <c r="J14" i="31"/>
  <c r="J15" i="31"/>
  <c r="J17" i="31"/>
  <c r="J18" i="31"/>
  <c r="J19" i="31"/>
  <c r="J20" i="31"/>
  <c r="J21" i="31"/>
  <c r="J22" i="31"/>
  <c r="J23" i="31"/>
  <c r="J24" i="31"/>
  <c r="J25" i="31"/>
  <c r="J27" i="31"/>
  <c r="J28" i="31"/>
  <c r="J29" i="31"/>
  <c r="J30" i="31"/>
  <c r="J31" i="31"/>
  <c r="J32" i="31"/>
  <c r="J33" i="31"/>
  <c r="J34" i="31"/>
  <c r="J35" i="31"/>
  <c r="J36" i="31"/>
  <c r="J26" i="31" l="1"/>
  <c r="J16" i="31"/>
  <c r="J9" i="31"/>
  <c r="E27" i="2"/>
  <c r="I8" i="31" l="1"/>
  <c r="F41" i="30"/>
  <c r="F47" i="30"/>
  <c r="F40" i="30" l="1"/>
  <c r="I10" i="4"/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83" i="2"/>
  <c r="E51" i="2" l="1"/>
  <c r="I8" i="9"/>
  <c r="I9" i="9"/>
  <c r="I10" i="9"/>
  <c r="I11" i="9"/>
  <c r="I12" i="9"/>
  <c r="I13" i="9"/>
  <c r="I14" i="9"/>
  <c r="I15" i="9"/>
  <c r="H11" i="5" l="1"/>
  <c r="Q16" i="31"/>
  <c r="D13" i="10" l="1"/>
  <c r="E12" i="6"/>
  <c r="H10" i="6"/>
  <c r="E22" i="5"/>
  <c r="I23" i="4" l="1"/>
  <c r="I24" i="4"/>
  <c r="I54" i="4"/>
  <c r="G15" i="10" l="1"/>
  <c r="K14" i="14"/>
  <c r="K15" i="14"/>
  <c r="K16" i="14"/>
  <c r="K35" i="14" l="1"/>
  <c r="K36" i="14"/>
  <c r="K34" i="14"/>
  <c r="H37" i="14" l="1"/>
  <c r="I31" i="9" l="1"/>
  <c r="I32" i="9"/>
  <c r="K38" i="14"/>
  <c r="H21" i="6"/>
  <c r="H22" i="6"/>
  <c r="H24" i="5"/>
  <c r="F27" i="4"/>
  <c r="F28" i="4"/>
  <c r="F29" i="4"/>
  <c r="F30" i="4"/>
  <c r="F31" i="4"/>
  <c r="F32" i="4"/>
  <c r="I27" i="4"/>
  <c r="I26" i="4"/>
  <c r="F26" i="4"/>
  <c r="F25" i="4"/>
  <c r="F24" i="4"/>
  <c r="F23" i="4"/>
  <c r="F22" i="4"/>
  <c r="H47" i="14" l="1"/>
  <c r="N42" i="14"/>
  <c r="N43" i="14"/>
  <c r="H16" i="6" l="1"/>
  <c r="I16" i="4"/>
  <c r="I11" i="4"/>
  <c r="H22" i="1"/>
  <c r="F47" i="14" l="1"/>
  <c r="G11" i="10" l="1"/>
  <c r="G12" i="7" l="1"/>
  <c r="I13" i="4" l="1"/>
  <c r="E28" i="34"/>
  <c r="F20" i="30"/>
  <c r="G10" i="10" l="1"/>
  <c r="G12" i="10"/>
  <c r="G13" i="10"/>
  <c r="G14" i="10"/>
  <c r="G16" i="10"/>
  <c r="G17" i="10"/>
  <c r="G18" i="10"/>
  <c r="G19" i="10"/>
  <c r="G20" i="10"/>
  <c r="D10" i="10"/>
  <c r="D11" i="10"/>
  <c r="D12" i="10"/>
  <c r="D14" i="10"/>
  <c r="D15" i="10"/>
  <c r="D16" i="10"/>
  <c r="D17" i="10"/>
  <c r="D18" i="10"/>
  <c r="D19" i="10"/>
  <c r="D20" i="10"/>
  <c r="G9" i="10"/>
  <c r="D9" i="10"/>
  <c r="F45" i="9"/>
  <c r="F46" i="9"/>
  <c r="F47" i="9"/>
  <c r="I45" i="9"/>
  <c r="I46" i="9"/>
  <c r="I47" i="9"/>
  <c r="I44" i="9"/>
  <c r="F44" i="9"/>
  <c r="F30" i="9"/>
  <c r="F31" i="9"/>
  <c r="F32" i="9"/>
  <c r="I30" i="9"/>
  <c r="I29" i="9"/>
  <c r="F29" i="9"/>
  <c r="I16" i="9"/>
  <c r="I17" i="9"/>
  <c r="I18" i="9"/>
  <c r="I19" i="9"/>
  <c r="F9" i="9"/>
  <c r="F10" i="9"/>
  <c r="F11" i="9"/>
  <c r="F12" i="9"/>
  <c r="F13" i="9"/>
  <c r="F14" i="9"/>
  <c r="F15" i="9"/>
  <c r="F16" i="9"/>
  <c r="F17" i="9"/>
  <c r="F18" i="9"/>
  <c r="F19" i="9"/>
  <c r="F8" i="9"/>
  <c r="G11" i="7"/>
  <c r="G13" i="7"/>
  <c r="G14" i="7"/>
  <c r="G15" i="7"/>
  <c r="G16" i="7"/>
  <c r="G17" i="7"/>
  <c r="G18" i="7"/>
  <c r="G19" i="7"/>
  <c r="G9" i="7"/>
  <c r="D9" i="7"/>
  <c r="D11" i="7"/>
  <c r="D12" i="7"/>
  <c r="D13" i="7"/>
  <c r="D14" i="7"/>
  <c r="D15" i="7"/>
  <c r="D16" i="7"/>
  <c r="D17" i="7"/>
  <c r="D18" i="7"/>
  <c r="D19" i="7"/>
  <c r="G10" i="7"/>
  <c r="D10" i="7"/>
  <c r="E32" i="6"/>
  <c r="E33" i="6"/>
  <c r="E34" i="6"/>
  <c r="H32" i="6"/>
  <c r="H33" i="6"/>
  <c r="H34" i="6"/>
  <c r="H31" i="6"/>
  <c r="E31" i="6"/>
  <c r="H25" i="6"/>
  <c r="H26" i="6"/>
  <c r="H27" i="6"/>
  <c r="H28" i="6"/>
  <c r="H29" i="6"/>
  <c r="E25" i="6"/>
  <c r="E26" i="6"/>
  <c r="E27" i="6"/>
  <c r="E28" i="6"/>
  <c r="E29" i="6"/>
  <c r="H24" i="6"/>
  <c r="E24" i="6"/>
  <c r="E17" i="6"/>
  <c r="E18" i="6"/>
  <c r="E19" i="6"/>
  <c r="E20" i="6"/>
  <c r="E21" i="6"/>
  <c r="E22" i="6"/>
  <c r="H17" i="6"/>
  <c r="H18" i="6"/>
  <c r="H19" i="6"/>
  <c r="H20" i="6"/>
  <c r="E16" i="6"/>
  <c r="H11" i="6"/>
  <c r="H12" i="6"/>
  <c r="H13" i="6"/>
  <c r="H14" i="6"/>
  <c r="H9" i="6"/>
  <c r="E10" i="6"/>
  <c r="E11" i="6"/>
  <c r="E13" i="6"/>
  <c r="E14" i="6"/>
  <c r="E9" i="6"/>
  <c r="E26" i="5"/>
  <c r="H26" i="5"/>
  <c r="H23" i="5"/>
  <c r="H25" i="5"/>
  <c r="H22" i="5"/>
  <c r="E23" i="5"/>
  <c r="E24" i="5"/>
  <c r="E25" i="5"/>
  <c r="H16" i="5"/>
  <c r="H17" i="5"/>
  <c r="H18" i="5"/>
  <c r="H19" i="5"/>
  <c r="H20" i="5"/>
  <c r="E16" i="5"/>
  <c r="E17" i="5"/>
  <c r="E18" i="5"/>
  <c r="E19" i="5"/>
  <c r="E20" i="5"/>
  <c r="E13" i="5"/>
  <c r="E14" i="5"/>
  <c r="E15" i="5"/>
  <c r="H10" i="5"/>
  <c r="H12" i="5"/>
  <c r="H13" i="5"/>
  <c r="H14" i="5"/>
  <c r="H15" i="5"/>
  <c r="E10" i="5"/>
  <c r="E11" i="5"/>
  <c r="E12" i="5"/>
  <c r="H9" i="5"/>
  <c r="E9" i="5"/>
  <c r="F55" i="4"/>
  <c r="F56" i="4"/>
  <c r="F57" i="4"/>
  <c r="I55" i="4"/>
  <c r="I56" i="4"/>
  <c r="I57" i="4"/>
  <c r="F54" i="4"/>
  <c r="F42" i="4"/>
  <c r="F43" i="4"/>
  <c r="F44" i="4"/>
  <c r="I42" i="4"/>
  <c r="I43" i="4"/>
  <c r="I44" i="4"/>
  <c r="I41" i="4"/>
  <c r="F41" i="4"/>
  <c r="I22" i="4"/>
  <c r="I25" i="4"/>
  <c r="I28" i="4"/>
  <c r="I29" i="4"/>
  <c r="I30" i="4"/>
  <c r="I31" i="4"/>
  <c r="I32" i="4"/>
  <c r="I21" i="4"/>
  <c r="F21" i="4"/>
  <c r="I9" i="4"/>
  <c r="I12" i="4"/>
  <c r="I14" i="4"/>
  <c r="I15" i="4"/>
  <c r="I17" i="4"/>
  <c r="I18" i="4"/>
  <c r="I19" i="4"/>
  <c r="F9" i="4"/>
  <c r="F10" i="4"/>
  <c r="F11" i="4"/>
  <c r="F12" i="4"/>
  <c r="F13" i="4"/>
  <c r="F14" i="4"/>
  <c r="F15" i="4"/>
  <c r="F16" i="4"/>
  <c r="F17" i="4"/>
  <c r="F18" i="4"/>
  <c r="F19" i="4"/>
  <c r="I8" i="4"/>
  <c r="F8" i="4"/>
  <c r="E30" i="9" l="1"/>
  <c r="C19" i="7"/>
  <c r="E8" i="9"/>
  <c r="E32" i="9"/>
  <c r="H7" i="4" l="1"/>
  <c r="H52" i="8"/>
  <c r="H36" i="1" l="1"/>
  <c r="H44" i="14"/>
  <c r="J51" i="2"/>
  <c r="G52" i="8"/>
  <c r="H13" i="1" l="1"/>
  <c r="T26" i="31" l="1"/>
  <c r="D23" i="35" l="1"/>
  <c r="G40" i="4" l="1"/>
  <c r="H40" i="4"/>
  <c r="J40" i="4"/>
  <c r="K40" i="4"/>
  <c r="E44" i="4" l="1"/>
  <c r="E17" i="9"/>
  <c r="E30" i="4" l="1"/>
  <c r="E17" i="4"/>
  <c r="L6" i="12" l="1"/>
  <c r="K6" i="12"/>
  <c r="J6" i="12"/>
  <c r="I6" i="12"/>
  <c r="F32" i="30" l="1"/>
  <c r="R9" i="31" l="1"/>
  <c r="F24" i="32" l="1"/>
  <c r="F17" i="32"/>
  <c r="K20" i="4" l="1"/>
  <c r="M40" i="14" l="1"/>
  <c r="C23" i="35"/>
  <c r="F23" i="35" s="1"/>
  <c r="E23" i="35" l="1"/>
  <c r="P16" i="31" l="1"/>
  <c r="F26" i="30"/>
  <c r="H41" i="1"/>
  <c r="H40" i="1"/>
  <c r="H39" i="1"/>
  <c r="H38" i="1"/>
  <c r="H37" i="1"/>
  <c r="H35" i="1"/>
  <c r="H34" i="1"/>
  <c r="H33" i="1"/>
  <c r="H32" i="1"/>
  <c r="E41" i="1"/>
  <c r="E40" i="1"/>
  <c r="E39" i="1"/>
  <c r="E38" i="1"/>
  <c r="E37" i="1"/>
  <c r="E36" i="1"/>
  <c r="E35" i="1"/>
  <c r="E34" i="1"/>
  <c r="E33" i="1"/>
  <c r="E32" i="1"/>
  <c r="H30" i="1"/>
  <c r="H29" i="1"/>
  <c r="H28" i="1"/>
  <c r="H27" i="1"/>
  <c r="H26" i="1"/>
  <c r="H25" i="1"/>
  <c r="H24" i="1"/>
  <c r="H23" i="1"/>
  <c r="H21" i="1"/>
  <c r="E30" i="1"/>
  <c r="E29" i="1"/>
  <c r="E28" i="1"/>
  <c r="E27" i="1"/>
  <c r="E26" i="1"/>
  <c r="E25" i="1"/>
  <c r="E24" i="1"/>
  <c r="E23" i="1"/>
  <c r="E22" i="1"/>
  <c r="E21" i="1"/>
  <c r="H19" i="1"/>
  <c r="H18" i="1"/>
  <c r="H17" i="1"/>
  <c r="H16" i="1"/>
  <c r="H15" i="1"/>
  <c r="H14" i="1"/>
  <c r="H12" i="1"/>
  <c r="H11" i="1"/>
  <c r="H10" i="1"/>
  <c r="H9" i="1"/>
  <c r="E19" i="1"/>
  <c r="E18" i="1"/>
  <c r="E17" i="1"/>
  <c r="E16" i="1"/>
  <c r="E15" i="1"/>
  <c r="E14" i="1"/>
  <c r="E13" i="1"/>
  <c r="E12" i="1"/>
  <c r="E11" i="1"/>
  <c r="E10" i="1"/>
  <c r="E9" i="1"/>
  <c r="Q26" i="31" l="1"/>
  <c r="P9" i="31"/>
  <c r="P26" i="31"/>
  <c r="Q8" i="31" l="1"/>
  <c r="K73" i="4" l="1"/>
  <c r="K72" i="4"/>
  <c r="K70" i="4"/>
  <c r="K68" i="4"/>
  <c r="K66" i="4"/>
  <c r="K64" i="4"/>
  <c r="K63" i="9" l="1"/>
  <c r="K62" i="9"/>
  <c r="K60" i="9"/>
  <c r="K58" i="9"/>
  <c r="K56" i="9"/>
  <c r="K54" i="9"/>
  <c r="K42" i="14" l="1"/>
  <c r="K43" i="14"/>
  <c r="F4" i="30" l="1"/>
  <c r="F7" i="2"/>
  <c r="D11" i="35" l="1"/>
  <c r="C11" i="35"/>
  <c r="D8" i="35"/>
  <c r="C8" i="35"/>
  <c r="G28" i="34"/>
  <c r="F28" i="34"/>
  <c r="D28" i="34"/>
  <c r="F3" i="34"/>
  <c r="M26" i="31"/>
  <c r="L26" i="31"/>
  <c r="T16" i="31"/>
  <c r="M16" i="31"/>
  <c r="L16" i="31"/>
  <c r="T9" i="31"/>
  <c r="N9" i="31"/>
  <c r="L9" i="31"/>
  <c r="H51" i="30"/>
  <c r="H45" i="30"/>
  <c r="H30" i="30"/>
  <c r="H24" i="30"/>
  <c r="F9" i="30"/>
  <c r="H13" i="30" s="1"/>
  <c r="H8" i="30"/>
  <c r="N48" i="14"/>
  <c r="K48" i="14"/>
  <c r="M47" i="14"/>
  <c r="L47" i="14"/>
  <c r="J47" i="14"/>
  <c r="I47" i="14"/>
  <c r="N46" i="14"/>
  <c r="K46" i="14"/>
  <c r="N45" i="14"/>
  <c r="K45" i="14"/>
  <c r="M44" i="14"/>
  <c r="L44" i="14"/>
  <c r="J44" i="14"/>
  <c r="I44" i="14"/>
  <c r="F44" i="14"/>
  <c r="L40" i="14"/>
  <c r="J40" i="14"/>
  <c r="I40" i="14"/>
  <c r="H40" i="14"/>
  <c r="F40" i="14"/>
  <c r="N39" i="14"/>
  <c r="K39" i="14"/>
  <c r="N38" i="14"/>
  <c r="M37" i="14"/>
  <c r="L37" i="14"/>
  <c r="J37" i="14"/>
  <c r="I37" i="14"/>
  <c r="F37" i="14"/>
  <c r="N36" i="14"/>
  <c r="N35" i="14"/>
  <c r="N34" i="14"/>
  <c r="M33" i="14"/>
  <c r="L33" i="14"/>
  <c r="J33" i="14"/>
  <c r="I33" i="14"/>
  <c r="H33" i="14"/>
  <c r="F33" i="14"/>
  <c r="N16" i="14"/>
  <c r="N15" i="14"/>
  <c r="N14" i="14"/>
  <c r="N11" i="14"/>
  <c r="K11" i="14"/>
  <c r="M8" i="14"/>
  <c r="L8" i="14"/>
  <c r="J8" i="14"/>
  <c r="I8" i="14"/>
  <c r="H8" i="14"/>
  <c r="G10" i="13"/>
  <c r="G9" i="13"/>
  <c r="G8" i="13"/>
  <c r="G7" i="13"/>
  <c r="K6" i="13"/>
  <c r="J6" i="13"/>
  <c r="I6" i="13"/>
  <c r="H6" i="13"/>
  <c r="H10" i="12"/>
  <c r="H9" i="12"/>
  <c r="H8" i="12"/>
  <c r="H7" i="12"/>
  <c r="G10" i="11"/>
  <c r="G9" i="11"/>
  <c r="G8" i="11"/>
  <c r="G7" i="11"/>
  <c r="K6" i="11"/>
  <c r="J6" i="11"/>
  <c r="I6" i="11"/>
  <c r="H6" i="11"/>
  <c r="I8" i="10"/>
  <c r="H8" i="10"/>
  <c r="F8" i="10"/>
  <c r="E8" i="10"/>
  <c r="K43" i="9"/>
  <c r="J43" i="9"/>
  <c r="H43" i="9"/>
  <c r="G43" i="9"/>
  <c r="K28" i="9"/>
  <c r="J28" i="9"/>
  <c r="H28" i="9"/>
  <c r="G28" i="9"/>
  <c r="K7" i="9"/>
  <c r="J7" i="9"/>
  <c r="H7" i="9"/>
  <c r="G7" i="9"/>
  <c r="F52" i="8"/>
  <c r="E52" i="8"/>
  <c r="H8" i="8"/>
  <c r="G8" i="8"/>
  <c r="F8" i="8"/>
  <c r="E8" i="8"/>
  <c r="I8" i="7"/>
  <c r="H8" i="7"/>
  <c r="F8" i="7"/>
  <c r="E8" i="7"/>
  <c r="J30" i="6"/>
  <c r="I30" i="6"/>
  <c r="G30" i="6"/>
  <c r="F30" i="6"/>
  <c r="J23" i="6"/>
  <c r="I23" i="6"/>
  <c r="G23" i="6"/>
  <c r="F23" i="6"/>
  <c r="J15" i="6"/>
  <c r="I15" i="6"/>
  <c r="G15" i="6"/>
  <c r="F15" i="6"/>
  <c r="J8" i="6"/>
  <c r="I8" i="6"/>
  <c r="G8" i="6"/>
  <c r="F8" i="6"/>
  <c r="J21" i="5"/>
  <c r="I21" i="5"/>
  <c r="G21" i="5"/>
  <c r="F21" i="5"/>
  <c r="J8" i="5"/>
  <c r="I8" i="5"/>
  <c r="G8" i="5"/>
  <c r="F8" i="5"/>
  <c r="K53" i="4"/>
  <c r="J53" i="4"/>
  <c r="H53" i="4"/>
  <c r="G53" i="4"/>
  <c r="J20" i="4"/>
  <c r="H20" i="4"/>
  <c r="G20" i="4"/>
  <c r="K7" i="4"/>
  <c r="J7" i="4"/>
  <c r="G7" i="4"/>
  <c r="K51" i="2"/>
  <c r="I51" i="2"/>
  <c r="H51" i="2"/>
  <c r="G51" i="2"/>
  <c r="F51" i="2"/>
  <c r="K7" i="2"/>
  <c r="J7" i="2"/>
  <c r="I7" i="2"/>
  <c r="H7" i="2"/>
  <c r="G7" i="2"/>
  <c r="J31" i="1"/>
  <c r="I31" i="1"/>
  <c r="G31" i="1"/>
  <c r="F31" i="1"/>
  <c r="J20" i="1"/>
  <c r="I20" i="1"/>
  <c r="G20" i="1"/>
  <c r="F20" i="1"/>
  <c r="J8" i="1"/>
  <c r="I8" i="1"/>
  <c r="G8" i="1"/>
  <c r="F8" i="1"/>
  <c r="F11" i="35" l="1"/>
  <c r="F8" i="35"/>
  <c r="E7" i="2"/>
  <c r="E6" i="2" s="1"/>
  <c r="F28" i="9"/>
  <c r="F7" i="9"/>
  <c r="F3" i="30"/>
  <c r="G15" i="30" s="1"/>
  <c r="D8" i="7"/>
  <c r="J7" i="6"/>
  <c r="T8" i="31"/>
  <c r="N47" i="14"/>
  <c r="H7" i="8"/>
  <c r="G7" i="6"/>
  <c r="G7" i="8"/>
  <c r="E7" i="8"/>
  <c r="F7" i="6"/>
  <c r="E15" i="6"/>
  <c r="E8" i="6"/>
  <c r="I7" i="1"/>
  <c r="G6" i="2"/>
  <c r="G7" i="5"/>
  <c r="F43" i="9"/>
  <c r="F7" i="8"/>
  <c r="I6" i="2"/>
  <c r="K6" i="2"/>
  <c r="F20" i="4"/>
  <c r="F7" i="1"/>
  <c r="F40" i="4"/>
  <c r="J32" i="14"/>
  <c r="M32" i="14"/>
  <c r="E21" i="5"/>
  <c r="J7" i="5"/>
  <c r="E57" i="4"/>
  <c r="P8" i="31"/>
  <c r="L8" i="31"/>
  <c r="H32" i="14"/>
  <c r="H6" i="12"/>
  <c r="C20" i="10"/>
  <c r="C19" i="10"/>
  <c r="C18" i="10"/>
  <c r="C17" i="10"/>
  <c r="C16" i="10"/>
  <c r="C15" i="10"/>
  <c r="C14" i="10"/>
  <c r="C13" i="10"/>
  <c r="C11" i="10"/>
  <c r="C10" i="10"/>
  <c r="G8" i="10"/>
  <c r="C9" i="10"/>
  <c r="E46" i="9"/>
  <c r="E47" i="9"/>
  <c r="E45" i="9"/>
  <c r="I43" i="9"/>
  <c r="E44" i="9"/>
  <c r="I28" i="9"/>
  <c r="E19" i="9"/>
  <c r="E16" i="9"/>
  <c r="E15" i="9"/>
  <c r="E14" i="9"/>
  <c r="E13" i="9"/>
  <c r="E12" i="9"/>
  <c r="E11" i="9"/>
  <c r="E10" i="9"/>
  <c r="I7" i="9"/>
  <c r="C18" i="7"/>
  <c r="C17" i="7"/>
  <c r="C16" i="7"/>
  <c r="C15" i="7"/>
  <c r="C14" i="7"/>
  <c r="C13" i="7"/>
  <c r="C12" i="7"/>
  <c r="C11" i="7"/>
  <c r="C10" i="7"/>
  <c r="G8" i="7"/>
  <c r="D34" i="6"/>
  <c r="D33" i="6"/>
  <c r="D32" i="6"/>
  <c r="H30" i="6"/>
  <c r="D29" i="6"/>
  <c r="D27" i="6"/>
  <c r="D26" i="6"/>
  <c r="D25" i="6"/>
  <c r="H23" i="6"/>
  <c r="D22" i="6"/>
  <c r="D21" i="6"/>
  <c r="D19" i="6"/>
  <c r="D18" i="6"/>
  <c r="D17" i="6"/>
  <c r="H15" i="6"/>
  <c r="D13" i="6"/>
  <c r="D12" i="6"/>
  <c r="D11" i="6"/>
  <c r="D10" i="6"/>
  <c r="D9" i="6"/>
  <c r="D26" i="5"/>
  <c r="D24" i="5"/>
  <c r="D23" i="5"/>
  <c r="D22" i="5"/>
  <c r="D20" i="5"/>
  <c r="D18" i="5"/>
  <c r="D17" i="5"/>
  <c r="D14" i="5"/>
  <c r="D13" i="5"/>
  <c r="D12" i="5"/>
  <c r="D11" i="5"/>
  <c r="D10" i="5"/>
  <c r="D9" i="5"/>
  <c r="F53" i="4"/>
  <c r="E56" i="4"/>
  <c r="E55" i="4"/>
  <c r="E54" i="4"/>
  <c r="E43" i="4"/>
  <c r="E42" i="4"/>
  <c r="E41" i="4"/>
  <c r="E31" i="4"/>
  <c r="E29" i="4"/>
  <c r="E28" i="4"/>
  <c r="E27" i="4"/>
  <c r="E26" i="4"/>
  <c r="E25" i="4"/>
  <c r="E24" i="4"/>
  <c r="E23" i="4"/>
  <c r="E22" i="4"/>
  <c r="E21" i="4"/>
  <c r="G6" i="4"/>
  <c r="E19" i="4"/>
  <c r="E18" i="4"/>
  <c r="E16" i="4"/>
  <c r="E15" i="4"/>
  <c r="E14" i="4"/>
  <c r="E13" i="4"/>
  <c r="E12" i="4"/>
  <c r="E11" i="4"/>
  <c r="I7" i="4"/>
  <c r="E9" i="4"/>
  <c r="E8" i="4"/>
  <c r="J6" i="4"/>
  <c r="D39" i="1"/>
  <c r="D37" i="1"/>
  <c r="D41" i="1"/>
  <c r="D40" i="1"/>
  <c r="D36" i="1"/>
  <c r="D35" i="1"/>
  <c r="D33" i="1"/>
  <c r="D32" i="1"/>
  <c r="E31" i="1"/>
  <c r="D29" i="1"/>
  <c r="D27" i="1"/>
  <c r="D26" i="1"/>
  <c r="D25" i="1"/>
  <c r="D23" i="1"/>
  <c r="D22" i="1"/>
  <c r="D21" i="1"/>
  <c r="E20" i="1"/>
  <c r="D19" i="1"/>
  <c r="D17" i="1"/>
  <c r="D16" i="1"/>
  <c r="D15" i="1"/>
  <c r="H8" i="1"/>
  <c r="D9" i="1"/>
  <c r="M8" i="31"/>
  <c r="F32" i="14"/>
  <c r="G6" i="13"/>
  <c r="G6" i="11"/>
  <c r="E31" i="9"/>
  <c r="E9" i="9"/>
  <c r="E30" i="6"/>
  <c r="E23" i="6"/>
  <c r="D14" i="6"/>
  <c r="F7" i="5"/>
  <c r="D15" i="5"/>
  <c r="E32" i="4"/>
  <c r="F7" i="4"/>
  <c r="H6" i="4"/>
  <c r="F6" i="2"/>
  <c r="H6" i="2"/>
  <c r="J6" i="2"/>
  <c r="D30" i="1"/>
  <c r="D24" i="1"/>
  <c r="J7" i="1"/>
  <c r="D11" i="1"/>
  <c r="D12" i="1"/>
  <c r="D13" i="1"/>
  <c r="D14" i="1"/>
  <c r="C12" i="10"/>
  <c r="I32" i="14"/>
  <c r="L32" i="14"/>
  <c r="H8" i="5"/>
  <c r="I7" i="5"/>
  <c r="H8" i="6"/>
  <c r="I7" i="6"/>
  <c r="E8" i="1"/>
  <c r="G7" i="1"/>
  <c r="H31" i="1"/>
  <c r="K6" i="4"/>
  <c r="K8" i="14"/>
  <c r="N8" i="14"/>
  <c r="K33" i="14"/>
  <c r="N33" i="14"/>
  <c r="D10" i="1"/>
  <c r="D18" i="1"/>
  <c r="H20" i="1"/>
  <c r="D28" i="1"/>
  <c r="D34" i="1"/>
  <c r="D38" i="1"/>
  <c r="E10" i="4"/>
  <c r="I20" i="4"/>
  <c r="I40" i="4"/>
  <c r="I53" i="4"/>
  <c r="E8" i="5"/>
  <c r="D16" i="5"/>
  <c r="D19" i="5"/>
  <c r="H21" i="5"/>
  <c r="D25" i="5"/>
  <c r="D16" i="6"/>
  <c r="D20" i="6"/>
  <c r="D24" i="6"/>
  <c r="D28" i="6"/>
  <c r="D31" i="6"/>
  <c r="C9" i="7"/>
  <c r="E18" i="9"/>
  <c r="E29" i="9"/>
  <c r="D8" i="10"/>
  <c r="K37" i="14"/>
  <c r="N37" i="14"/>
  <c r="K40" i="14"/>
  <c r="N40" i="14"/>
  <c r="K44" i="14"/>
  <c r="N44" i="14"/>
  <c r="K47" i="14"/>
  <c r="F19" i="30"/>
  <c r="G20" i="30" s="1"/>
  <c r="E8" i="35"/>
  <c r="E11" i="35"/>
  <c r="H5" i="30"/>
  <c r="H6" i="30"/>
  <c r="H7" i="30"/>
  <c r="H10" i="30"/>
  <c r="H11" i="30"/>
  <c r="H12" i="30"/>
  <c r="H21" i="30"/>
  <c r="H22" i="30"/>
  <c r="H23" i="30"/>
  <c r="H27" i="30"/>
  <c r="H28" i="30"/>
  <c r="H29" i="30"/>
  <c r="G41" i="30"/>
  <c r="H42" i="30"/>
  <c r="H43" i="30"/>
  <c r="H44" i="30"/>
  <c r="H48" i="30"/>
  <c r="H49" i="30"/>
  <c r="H50" i="30"/>
  <c r="E7" i="4" l="1"/>
  <c r="I6" i="4"/>
  <c r="K32" i="14"/>
  <c r="E7" i="5"/>
  <c r="E43" i="9"/>
  <c r="D23" i="6"/>
  <c r="E40" i="4"/>
  <c r="G47" i="30"/>
  <c r="G33" i="30"/>
  <c r="G26" i="30"/>
  <c r="G34" i="30"/>
  <c r="F6" i="4"/>
  <c r="H7" i="6"/>
  <c r="D30" i="6"/>
  <c r="D15" i="6"/>
  <c r="D8" i="6"/>
  <c r="E7" i="6"/>
  <c r="E20" i="4"/>
  <c r="G27" i="30"/>
  <c r="G29" i="30"/>
  <c r="G23" i="30"/>
  <c r="D20" i="1"/>
  <c r="G30" i="30"/>
  <c r="G28" i="30"/>
  <c r="G24" i="30"/>
  <c r="G22" i="30"/>
  <c r="C8" i="10"/>
  <c r="E7" i="9"/>
  <c r="G10" i="30"/>
  <c r="G5" i="30"/>
  <c r="G12" i="30"/>
  <c r="G7" i="30"/>
  <c r="H7" i="1"/>
  <c r="H7" i="5"/>
  <c r="E53" i="4"/>
  <c r="G35" i="30"/>
  <c r="G36" i="30"/>
  <c r="N32" i="14"/>
  <c r="D8" i="5"/>
  <c r="E7" i="1"/>
  <c r="G13" i="30"/>
  <c r="G11" i="30"/>
  <c r="G8" i="30"/>
  <c r="G6" i="30"/>
  <c r="G9" i="30"/>
  <c r="G4" i="30"/>
  <c r="D8" i="1"/>
  <c r="G21" i="30"/>
  <c r="E28" i="9"/>
  <c r="C8" i="7"/>
  <c r="D31" i="1"/>
  <c r="G32" i="30"/>
  <c r="D21" i="5"/>
  <c r="G51" i="30"/>
  <c r="G50" i="30"/>
  <c r="G49" i="30"/>
  <c r="G48" i="30"/>
  <c r="G45" i="30"/>
  <c r="G44" i="30"/>
  <c r="G43" i="30"/>
  <c r="G42" i="30"/>
  <c r="D7" i="6" l="1"/>
  <c r="E6" i="4"/>
  <c r="D7" i="5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</author>
  </authors>
  <commentList>
    <comment ref="A1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tylko orzeczenia aktualnie wykonywane; ustawy wybrane (od 20 orzeczeń)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</author>
  </authors>
  <commentList>
    <comment ref="A1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tylko orzeczenia aktualnie wykonywane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</author>
  </authors>
  <commentList>
    <comment ref="A1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wszystkie ustawy; Kary:KWNS,KWNT,KWPS,KANS,KANT,KAPS,K2NS,K2NT,K2PS,KDNS,KDNT,KDPS</t>
        </r>
      </text>
    </comment>
    <comment ref="A35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(SKAZANI)  KZPS-zastępcza kara pozbawienia wolności za grzywnę orzeczona obok kary pozbawienia wolności; KGPS-zastępcza kara pozbawienia wolności za grzywnę orzeczona samoistnie; KOPS-zastępcza kara pozbawienia wolności za ograniczenie wolności
</t>
        </r>
      </text>
    </comment>
    <comment ref="A48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>(UKARANI) : AKWU-kara aresztu; AZWU-zastępcza kara aresztu za grzywnę lub za ograniczenie wolności; KBPU-zastępcza kara pozbawienia wolności za grzywnę orzeczoną za wykroczenia skarbowe;PKWU-kara porządkowa; PSWU-środek przymusu orzeczony w postępowaniu cywilnym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</author>
  </authors>
  <commentList>
    <comment ref="A1" authorId="0" shapeId="0" xr:uid="{00000000-0006-0000-0900-000001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tylko orzeczenia aktualnie wykonywane</t>
        </r>
      </text>
    </comment>
  </commentList>
</comments>
</file>

<file path=xl/sharedStrings.xml><?xml version="1.0" encoding="utf-8"?>
<sst xmlns="http://schemas.openxmlformats.org/spreadsheetml/2006/main" count="1105" uniqueCount="486">
  <si>
    <t>Ustawa</t>
  </si>
  <si>
    <t>Ogółem</t>
  </si>
  <si>
    <t>Dorosłych</t>
  </si>
  <si>
    <t>Młodocianych</t>
  </si>
  <si>
    <t>Razem</t>
  </si>
  <si>
    <t>Kobiet</t>
  </si>
  <si>
    <t>Mężczyzn</t>
  </si>
  <si>
    <t>Orzeczenia prawomocne</t>
  </si>
  <si>
    <t>Kodeks Karny z 1997 r.</t>
  </si>
  <si>
    <t>Kodeks Karny z 1969 r.</t>
  </si>
  <si>
    <t>Kodeks Wykroczeń</t>
  </si>
  <si>
    <t>Kodeks Karny Skarbowy</t>
  </si>
  <si>
    <t>Ustawa o rybactwie śródlądowym</t>
  </si>
  <si>
    <t>Ustawa o prawie autorskim i prawach pokrewnych</t>
  </si>
  <si>
    <t>Ustawa o ochronie zwierząt</t>
  </si>
  <si>
    <t>Pozostałe ustawy</t>
  </si>
  <si>
    <t>Orzeczenia nieprawomocne</t>
  </si>
  <si>
    <t>Tymczasowe areszty</t>
  </si>
  <si>
    <t>Przestępstwa przeciwko:</t>
  </si>
  <si>
    <t xml:space="preserve"> w zw.  z artykułem  65 lub 58a  *</t>
  </si>
  <si>
    <t>orzeczenia dotyczące kobiet</t>
  </si>
  <si>
    <t>orzeczenia dotyczące młodocianych</t>
  </si>
  <si>
    <t>Razem Kodeks Karny z 1997 r.</t>
  </si>
  <si>
    <t>w tym nieumyślni</t>
  </si>
  <si>
    <t>pokojowi, ludzkości oraz wojenne (art. 117 do 126)</t>
  </si>
  <si>
    <t xml:space="preserve">Rzeczypospolitej Polskiej (art. 127 do 139) </t>
  </si>
  <si>
    <t xml:space="preserve">obronności (art. 140 do 147) </t>
  </si>
  <si>
    <t>życiu i zdrowiu (art. 148-162 )</t>
  </si>
  <si>
    <t>148§1</t>
  </si>
  <si>
    <t>148§2</t>
  </si>
  <si>
    <t>148§3</t>
  </si>
  <si>
    <t>148§4</t>
  </si>
  <si>
    <t>pozostałe (art. 149-162)</t>
  </si>
  <si>
    <t xml:space="preserve">bezpieczeństwu powszechnemu (art. 163 do 172) </t>
  </si>
  <si>
    <t xml:space="preserve">bezpieczeństwu w komunikacji (art.  173 do 180) </t>
  </si>
  <si>
    <t>środowisku (art. 181 do 188)</t>
  </si>
  <si>
    <t xml:space="preserve">wolności (art. 189 do 193) </t>
  </si>
  <si>
    <t xml:space="preserve">wolności sumienia i wyznania (art. 194 do 196) </t>
  </si>
  <si>
    <t>wolności seksualnej i obyczajności (art. 197-205)</t>
  </si>
  <si>
    <t>197§1</t>
  </si>
  <si>
    <t>197§2</t>
  </si>
  <si>
    <t>197§3</t>
  </si>
  <si>
    <t>pozostałe (art. 198-205)</t>
  </si>
  <si>
    <t>rodzinie i opiece (art.  206-211)</t>
  </si>
  <si>
    <t>znęcanie się (art. 207)</t>
  </si>
  <si>
    <t>alimenty (art. 209)</t>
  </si>
  <si>
    <t>pozostałe (art. 206,208,210,211)</t>
  </si>
  <si>
    <t xml:space="preserve">czci i nietykalności cielesnej (art. 212 do 217) </t>
  </si>
  <si>
    <t xml:space="preserve">prawom osób wykonujących pracę zarobkową (art.  218 do 221) </t>
  </si>
  <si>
    <t xml:space="preserve">działalności instytucji państwowych oraz samorządu (art.  222 do 231) </t>
  </si>
  <si>
    <t xml:space="preserve"> wymiarowi sprawiedliwości (art. 232-247)</t>
  </si>
  <si>
    <t>ucieczka (art. 242§1 i 4)</t>
  </si>
  <si>
    <t>niepowrót z przepustki (art. 242§2)</t>
  </si>
  <si>
    <t>niepowrót z przerwy (art. 242§3)</t>
  </si>
  <si>
    <t>pozostałe (art. 232-241,243-247)</t>
  </si>
  <si>
    <t>przeciwko wyborom i referendum (art. 248 do 251)</t>
  </si>
  <si>
    <t>porządkowi publicznemu (art. 252-264)</t>
  </si>
  <si>
    <t>zorganizowana grupa (258)</t>
  </si>
  <si>
    <t>pozostałe (252-257,259-264)</t>
  </si>
  <si>
    <t>ochronie informacji (art. 265 do 269)</t>
  </si>
  <si>
    <t>wiarygodności dokumentów (art. 270 do 277)</t>
  </si>
  <si>
    <t>mieniu (art. 278-295)</t>
  </si>
  <si>
    <t>rozbój</t>
  </si>
  <si>
    <t>280§1</t>
  </si>
  <si>
    <t>280§2</t>
  </si>
  <si>
    <t>pozostałe (art. 281,283-295)</t>
  </si>
  <si>
    <t>obrotowi gospodarczemu (art.  296 do 309)</t>
  </si>
  <si>
    <t>obrotowi pieniędzmi i papierami wartościowymi (art.  310 do 316)</t>
  </si>
  <si>
    <t>określone w części wojskowej (art. 317 do 363)</t>
  </si>
  <si>
    <t>Razem Kodeks Karny z 1969 r.</t>
  </si>
  <si>
    <t>zdrowiu i życiu (art. 148-164)</t>
  </si>
  <si>
    <t>pozostałe (art. 149-164)</t>
  </si>
  <si>
    <t>wolności (art. 165-177)</t>
  </si>
  <si>
    <t>168§1</t>
  </si>
  <si>
    <t>168§2</t>
  </si>
  <si>
    <t>pozostałe (art. 165-167,169-177)</t>
  </si>
  <si>
    <t>rodzinie, opiece i młodzieży (art. 183-188)</t>
  </si>
  <si>
    <t>alimenty (art. 186)</t>
  </si>
  <si>
    <t>pozostałe (art. 183-185,187-188)</t>
  </si>
  <si>
    <t>mieniu (art. 199-216)</t>
  </si>
  <si>
    <t>włamania (art. 208)</t>
  </si>
  <si>
    <t>210§1</t>
  </si>
  <si>
    <t>210§2</t>
  </si>
  <si>
    <t>pozostałe (art. 199-207,209,211-216)</t>
  </si>
  <si>
    <t>gospodarcze i fałszerstwa (art.  217 do 232)</t>
  </si>
  <si>
    <t xml:space="preserve">udział w zorganizowanej grupie (art. 276) </t>
  </si>
  <si>
    <t>wojskowe (art 303 do 331)</t>
  </si>
  <si>
    <t>przestępstwa określone w innych artykułach kk z 1969 r.</t>
  </si>
  <si>
    <t>Przestępstwa i wykroczenia określone w innych aktach prawnych</t>
  </si>
  <si>
    <t>* Kodeks Karny z 1997 r. - art. 65  ; Kodeks Karny z 1969 r. - art. 58a</t>
  </si>
  <si>
    <t>Wykres 1</t>
  </si>
  <si>
    <t xml:space="preserve">Orzeczenia aktualnie wykonywane według wybranych rodzajów przestępstw </t>
  </si>
  <si>
    <t>Wykres 2</t>
  </si>
  <si>
    <t xml:space="preserve">Orzeczenia aktualnie wykonywane przez kobiety według wybranych rodzajów przestępstw </t>
  </si>
  <si>
    <t>Wymiar kary</t>
  </si>
  <si>
    <t>do 3 miesięcy</t>
  </si>
  <si>
    <t>powyżej 3 do 6 miesięcy</t>
  </si>
  <si>
    <t>powyżej 6 m do 1 roku</t>
  </si>
  <si>
    <t>powyżej 1 r do 1r 6 m</t>
  </si>
  <si>
    <t>powyżej 1 r 6 m do 2 lat</t>
  </si>
  <si>
    <t>powyżej 2 lat do 3 lat</t>
  </si>
  <si>
    <t>powyżej 3 lat do 5 lat</t>
  </si>
  <si>
    <t>powyżej 5 lat do 10 lat</t>
  </si>
  <si>
    <t xml:space="preserve">powyżej 10 lat do 15 lat </t>
  </si>
  <si>
    <t>25 lat</t>
  </si>
  <si>
    <t>kara dożywotniego pozb. wolności</t>
  </si>
  <si>
    <t>do 3 miesiecy</t>
  </si>
  <si>
    <t>(bez kary dożywotniego pozbawienia wolności)</t>
  </si>
  <si>
    <t>(bez kary dożywotniego pozbawienia wolności i kary 25 lat pozbawienia wolności)</t>
  </si>
  <si>
    <t>RAZEM</t>
  </si>
  <si>
    <t>do 1 miesiąca</t>
  </si>
  <si>
    <t>powyżej 1 miesiąca do 6 miesięcy</t>
  </si>
  <si>
    <t>powyżej 6 miesięcy do 9 miesięcy</t>
  </si>
  <si>
    <t>powyżej 9 miesięcy do 1 roku</t>
  </si>
  <si>
    <t xml:space="preserve">* zastępcza kara pozbawienia wolności za grzywnę orzeczoną za wykroczenie skarbowe; kara aresztu; zastępcza kara aresztu za grzywnę </t>
  </si>
  <si>
    <t>lub za ograniczenie wolności; kara porządkowa; środek przymusu orzeczony w postępowaniu cywilnym</t>
  </si>
  <si>
    <t>Rodzaj kary</t>
  </si>
  <si>
    <t>kara dożywotniego pozbawienia wolności</t>
  </si>
  <si>
    <t>kara 25 lat pozbawienia wolności</t>
  </si>
  <si>
    <t>kara pozbawienia wolności</t>
  </si>
  <si>
    <t>kara aresztu wojskowego</t>
  </si>
  <si>
    <t>zastępcza kara pozbawienia wolności za grzywnę orzeczoną samoistnie</t>
  </si>
  <si>
    <t>zastępcza kara pozbawienia wolności za ograniczenie wolności</t>
  </si>
  <si>
    <t>zastępcza kara pozbawienia wolności za grzywnę orzeczoną za wykroczenie skarbowe</t>
  </si>
  <si>
    <t>kara aresztu</t>
  </si>
  <si>
    <t>zastępcza kara aresztu za grzywnę lub za ograniczenie wolności</t>
  </si>
  <si>
    <t>kara porządkowa</t>
  </si>
  <si>
    <t>środek przymusu orzeczony w postępowaniu cywilnym</t>
  </si>
  <si>
    <t>Tymczasowe aresztowanie</t>
  </si>
  <si>
    <t>Wyszczególnienie</t>
  </si>
  <si>
    <t>zasadnicza kara pozbawienia wolności</t>
  </si>
  <si>
    <t>decyzja  organu prowadzącego postępowanie karne</t>
  </si>
  <si>
    <t>ukończenie kary</t>
  </si>
  <si>
    <t>warunkowe przedterminowe zwolnienie</t>
  </si>
  <si>
    <t>przerwa w wykonaniu  kary</t>
  </si>
  <si>
    <t>zgon</t>
  </si>
  <si>
    <t>inne przyczyny</t>
  </si>
  <si>
    <t>zastępcza kara pozbawienia wolności</t>
  </si>
  <si>
    <t xml:space="preserve">warunkowe przedterminowe zwolnienie </t>
  </si>
  <si>
    <t>uiszczenie grzywny</t>
  </si>
  <si>
    <t>inne środki izolacyjne *</t>
  </si>
  <si>
    <t>tymczasowy areszt</t>
  </si>
  <si>
    <t>upływ terminu tymczasowego aresztowania</t>
  </si>
  <si>
    <t>TAB.6  Wyroki z wyznaczonym przez sąd terminem stawienia się do odbycia kary według  podstawy prawnej</t>
  </si>
  <si>
    <t xml:space="preserve">Wykres 3  Wyroki z wyznaczonym przez sąd terminem stawienia się do odbycia kary </t>
  </si>
  <si>
    <t xml:space="preserve">TAB.7  Wyroki z wyznaczonym przez sąd terminem stawienia się do odbycia kary według rodzajów przestępstw </t>
  </si>
  <si>
    <t>orzeczenia dotyczące    kobiet</t>
  </si>
  <si>
    <t xml:space="preserve">pokojowi, ludzkości oraz wojenne (art. 117 do 126) </t>
  </si>
  <si>
    <t>ucieczka(art. 242§1 i 4)</t>
  </si>
  <si>
    <t>zorganizowana grupa (art. 258)</t>
  </si>
  <si>
    <t>pozostałe (art. 252-257,259-264)</t>
  </si>
  <si>
    <t>TAB.8  Wyroki z wyznaczonym przez sąd terminem stawienia się do odbycia kary</t>
  </si>
  <si>
    <t>(bez kary  dożywotniego pozbawienia wolności i kary 25 lat pozbawienia wolności)</t>
  </si>
  <si>
    <t>TAB.8A  Wyroki z wyznaczonym przez sąd terminem stawienia się do odbycia kary</t>
  </si>
  <si>
    <t>TAB.8B  Wyroki z wyznaczonym przez sąd terminem stawienia się do odbycia kary</t>
  </si>
  <si>
    <t xml:space="preserve">TAB.9 Orzeczenia z wyznaczonym przez sąd terminem stawienia się do odbycia kary wg rodzaju kary - </t>
  </si>
  <si>
    <t xml:space="preserve">Wykres 4  Orzeczenia z wyznaczonym przez sąd terminem stawienia się do odbycia kary wg rodzaju kary </t>
  </si>
  <si>
    <t>TABL.10  Skazani zakwalifikowni do oddziałów terapeutycznych przebywający w tych oddziałach</t>
  </si>
  <si>
    <t>kobiety</t>
  </si>
  <si>
    <t>M</t>
  </si>
  <si>
    <t>P</t>
  </si>
  <si>
    <t>R</t>
  </si>
  <si>
    <t xml:space="preserve">Ogółem </t>
  </si>
  <si>
    <t>z niepsychotycznymi zaburzeniami psychicznymi, upośledzeni umysłowo</t>
  </si>
  <si>
    <t xml:space="preserve">                                                w tym z zaburzeniami preferencji seksualnych</t>
  </si>
  <si>
    <t>uzależnieni od środków odurzających lub psychotropowych</t>
  </si>
  <si>
    <t>uzależnieni od alkoholu</t>
  </si>
  <si>
    <t>Wykres  5</t>
  </si>
  <si>
    <t xml:space="preserve">Skazani przebywający w oddziałach terapeutycznych w podziale na grupy </t>
  </si>
  <si>
    <t>Wykres  6</t>
  </si>
  <si>
    <t xml:space="preserve">Skazani przebywający w oddziałach terapeutycznych wg przyczyn skierowania </t>
  </si>
  <si>
    <t>TABL. 12  Skazani zakwalifikowni do oddziałów terapeutycznych przebywający poza tymi oddziałami</t>
  </si>
  <si>
    <t xml:space="preserve">          Leczenie</t>
  </si>
  <si>
    <t xml:space="preserve">        II sprawy</t>
  </si>
  <si>
    <t>Oczekiwanie na trans.</t>
  </si>
  <si>
    <t xml:space="preserve">   Z innej przyczyny</t>
  </si>
  <si>
    <t>Liczba</t>
  </si>
  <si>
    <t>Wykres  7</t>
  </si>
  <si>
    <t>Skazani zakwalifikowani do oddziałów terapeutycznych przebywający poza tymi oddziałami</t>
  </si>
  <si>
    <t>w podziale na grupy</t>
  </si>
  <si>
    <t>Wykres  8</t>
  </si>
  <si>
    <t>wg przyczyn skierowania</t>
  </si>
  <si>
    <t>TABL.  13  Skazani zakwalifikowni do systemu terapeutycznego poza  oddziałem</t>
  </si>
  <si>
    <t>niepełnosprawni fizycznie</t>
  </si>
  <si>
    <t>Wykres  9</t>
  </si>
  <si>
    <t>Skazani zakwalifikowani do systemu terapeutycznego poza oddziałem w podziale na grupy</t>
  </si>
  <si>
    <t>Wykres  10</t>
  </si>
  <si>
    <t>Skazani zakwalifikowani do systemu terapeutycznego poza oddziałem wg przyczyn skierowania</t>
  </si>
  <si>
    <t>ZESTAWIENIE ZE WSZYSTKICH OKRĘGÓW</t>
  </si>
  <si>
    <t>TABL. 14</t>
  </si>
  <si>
    <t>Przepustki i zezwolenia określone w :</t>
  </si>
  <si>
    <t>przepustek</t>
  </si>
  <si>
    <t xml:space="preserve">                     spóźnienia*</t>
  </si>
  <si>
    <t xml:space="preserve">                    niepowroty</t>
  </si>
  <si>
    <t>i zezwoleń</t>
  </si>
  <si>
    <t xml:space="preserve">liczba </t>
  </si>
  <si>
    <t>%</t>
  </si>
  <si>
    <t>osób</t>
  </si>
  <si>
    <t>spóźnień</t>
  </si>
  <si>
    <t>niepowrotów</t>
  </si>
  <si>
    <t xml:space="preserve">  art. 91 pkt 7 kkw</t>
  </si>
  <si>
    <t xml:space="preserve">  art. 92 pkt 9 kkw</t>
  </si>
  <si>
    <t xml:space="preserve">  art. 138 § 1 pkt 7 kkw</t>
  </si>
  <si>
    <t xml:space="preserve">  art. 138 § 1 pkt 8 kkw</t>
  </si>
  <si>
    <t xml:space="preserve">  art. 141a § 1 kkw ( bez asysty )</t>
  </si>
  <si>
    <t xml:space="preserve">  art. 141a § 1 kkw ( z asystą )</t>
  </si>
  <si>
    <t xml:space="preserve">  art. 165 § 2 kkw</t>
  </si>
  <si>
    <t xml:space="preserve">* przez spóźnienie należy rozumieć samowolne przedłużenie czasu przepustki lub zezwolenia zakończone dobrowolnym zgłoszeniem się </t>
  </si>
  <si>
    <t xml:space="preserve">   nie póżniej niż 24 godziny po wyznaczonym terminie powrotu</t>
  </si>
  <si>
    <t>Liczba zezwoleń udzielonych tymczasowo aresztowanym</t>
  </si>
  <si>
    <t>Liczba osadzonych korzystających z przepustek i zezwoleń</t>
  </si>
  <si>
    <t xml:space="preserve">TABL. 15  Liczba udzielonych zezwoleń na opuszczenie zakładu karnego, aresztu śledczego przez dyrektorów jednostek </t>
  </si>
  <si>
    <t>Zezwolenia określone w :</t>
  </si>
  <si>
    <t>zezwoleń</t>
  </si>
  <si>
    <t xml:space="preserve">  art. 91 pkt 3 kkw </t>
  </si>
  <si>
    <t>nauczanie</t>
  </si>
  <si>
    <t xml:space="preserve"> </t>
  </si>
  <si>
    <t>szkolenie</t>
  </si>
  <si>
    <t>zajęcia terapeutyczne</t>
  </si>
  <si>
    <t xml:space="preserve">  art. 91 pkt 4 kkw </t>
  </si>
  <si>
    <t>zajęcia kult. - oświatowe</t>
  </si>
  <si>
    <t>sportowe</t>
  </si>
  <si>
    <t xml:space="preserve">  art. 92 pkt 3 kkw </t>
  </si>
  <si>
    <t xml:space="preserve">  art. 92 pkt 4 kkw </t>
  </si>
  <si>
    <t xml:space="preserve">  art. 92 pkt 5 kkw </t>
  </si>
  <si>
    <t xml:space="preserve">  art. 131 § 2 kkw </t>
  </si>
  <si>
    <t>`</t>
  </si>
  <si>
    <t>Wnioski rozpatrzone pozytywnie</t>
  </si>
  <si>
    <t xml:space="preserve">   - dyrektora zakładu karnego</t>
  </si>
  <si>
    <t xml:space="preserve">   - prokuratora lub sądu</t>
  </si>
  <si>
    <t xml:space="preserve">   - kuratora zawodowego</t>
  </si>
  <si>
    <t xml:space="preserve">   - skazanego</t>
  </si>
  <si>
    <t>Wnioski rozpatrzone negatywnie</t>
  </si>
  <si>
    <t>Warunkowo przedterminowo zwolnieni</t>
  </si>
  <si>
    <t>przez sąd z urzędu</t>
  </si>
  <si>
    <t>Wniosek dyrektora zakładu karnego</t>
  </si>
  <si>
    <t xml:space="preserve">    - grupa </t>
  </si>
  <si>
    <t>W</t>
  </si>
  <si>
    <t xml:space="preserve">Wniosek skazanego, obrońcy, sądowego </t>
  </si>
  <si>
    <t>kuratora zawodowego, prokuratora lub sądu</t>
  </si>
  <si>
    <t>Grupa klasyfikacyjna i system wykonywania kary</t>
  </si>
  <si>
    <t xml:space="preserve">    pozytywnie</t>
  </si>
  <si>
    <t xml:space="preserve">     negatywnie</t>
  </si>
  <si>
    <t>Razem - grupa M</t>
  </si>
  <si>
    <t>1</t>
  </si>
  <si>
    <t>programowany</t>
  </si>
  <si>
    <t>terapeutyczny</t>
  </si>
  <si>
    <t>2</t>
  </si>
  <si>
    <t>3</t>
  </si>
  <si>
    <t>Razem - grupa P</t>
  </si>
  <si>
    <t>zwykły</t>
  </si>
  <si>
    <t>Razem - grupa R</t>
  </si>
  <si>
    <t>pozytywnie</t>
  </si>
  <si>
    <t>Zażalenia złożone przez dyrektorów jednostek penitencjarnych na odmowę</t>
  </si>
  <si>
    <t xml:space="preserve"> złożone</t>
  </si>
  <si>
    <t>Zażalenia</t>
  </si>
  <si>
    <t xml:space="preserve">        rozpatrzone*</t>
  </si>
  <si>
    <t>negatywnie</t>
  </si>
  <si>
    <t>*- rozpatrzone w aktualnym kwartale sprawozdawczym</t>
  </si>
  <si>
    <t xml:space="preserve"> - samouszkodzenia</t>
  </si>
  <si>
    <t xml:space="preserve"> - usiłowania samobójcze</t>
  </si>
  <si>
    <t xml:space="preserve">  - z powodu działalności administracji</t>
  </si>
  <si>
    <t xml:space="preserve">  - z powodu presji podkultury przestępczej</t>
  </si>
  <si>
    <t xml:space="preserve">  - z powodu uczestnictwa w podkulturze</t>
  </si>
  <si>
    <t xml:space="preserve">       przestępczej</t>
  </si>
  <si>
    <t xml:space="preserve">  - z powodu działalności sądu , </t>
  </si>
  <si>
    <t xml:space="preserve">       prokuratora</t>
  </si>
  <si>
    <t xml:space="preserve">  - z innych powodów</t>
  </si>
  <si>
    <t xml:space="preserve">    - tymczasowo aresztowani</t>
  </si>
  <si>
    <t xml:space="preserve">        Liczba osób przebadanych w okresie sprawozdawczym</t>
  </si>
  <si>
    <t xml:space="preserve">     w ośrodkach diagnostycznych</t>
  </si>
  <si>
    <t>poza ośrodkami diagnostycznymi</t>
  </si>
  <si>
    <t>w tym zarządz.</t>
  </si>
  <si>
    <t>przez sędziego</t>
  </si>
  <si>
    <t>penitencjarnego</t>
  </si>
  <si>
    <t>młodociani, którym pozostało co najmniej 6 miesięcy do nabycia prawa do ubiegania się o warunkowe zwolnienie</t>
  </si>
  <si>
    <t>młodociani sprawiający trudności</t>
  </si>
  <si>
    <t>wychowawcze</t>
  </si>
  <si>
    <t>inne osoby</t>
  </si>
  <si>
    <t xml:space="preserve">Budżet po </t>
  </si>
  <si>
    <t xml:space="preserve">Wykonanie </t>
  </si>
  <si>
    <t>zmianach</t>
  </si>
  <si>
    <t>wykonania</t>
  </si>
  <si>
    <t>planu</t>
  </si>
  <si>
    <t>w stosunku</t>
  </si>
  <si>
    <t>rocznego</t>
  </si>
  <si>
    <t>do upływu</t>
  </si>
  <si>
    <t>(w tys. zł.)</t>
  </si>
  <si>
    <t>czasu</t>
  </si>
  <si>
    <t>Dochody ogółem</t>
  </si>
  <si>
    <t>w tym:</t>
  </si>
  <si>
    <t>z działalności więziennictwa</t>
  </si>
  <si>
    <t>pozostała działalność</t>
  </si>
  <si>
    <t>Wydatki ogółem</t>
  </si>
  <si>
    <t>na więziennictwo</t>
  </si>
  <si>
    <t>na świadczenia emerytalne</t>
  </si>
  <si>
    <t>na pozostałą działalność</t>
  </si>
  <si>
    <t xml:space="preserve">świadczenia na rzecz osób </t>
  </si>
  <si>
    <t>fizycznych</t>
  </si>
  <si>
    <t>uposażenia i wynagrodzenia</t>
  </si>
  <si>
    <t>zakupy towarów i usług</t>
  </si>
  <si>
    <t>pozostałe wydatki bieżące</t>
  </si>
  <si>
    <t>wydatki majątkowe</t>
  </si>
  <si>
    <t>art. 46 § 1 KK</t>
  </si>
  <si>
    <t>Opracowały:</t>
  </si>
  <si>
    <t>zastępcza kara pozbawienia wolności za grzywnę orzeczona obok kary pozbawienia wolności lub ograniczenia wolności</t>
  </si>
  <si>
    <t>określone w części wojskowej (art 303 do 331)</t>
  </si>
  <si>
    <t>TABL.  11  Skazani zakwalifikowani do oddziałów terapeutycznych przebywający poza tymi oddziałami</t>
  </si>
  <si>
    <t>TAB.8C Średni wymiar kary i mediana orzeczeń z wyznaczonym przez sąd terminem stawienia się do odbycia kary</t>
  </si>
  <si>
    <t>Średni wymiar kary i mediana orzeczeń z wyznaczonym przez sąd terminem stawienia się do odbycia kary</t>
  </si>
  <si>
    <t>Przyrost</t>
  </si>
  <si>
    <t>TAB.3C    Średni wymiar kary i mediana wykonywanych kar</t>
  </si>
  <si>
    <t>Średni wymiar kary i mediana wykonywanych kar</t>
  </si>
  <si>
    <t>z rubryki 3</t>
  </si>
  <si>
    <t>korzystających</t>
  </si>
  <si>
    <t>6/4</t>
  </si>
  <si>
    <t>9/4</t>
  </si>
  <si>
    <t>TABL. 14A Liczba osadzonych korzystających z przepustek i zezwoleń</t>
  </si>
  <si>
    <t>Z rubryki 3 liczba orzeczeń dotycząca:</t>
  </si>
  <si>
    <t>Z rubryki 3:</t>
  </si>
  <si>
    <t>z rubryki 3 wnioski rozpatrzone :</t>
  </si>
  <si>
    <t xml:space="preserve">  pozostałe</t>
  </si>
  <si>
    <t xml:space="preserve"> pozostałe</t>
  </si>
  <si>
    <t>dyrektora zakładu karnego</t>
  </si>
  <si>
    <t>dyrektora zkładu karnego</t>
  </si>
  <si>
    <t xml:space="preserve">     MINISTERSTWO  SPRAWIEDLIWOŚCI</t>
  </si>
  <si>
    <t xml:space="preserve"> CENTRALNY ZARZĄD SŁUŻBY WIĘZIENNEJ</t>
  </si>
  <si>
    <t>KWARTALNA</t>
  </si>
  <si>
    <t>INFORMACJA STATYSTYCZNA</t>
  </si>
  <si>
    <t>WARSZAWA</t>
  </si>
  <si>
    <t>Spis treści</t>
  </si>
  <si>
    <t>TABL</t>
  </si>
  <si>
    <t>Podstawa prawna aktualnie wykonywanych orzeczeń</t>
  </si>
  <si>
    <t>Aktualnie wykonywane orzeczenia wg rodzajów przestępstw</t>
  </si>
  <si>
    <t>Zasadnicza kara pozbawienia wolności wg wymiaru kary</t>
  </si>
  <si>
    <t>3A</t>
  </si>
  <si>
    <t>Zastępcza kara pozbawienia wolności wg wymiaru kary</t>
  </si>
  <si>
    <t>3B</t>
  </si>
  <si>
    <t xml:space="preserve"> Inne środki izolacyjne  wg wymiaru kary </t>
  </si>
  <si>
    <t>Orzeczenia wg rodzaju kary</t>
  </si>
  <si>
    <t xml:space="preserve">Przyczyny zakończenia wykonywanych orzeczeń </t>
  </si>
  <si>
    <t xml:space="preserve">Wyroki z wyznaczonym przez sąd terminem stawienia się do </t>
  </si>
  <si>
    <t>odbycia kary według  podstawy prawnej</t>
  </si>
  <si>
    <t xml:space="preserve">odbycia kary według rodzajów przestępstw </t>
  </si>
  <si>
    <t>odbycia kary- zasadnicza kara pozbawienia wolności wg wymiaru kary</t>
  </si>
  <si>
    <t>8A</t>
  </si>
  <si>
    <t>odbycia kary- zastępcza kara pozbawienia wolności wg wymiaru kary</t>
  </si>
  <si>
    <t>8B</t>
  </si>
  <si>
    <t>odbycia kary- inne środki izolacyjne wg wymiaru kary</t>
  </si>
  <si>
    <t xml:space="preserve">Orzeczenia z wyznaczonym przez sąd terminem stawienia się do </t>
  </si>
  <si>
    <t xml:space="preserve">odbycia kary wg rodzaju kary </t>
  </si>
  <si>
    <t>Skazani zakwalifikowani do oddziałów terapeutycznych</t>
  </si>
  <si>
    <t>przebywający w tych oddziałach</t>
  </si>
  <si>
    <t>przebywający poza tymi oddziałami</t>
  </si>
  <si>
    <t>Skazani przebywający poza oddziałami terapeutycznymi</t>
  </si>
  <si>
    <t>wg przyczyn</t>
  </si>
  <si>
    <t>Skazani zakwalifikowani do systemu terapeutycznego</t>
  </si>
  <si>
    <t>poza oddziałem</t>
  </si>
  <si>
    <t>Liczba udzielonych przepustek i zezwoleń</t>
  </si>
  <si>
    <t xml:space="preserve">Liczba udzielonych  zezwoleń na opuszczenie zakładu </t>
  </si>
  <si>
    <t>karnego, aresztu śledczego przez dyrektorów jednostek</t>
  </si>
  <si>
    <t>penitencjarnych</t>
  </si>
  <si>
    <t>Warunkowe zwolnienia</t>
  </si>
  <si>
    <t>Warunkowe zwolnienia - wnioski rozpatrzone pozytywnie</t>
  </si>
  <si>
    <t>Warunkowe zwolnienia - wnioski rozpatrzone negatywnie</t>
  </si>
  <si>
    <t>Pozytywnie i negatywnie rozpatrzone wnioski o warunkowe</t>
  </si>
  <si>
    <t>przedterminowe zwolnienie wg grup i podgrup</t>
  </si>
  <si>
    <t>Zażalenia złożone przez dyrektorów jednostek penitencjarnych</t>
  </si>
  <si>
    <t xml:space="preserve">na odmowę udzielenia warunkowego przedterminowego </t>
  </si>
  <si>
    <t>zwolnienia</t>
  </si>
  <si>
    <t xml:space="preserve">Samoagresje </t>
  </si>
  <si>
    <t>Przyczyny samoagresji</t>
  </si>
  <si>
    <t>Wykonanie kary umieszczenia w celi izolacyjnej</t>
  </si>
  <si>
    <t>Zastosowanie art. 46§1 KK</t>
  </si>
  <si>
    <t xml:space="preserve">Liczba osób wobec których wykonano badania </t>
  </si>
  <si>
    <t>psychologiczne i psychiatryczne</t>
  </si>
  <si>
    <t>Wykonanie budżetu więziennictwa</t>
  </si>
  <si>
    <t>Koszty funkcjonowania więziennictwa</t>
  </si>
  <si>
    <t>zabójstwo</t>
  </si>
  <si>
    <t>zgwałcenie</t>
  </si>
  <si>
    <t>kradzież (art. 278)</t>
  </si>
  <si>
    <t>kradzież z włamaniem (art. 279)</t>
  </si>
  <si>
    <t>włamanie (art. 208)</t>
  </si>
  <si>
    <t>napad rabunkowy</t>
  </si>
  <si>
    <t>wymuszenie rozbójnicze (art. 282)</t>
  </si>
  <si>
    <t>dotacje</t>
  </si>
  <si>
    <t>TABL. 16</t>
  </si>
  <si>
    <t>TABL. 17</t>
  </si>
  <si>
    <t>TABL. 18</t>
  </si>
  <si>
    <t>TABL. 21</t>
  </si>
  <si>
    <t>TABL. 20</t>
  </si>
  <si>
    <t>TABL. 22</t>
  </si>
  <si>
    <t>TABL 23</t>
  </si>
  <si>
    <t>TABL. 25</t>
  </si>
  <si>
    <t>TABL. 26</t>
  </si>
  <si>
    <t>TABL.27</t>
  </si>
  <si>
    <t xml:space="preserve">  art. 141a § 1 kkw ( konwój )</t>
  </si>
  <si>
    <t xml:space="preserve"> - odmowa przyjmowania pokarmów</t>
  </si>
  <si>
    <t>197§4</t>
  </si>
  <si>
    <t xml:space="preserve">powyżej 15 lat do 20 lat </t>
  </si>
  <si>
    <t xml:space="preserve">  </t>
  </si>
  <si>
    <t>1.mjr Aneta Pniewska</t>
  </si>
  <si>
    <t>2.ppłk Agnieszka Zientarska</t>
  </si>
  <si>
    <t xml:space="preserve"> * zastępcza kara pozbawienia wolności za grzywnę orzeczoną samoistnie, zastępcza kara pozbawienia wolności za grzywnę orzeczoną obok kary </t>
  </si>
  <si>
    <t xml:space="preserve">    pozbawienia wolności lub ograniczenia wolności, zastępcza kara pozbawienia wolności za ograniczenie wolności</t>
  </si>
  <si>
    <t xml:space="preserve">   lub za ograniczenie wolności; kara porządkowa; środek przymusu orzeczony w postępowaniu cywilnym</t>
  </si>
  <si>
    <t xml:space="preserve"> * zastępcza kara pozbawienia wolności za grzywnę orzeczoną samoistnie, zastępcza kara pozbawienia wolności za grzywnę orzeczoną obok kary</t>
  </si>
  <si>
    <r>
      <t xml:space="preserve">1 </t>
    </r>
    <r>
      <rPr>
        <i/>
        <sz val="9"/>
        <rFont val="Calibri"/>
        <family val="2"/>
        <charset val="238"/>
        <scheme val="minor"/>
      </rPr>
      <t>Źródło: Biuro Penitencjarne CZSW</t>
    </r>
  </si>
  <si>
    <t xml:space="preserve">                                                  w tym z zaburzeniami preferencji seksualnych</t>
  </si>
  <si>
    <t xml:space="preserve">  lub za ograniczenie wolności; kara porządkowa; środek przymusu orzeczony w postępowaniu cywilnym</t>
  </si>
  <si>
    <t>Ustawa o przeciwdziałaniu narkomanii
 z 2005 r.</t>
  </si>
  <si>
    <t>Ustawa o przeciwdziałaniu narkomanii
 z 1997 r.</t>
  </si>
  <si>
    <t>Ustawa o wychowaniu w trzeźwości
 i przeciwdziałaniu alkoholizmowi</t>
  </si>
  <si>
    <r>
      <t xml:space="preserve">penitencjarnych </t>
    </r>
    <r>
      <rPr>
        <vertAlign val="superscript"/>
        <sz val="12"/>
        <rFont val="Calibri"/>
        <family val="2"/>
        <charset val="238"/>
        <scheme val="minor"/>
      </rPr>
      <t>1</t>
    </r>
  </si>
  <si>
    <t>* przez spóźnienie należy rozumieć samowolne przedłużenie czasu zezwolenia zakończone dobrowolnym zgłoszeniem się nie później  niż 1 godzina  po wyznaczonym terminie powrotu</t>
  </si>
  <si>
    <r>
      <t xml:space="preserve">Liczba udzielonych przepustek i zezwoleń na czasowe opuszczenie zakładu karnego, aresztu śledczego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</si>
  <si>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</si>
  <si>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 Warunkowe zwolnienia - wnioski rozpatrzone pozytywnie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</si>
  <si>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- wnioski rozpatrzone negatywnie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</si>
  <si>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TABL. 19 Pozytywnie i negatywnie rozpatrzone wnioski o warunkowe przedterminowe zwolnienie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</si>
  <si>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udzielenia warunkowego przedterminowego zwolnienia na ich wniosek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</si>
  <si>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Samoagresje w kwartale sprawozdawczym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</si>
  <si>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Przyczyny samoagresji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</si>
  <si>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Wykonanie kary umieszczenia w celi izolacyjnej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</si>
  <si>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TABL. 24 Zastosowanie art.46 § 1 KK, wobec skazanych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</si>
  <si>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Liczba osób wobec których wykonano badania psychologiczne i psychiatryczne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</si>
  <si>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2 </t>
    </r>
    <r>
      <rPr>
        <i/>
        <sz val="9"/>
        <rFont val="Calibri"/>
        <family val="2"/>
        <charset val="238"/>
        <scheme val="minor"/>
      </rPr>
      <t>Źródło: Biuro Budżetu CZSW</t>
    </r>
  </si>
  <si>
    <r>
      <t xml:space="preserve">Wykonanie budżetu więziennictwa </t>
    </r>
    <r>
      <rPr>
        <vertAlign val="superscript"/>
        <sz val="12"/>
        <rFont val="Calibri"/>
        <family val="2"/>
        <charset val="238"/>
        <scheme val="minor"/>
      </rPr>
      <t>2</t>
    </r>
  </si>
  <si>
    <r>
      <t xml:space="preserve">Wykonanie wydatków "więziennictwo"  </t>
    </r>
    <r>
      <rPr>
        <vertAlign val="superscript"/>
        <sz val="12"/>
        <rFont val="Calibri"/>
        <family val="2"/>
        <charset val="238"/>
        <scheme val="minor"/>
      </rPr>
      <t>2</t>
    </r>
  </si>
  <si>
    <t>Ustawa o wychowaniu
w trzeźwości i przeciwdziałaniu alkoholizmowi</t>
  </si>
  <si>
    <t>Ustawa o prawie autorskim
i prawach pokrewnych</t>
  </si>
  <si>
    <r>
      <t xml:space="preserve">  wg przyczyn </t>
    </r>
    <r>
      <rPr>
        <vertAlign val="superscript"/>
        <sz val="12"/>
        <rFont val="Calibri"/>
        <family val="2"/>
        <charset val="238"/>
        <scheme val="minor"/>
      </rPr>
      <t>1</t>
    </r>
  </si>
  <si>
    <t>zastępcza kara pozbawienia wolności
 za ograniczenie wolności</t>
  </si>
  <si>
    <t>zastępcza kara aresztu za grzywnę
 lub za ograniczenie wolności</t>
  </si>
  <si>
    <t>zastępcza kara pozbawienia wolności
 za grzywnę orzeczoną samoistnie</t>
  </si>
  <si>
    <t>Ustawa o przeciwdziałaniu narkomanii 
z 2005 r.</t>
  </si>
  <si>
    <t>Ustawa o przeciwdziałaniu narkomanii 
z 1997 r.</t>
  </si>
  <si>
    <t>Sprawy badane przez komisje penitencjarne  w związku 
z nabyciem przez skazanego uprawnień do ubiegania się 
o warunkowe przedterminowe zwolnienie</t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</si>
  <si>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</si>
  <si>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Mediana</t>
    </r>
    <r>
      <rPr>
        <i/>
        <sz val="12"/>
        <rFont val="Calibri"/>
        <family val="2"/>
        <charset val="238"/>
        <scheme val="minor"/>
      </rPr>
      <t xml:space="preserve"> 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</si>
  <si>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</si>
  <si>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Średni wymiar</t>
    </r>
    <r>
      <rPr>
        <i/>
        <sz val="12"/>
        <rFont val="Calibri"/>
        <family val="2"/>
        <charset val="238"/>
        <scheme val="minor"/>
      </rPr>
      <t xml:space="preserve"> 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</si>
  <si>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 xml:space="preserve">Średni wymiar </t>
    </r>
    <r>
      <rPr>
        <i/>
        <sz val="12"/>
        <color indexed="8"/>
        <rFont val="Calibri"/>
        <family val="2"/>
        <charset val="238"/>
        <scheme val="minor"/>
      </rPr>
      <t>innych środków izolacyjnych  (w miesiącach) :</t>
    </r>
  </si>
  <si>
    <t>zastępcza kara pozbawienia wolności
 za grzywnę orzeczona obok kary pozbawienia wolności lub ograniczenia wolności</t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</si>
  <si>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 xml:space="preserve">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</si>
  <si>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</si>
  <si>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>Średni wymiar</t>
    </r>
    <r>
      <rPr>
        <i/>
        <sz val="12"/>
        <color indexed="8"/>
        <rFont val="Calibri"/>
        <family val="2"/>
        <charset val="238"/>
        <scheme val="minor"/>
      </rPr>
      <t xml:space="preserve"> innych środków izolacyjnych  (w miesiącach) :</t>
    </r>
  </si>
  <si>
    <t>2021 r.</t>
  </si>
  <si>
    <t>na 2021 r.</t>
  </si>
  <si>
    <t>II kwartał 2021 r.</t>
  </si>
  <si>
    <t>II kwartał 2021</t>
  </si>
  <si>
    <t xml:space="preserve">II kwartał 2021 r. </t>
  </si>
  <si>
    <t>II kwartał
 2021 r.</t>
  </si>
  <si>
    <t>II kwartał
2021 r.</t>
  </si>
  <si>
    <t>kwiecień-czerwiec</t>
  </si>
  <si>
    <t>za III kwartał 2021 r.</t>
  </si>
  <si>
    <t>TAB. 1 Podstawa prawna aktualnie wykonywanych orzeczeń - stan w  dniu 30.09.2021 r.</t>
  </si>
  <si>
    <t>III kwartał 2021 r.</t>
  </si>
  <si>
    <t>TAB.2 Aktualnie wykonywane orzeczenia według rodzajów przestępstw - stan w dniu 30.09.2021 r.</t>
  </si>
  <si>
    <t>TAB.3 Zasadnicza kara pozbawienia wolności wg wymiaru kary -  orzeczenia wykonywane w dniu 30.09.2021 r.</t>
  </si>
  <si>
    <t>TAB.3A  Zastępcza kara pozbawienia wolności wg wymiaru kary - orzeczenia wykonywane w dniu 30.09.2021 r.</t>
  </si>
  <si>
    <t>TAB.3B   Inne środki izolacyjne * wg wymiaru kary  - orzeczenia wykonywane w dniu 30.09.2021 r.</t>
  </si>
  <si>
    <t>II kwartał 2021r.</t>
  </si>
  <si>
    <t>TAB.4 Aktualnie wykonywane orzeczenia wg rodzaju kary -  stan w dniu 30.09.2021 r.</t>
  </si>
  <si>
    <t>TAB.5 Przyczyny zakończenia wykonywanych orzeczeń w III kwartale 2021 r.</t>
  </si>
  <si>
    <t xml:space="preserve">            stan w dniu 30.09.2021 r.</t>
  </si>
  <si>
    <t>zasadnicza kara pozbawienia wolności wg wymiaru kary -  stan w dniu 30.09.2021 r.</t>
  </si>
  <si>
    <t>zastępcza kara pozbawienia wolności wg wymiaru kary -  stan w dniu 30.09.2021 r.</t>
  </si>
  <si>
    <t>inne środki izolacyjne *  wg wymiaru kary -  stan w dniu 30.09.2021 r.</t>
  </si>
  <si>
    <t>określonych w Kodeksie Karnym z 1997 r. - stan w dniu 30.09.2021 r.</t>
  </si>
  <si>
    <t xml:space="preserve">                  wg wybranych ustaw - stan w dniu 30.09.2021 r.</t>
  </si>
  <si>
    <t xml:space="preserve">                  stan w dniu 30.09.2021 r</t>
  </si>
  <si>
    <r>
      <t>-stan w dniu 30.09.2021 r.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</si>
  <si>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-stan w dniu 30.09.2021 </t>
    </r>
    <r>
      <rPr>
        <vertAlign val="superscript"/>
        <sz val="12"/>
        <rFont val="Calibri"/>
        <family val="2"/>
        <charset val="238"/>
        <scheme val="minor"/>
      </rPr>
      <t>1</t>
    </r>
  </si>
  <si>
    <t>Samowolne przedłużenie czasu przepustki lub zezwolenia                              w III kwartale 2021 r.</t>
  </si>
  <si>
    <t>Samowolne przedłużenie czasu  zezwolenia w III kwartale 2021 r.</t>
  </si>
  <si>
    <t>lipiec-wrzesień</t>
  </si>
  <si>
    <t>Warunkowo przedterminowo zwolnieni przez sąd z urzędu w III kwartale 2021</t>
  </si>
  <si>
    <t>III kwartał 2021</t>
  </si>
  <si>
    <t xml:space="preserve">III kwartał 2021 r. </t>
  </si>
  <si>
    <t>III kwartał
 2021 r.</t>
  </si>
  <si>
    <t>III kwartał
2021 r.</t>
  </si>
  <si>
    <t>Warszawa, dnia 25.10.2021 r.</t>
  </si>
  <si>
    <t>do 30.09.</t>
  </si>
  <si>
    <t xml:space="preserve">        </t>
  </si>
  <si>
    <t xml:space="preserve">       BIS.0332.13.2021.AP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</si>
</sst>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10"/>
      <color theme="10"/>
      <name val="Arial CE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43"/>
      </patternFill>
    </fill>
  </fills>
  <borders count="2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</cellStyleXfs>
  <cellXfs count="1351">
    <xf numFmtId="0" fontId="0" fillId="0" borderId="0" xfId="0"/>
    <xf numFmtId="0" fontId="8" fillId="0" borderId="0" xfId="0" applyFont="1"/>
    <xf numFmtId="0" fontId="8" fillId="0" borderId="0" xfId="0" applyFont="1" applyFill="1"/>
    <xf numFmtId="0" fontId="8" fillId="0" borderId="0" xfId="0" quotePrefix="1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5" fillId="0" borderId="0" xfId="0" applyFont="1"/>
    <xf numFmtId="0" fontId="14" fillId="0" borderId="0" xfId="0" applyFont="1"/>
    <xf numFmtId="0" fontId="21" fillId="3" borderId="4" xfId="0" applyFont="1" applyFill="1" applyBorder="1"/>
    <xf numFmtId="0" fontId="21" fillId="3" borderId="4" xfId="0" applyFont="1" applyFill="1" applyBorder="1" applyAlignment="1">
      <alignment horizontal="left" vertical="center" wrapText="1"/>
    </xf>
    <xf numFmtId="0" fontId="18" fillId="0" borderId="0" xfId="0" applyFont="1"/>
    <xf numFmtId="0" fontId="16" fillId="0" borderId="0" xfId="0" applyFont="1"/>
    <xf numFmtId="0" fontId="16" fillId="0" borderId="0" xfId="0" applyFont="1" applyFill="1"/>
    <xf numFmtId="0" fontId="24" fillId="0" borderId="0" xfId="0" applyFont="1"/>
    <xf numFmtId="0" fontId="25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14" fillId="0" borderId="0" xfId="0" applyFont="1" applyFill="1"/>
    <xf numFmtId="0" fontId="20" fillId="0" borderId="0" xfId="0" applyFont="1"/>
    <xf numFmtId="0" fontId="21" fillId="0" borderId="0" xfId="0" applyFont="1"/>
    <xf numFmtId="0" fontId="8" fillId="0" borderId="0" xfId="0" applyFont="1" applyBorder="1"/>
    <xf numFmtId="0" fontId="8" fillId="0" borderId="0" xfId="0" applyFont="1" applyFill="1" applyBorder="1"/>
    <xf numFmtId="0" fontId="14" fillId="0" borderId="0" xfId="0" applyFont="1" applyBorder="1"/>
    <xf numFmtId="0" fontId="13" fillId="0" borderId="0" xfId="0" applyFont="1"/>
    <xf numFmtId="0" fontId="35" fillId="0" borderId="0" xfId="0" applyFont="1"/>
    <xf numFmtId="0" fontId="15" fillId="0" borderId="0" xfId="0" applyFont="1" applyBorder="1"/>
    <xf numFmtId="0" fontId="26" fillId="0" borderId="0" xfId="0" applyFont="1"/>
    <xf numFmtId="0" fontId="13" fillId="0" borderId="0" xfId="0" applyFont="1" applyAlignment="1"/>
    <xf numFmtId="0" fontId="25" fillId="0" borderId="0" xfId="0" applyFont="1"/>
    <xf numFmtId="0" fontId="13" fillId="0" borderId="1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/>
    </xf>
    <xf numFmtId="0" fontId="13" fillId="0" borderId="0" xfId="0" applyFont="1" applyFill="1"/>
    <xf numFmtId="0" fontId="25" fillId="0" borderId="178" xfId="0" applyFont="1" applyBorder="1"/>
    <xf numFmtId="0" fontId="13" fillId="0" borderId="22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13" fillId="3" borderId="120" xfId="0" applyFont="1" applyFill="1" applyBorder="1" applyAlignment="1">
      <alignment horizontal="right" wrapText="1"/>
    </xf>
    <xf numFmtId="0" fontId="19" fillId="0" borderId="0" xfId="0" applyFont="1"/>
    <xf numFmtId="0" fontId="28" fillId="0" borderId="0" xfId="0" applyFont="1"/>
    <xf numFmtId="0" fontId="25" fillId="0" borderId="209" xfId="0" applyFont="1" applyFill="1" applyBorder="1"/>
    <xf numFmtId="0" fontId="25" fillId="0" borderId="0" xfId="0" applyFont="1" applyBorder="1"/>
    <xf numFmtId="0" fontId="25" fillId="0" borderId="0" xfId="0" applyFont="1" applyFill="1" applyBorder="1"/>
    <xf numFmtId="0" fontId="35" fillId="3" borderId="3" xfId="0" applyFont="1" applyFill="1" applyBorder="1"/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1" fillId="3" borderId="234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quotePrefix="1" applyFont="1"/>
    <xf numFmtId="0" fontId="32" fillId="4" borderId="228" xfId="0" applyFont="1" applyFill="1" applyBorder="1"/>
    <xf numFmtId="0" fontId="8" fillId="4" borderId="204" xfId="0" applyFont="1" applyFill="1" applyBorder="1"/>
    <xf numFmtId="0" fontId="12" fillId="0" borderId="204" xfId="0" applyFont="1" applyFill="1" applyBorder="1"/>
    <xf numFmtId="0" fontId="8" fillId="0" borderId="204" xfId="0" applyFont="1" applyFill="1" applyBorder="1"/>
    <xf numFmtId="0" fontId="30" fillId="0" borderId="0" xfId="0" applyFont="1" applyBorder="1"/>
    <xf numFmtId="0" fontId="38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0" fontId="37" fillId="0" borderId="0" xfId="0" applyFont="1"/>
    <xf numFmtId="0" fontId="42" fillId="0" borderId="0" xfId="0" applyFont="1" applyAlignment="1">
      <alignment horizontal="center"/>
    </xf>
    <xf numFmtId="0" fontId="8" fillId="0" borderId="212" xfId="0" applyFont="1" applyFill="1" applyBorder="1"/>
    <xf numFmtId="0" fontId="8" fillId="0" borderId="228" xfId="0" applyFont="1" applyFill="1" applyBorder="1"/>
    <xf numFmtId="0" fontId="33" fillId="0" borderId="0" xfId="0" applyFont="1"/>
    <xf numFmtId="0" fontId="29" fillId="4" borderId="228" xfId="0" applyFont="1" applyFill="1" applyBorder="1"/>
    <xf numFmtId="0" fontId="25" fillId="4" borderId="204" xfId="0" applyFont="1" applyFill="1" applyBorder="1"/>
    <xf numFmtId="0" fontId="25" fillId="4" borderId="229" xfId="0" applyFont="1" applyFill="1" applyBorder="1"/>
    <xf numFmtId="0" fontId="25" fillId="3" borderId="228" xfId="0" applyFont="1" applyFill="1" applyBorder="1"/>
    <xf numFmtId="0" fontId="25" fillId="3" borderId="230" xfId="0" applyFont="1" applyFill="1" applyBorder="1"/>
    <xf numFmtId="0" fontId="25" fillId="0" borderId="212" xfId="0" applyFont="1" applyFill="1" applyBorder="1"/>
    <xf numFmtId="0" fontId="29" fillId="0" borderId="0" xfId="0" applyFont="1" applyFill="1" applyBorder="1"/>
    <xf numFmtId="0" fontId="29" fillId="0" borderId="24" xfId="0" applyFont="1" applyFill="1" applyBorder="1"/>
    <xf numFmtId="0" fontId="25" fillId="0" borderId="212" xfId="0" applyFont="1" applyBorder="1"/>
    <xf numFmtId="0" fontId="25" fillId="0" borderId="228" xfId="0" applyFont="1" applyFill="1" applyBorder="1"/>
    <xf numFmtId="0" fontId="34" fillId="0" borderId="204" xfId="0" applyFont="1" applyFill="1" applyBorder="1"/>
    <xf numFmtId="0" fontId="25" fillId="0" borderId="204" xfId="0" applyFont="1" applyFill="1" applyBorder="1"/>
    <xf numFmtId="0" fontId="25" fillId="0" borderId="229" xfId="0" applyFont="1" applyFill="1" applyBorder="1"/>
    <xf numFmtId="0" fontId="25" fillId="0" borderId="228" xfId="0" applyFont="1" applyBorder="1"/>
    <xf numFmtId="0" fontId="25" fillId="0" borderId="230" xfId="0" applyFont="1" applyBorder="1"/>
    <xf numFmtId="0" fontId="25" fillId="0" borderId="61" xfId="0" applyFont="1" applyFill="1" applyBorder="1"/>
    <xf numFmtId="0" fontId="25" fillId="0" borderId="60" xfId="0" applyFont="1" applyFill="1" applyBorder="1"/>
    <xf numFmtId="0" fontId="25" fillId="0" borderId="155" xfId="0" applyFont="1" applyFill="1" applyBorder="1"/>
    <xf numFmtId="0" fontId="25" fillId="0" borderId="131" xfId="0" applyFont="1" applyBorder="1"/>
    <xf numFmtId="0" fontId="25" fillId="0" borderId="62" xfId="0" applyFont="1" applyFill="1" applyBorder="1"/>
    <xf numFmtId="0" fontId="25" fillId="0" borderId="63" xfId="0" applyFont="1" applyFill="1" applyBorder="1"/>
    <xf numFmtId="0" fontId="25" fillId="0" borderId="240" xfId="0" applyFont="1" applyFill="1" applyBorder="1"/>
    <xf numFmtId="0" fontId="29" fillId="0" borderId="0" xfId="0" applyFont="1" applyBorder="1"/>
    <xf numFmtId="0" fontId="43" fillId="0" borderId="0" xfId="0" applyFont="1" applyAlignment="1">
      <alignment horizontal="center"/>
    </xf>
    <xf numFmtId="0" fontId="8" fillId="0" borderId="69" xfId="0" applyFont="1" applyFill="1" applyBorder="1"/>
    <xf numFmtId="0" fontId="8" fillId="0" borderId="68" xfId="0" applyFont="1" applyFill="1" applyBorder="1"/>
    <xf numFmtId="0" fontId="8" fillId="0" borderId="220" xfId="0" applyFont="1" applyFill="1" applyBorder="1"/>
    <xf numFmtId="0" fontId="8" fillId="0" borderId="221" xfId="0" applyFont="1" applyFill="1" applyBorder="1"/>
    <xf numFmtId="0" fontId="8" fillId="0" borderId="0" xfId="0" applyFont="1" applyFill="1" applyBorder="1" applyAlignment="1">
      <alignment horizontal="center"/>
    </xf>
    <xf numFmtId="0" fontId="43" fillId="0" borderId="0" xfId="0" applyFont="1"/>
    <xf numFmtId="0" fontId="25" fillId="0" borderId="214" xfId="0" applyFont="1" applyBorder="1"/>
    <xf numFmtId="0" fontId="25" fillId="0" borderId="220" xfId="0" applyFont="1" applyFill="1" applyBorder="1"/>
    <xf numFmtId="0" fontId="25" fillId="0" borderId="221" xfId="0" applyFont="1" applyFill="1" applyBorder="1"/>
    <xf numFmtId="0" fontId="25" fillId="0" borderId="220" xfId="0" applyFont="1" applyBorder="1"/>
    <xf numFmtId="0" fontId="40" fillId="0" borderId="0" xfId="0" applyFont="1"/>
    <xf numFmtId="0" fontId="29" fillId="4" borderId="209" xfId="0" applyFont="1" applyFill="1" applyBorder="1"/>
    <xf numFmtId="0" fontId="25" fillId="4" borderId="223" xfId="0" applyFont="1" applyFill="1" applyBorder="1"/>
    <xf numFmtId="0" fontId="25" fillId="3" borderId="209" xfId="0" applyFont="1" applyFill="1" applyBorder="1"/>
    <xf numFmtId="0" fontId="25" fillId="3" borderId="215" xfId="0" applyFont="1" applyFill="1" applyBorder="1"/>
    <xf numFmtId="0" fontId="25" fillId="0" borderId="178" xfId="0" applyFont="1" applyFill="1" applyBorder="1"/>
    <xf numFmtId="0" fontId="25" fillId="0" borderId="205" xfId="0" applyFont="1" applyFill="1" applyBorder="1"/>
    <xf numFmtId="0" fontId="25" fillId="0" borderId="210" xfId="0" applyFont="1" applyFill="1" applyBorder="1"/>
    <xf numFmtId="0" fontId="25" fillId="0" borderId="209" xfId="0" applyFont="1" applyBorder="1"/>
    <xf numFmtId="0" fontId="25" fillId="0" borderId="223" xfId="0" applyFont="1" applyFill="1" applyBorder="1"/>
    <xf numFmtId="0" fontId="32" fillId="0" borderId="0" xfId="0" applyFont="1"/>
    <xf numFmtId="0" fontId="25" fillId="0" borderId="48" xfId="0" applyFont="1" applyFill="1" applyBorder="1"/>
    <xf numFmtId="0" fontId="8" fillId="0" borderId="21" xfId="0" applyFont="1" applyFill="1" applyBorder="1"/>
    <xf numFmtId="0" fontId="25" fillId="0" borderId="148" xfId="0" applyFont="1" applyFill="1" applyBorder="1"/>
    <xf numFmtId="0" fontId="29" fillId="0" borderId="23" xfId="0" applyFont="1" applyFill="1" applyBorder="1"/>
    <xf numFmtId="10" fontId="30" fillId="0" borderId="0" xfId="0" applyNumberFormat="1" applyFont="1"/>
    <xf numFmtId="10" fontId="30" fillId="0" borderId="2" xfId="0" applyNumberFormat="1" applyFont="1" applyBorder="1"/>
    <xf numFmtId="0" fontId="25" fillId="0" borderId="23" xfId="0" applyFont="1" applyFill="1" applyBorder="1"/>
    <xf numFmtId="10" fontId="8" fillId="0" borderId="0" xfId="1" applyNumberFormat="1" applyFont="1"/>
    <xf numFmtId="10" fontId="8" fillId="0" borderId="21" xfId="1" applyNumberFormat="1" applyFont="1" applyBorder="1"/>
    <xf numFmtId="0" fontId="25" fillId="0" borderId="23" xfId="0" applyFont="1" applyFill="1" applyBorder="1" applyAlignment="1">
      <alignment horizontal="left"/>
    </xf>
    <xf numFmtId="0" fontId="25" fillId="0" borderId="23" xfId="0" quotePrefix="1" applyFont="1" applyFill="1" applyBorder="1" applyAlignment="1">
      <alignment horizontal="left"/>
    </xf>
    <xf numFmtId="0" fontId="29" fillId="0" borderId="5" xfId="0" quotePrefix="1" applyFont="1" applyFill="1" applyBorder="1" applyAlignment="1">
      <alignment horizontal="left"/>
    </xf>
    <xf numFmtId="0" fontId="25" fillId="0" borderId="6" xfId="0" applyFont="1" applyFill="1" applyBorder="1"/>
    <xf numFmtId="10" fontId="30" fillId="0" borderId="6" xfId="0" applyNumberFormat="1" applyFont="1" applyBorder="1"/>
    <xf numFmtId="0" fontId="25" fillId="0" borderId="98" xfId="0" applyFont="1" applyFill="1" applyBorder="1" applyAlignment="1">
      <alignment horizontal="left"/>
    </xf>
    <xf numFmtId="10" fontId="8" fillId="0" borderId="11" xfId="1" applyNumberFormat="1" applyFont="1" applyBorder="1"/>
    <xf numFmtId="10" fontId="8" fillId="0" borderId="22" xfId="1" applyNumberFormat="1" applyFont="1" applyBorder="1"/>
    <xf numFmtId="0" fontId="29" fillId="0" borderId="100" xfId="0" applyFont="1" applyFill="1" applyBorder="1" applyAlignment="1">
      <alignment horizontal="left"/>
    </xf>
    <xf numFmtId="0" fontId="29" fillId="0" borderId="26" xfId="0" applyFont="1" applyFill="1" applyBorder="1"/>
    <xf numFmtId="0" fontId="29" fillId="0" borderId="153" xfId="0" applyFont="1" applyFill="1" applyBorder="1"/>
    <xf numFmtId="10" fontId="8" fillId="0" borderId="26" xfId="1" applyNumberFormat="1" applyFont="1" applyBorder="1"/>
    <xf numFmtId="10" fontId="8" fillId="0" borderId="101" xfId="1" applyNumberFormat="1" applyFont="1" applyBorder="1"/>
    <xf numFmtId="0" fontId="29" fillId="0" borderId="11" xfId="0" applyFont="1" applyFill="1" applyBorder="1" applyAlignment="1">
      <alignment horizontal="left"/>
    </xf>
    <xf numFmtId="0" fontId="29" fillId="0" borderId="12" xfId="0" applyFont="1" applyFill="1" applyBorder="1"/>
    <xf numFmtId="10" fontId="30" fillId="0" borderId="12" xfId="1" applyNumberFormat="1" applyFont="1" applyBorder="1"/>
    <xf numFmtId="10" fontId="30" fillId="0" borderId="22" xfId="1" applyNumberFormat="1" applyFont="1" applyBorder="1"/>
    <xf numFmtId="0" fontId="29" fillId="0" borderId="0" xfId="0" applyFont="1" applyFill="1" applyBorder="1" applyAlignment="1">
      <alignment horizontal="left"/>
    </xf>
    <xf numFmtId="0" fontId="32" fillId="7" borderId="0" xfId="0" applyFont="1" applyFill="1" applyBorder="1"/>
    <xf numFmtId="10" fontId="30" fillId="0" borderId="0" xfId="1" applyNumberFormat="1" applyFont="1" applyBorder="1"/>
    <xf numFmtId="10" fontId="30" fillId="0" borderId="2" xfId="1" applyNumberFormat="1" applyFont="1" applyBorder="1"/>
    <xf numFmtId="10" fontId="30" fillId="0" borderId="7" xfId="0" applyNumberFormat="1" applyFont="1" applyBorder="1"/>
    <xf numFmtId="10" fontId="8" fillId="0" borderId="24" xfId="1" applyNumberFormat="1" applyFont="1" applyBorder="1"/>
    <xf numFmtId="0" fontId="25" fillId="0" borderId="11" xfId="0" quotePrefix="1" applyFont="1" applyFill="1" applyBorder="1" applyAlignment="1">
      <alignment horizontal="left"/>
    </xf>
    <xf numFmtId="0" fontId="25" fillId="0" borderId="12" xfId="0" applyFont="1" applyFill="1" applyBorder="1"/>
    <xf numFmtId="0" fontId="25" fillId="0" borderId="151" xfId="0" applyFont="1" applyFill="1" applyBorder="1"/>
    <xf numFmtId="10" fontId="8" fillId="0" borderId="24" xfId="0" applyNumberFormat="1" applyFont="1" applyBorder="1"/>
    <xf numFmtId="0" fontId="29" fillId="0" borderId="23" xfId="0" quotePrefix="1" applyFont="1" applyFill="1" applyBorder="1" applyAlignment="1">
      <alignment horizontal="left"/>
    </xf>
    <xf numFmtId="10" fontId="8" fillId="0" borderId="2" xfId="0" applyNumberFormat="1" applyFont="1" applyBorder="1"/>
    <xf numFmtId="10" fontId="8" fillId="0" borderId="7" xfId="1" applyNumberFormat="1" applyFont="1" applyBorder="1"/>
    <xf numFmtId="10" fontId="30" fillId="0" borderId="21" xfId="1" applyNumberFormat="1" applyFont="1" applyBorder="1"/>
    <xf numFmtId="10" fontId="30" fillId="0" borderId="24" xfId="0" applyNumberFormat="1" applyFont="1" applyBorder="1"/>
    <xf numFmtId="10" fontId="8" fillId="0" borderId="13" xfId="0" applyNumberFormat="1" applyFont="1" applyBorder="1"/>
    <xf numFmtId="0" fontId="29" fillId="0" borderId="7" xfId="0" applyFont="1" applyFill="1" applyBorder="1"/>
    <xf numFmtId="0" fontId="29" fillId="0" borderId="2" xfId="0" applyFont="1" applyFill="1" applyBorder="1"/>
    <xf numFmtId="0" fontId="29" fillId="0" borderId="140" xfId="0" applyFont="1" applyFill="1" applyBorder="1"/>
    <xf numFmtId="10" fontId="8" fillId="0" borderId="2" xfId="1" applyNumberFormat="1" applyFont="1" applyBorder="1"/>
    <xf numFmtId="0" fontId="29" fillId="0" borderId="23" xfId="0" applyFont="1" applyFill="1" applyBorder="1" applyAlignment="1">
      <alignment horizontal="left"/>
    </xf>
    <xf numFmtId="10" fontId="30" fillId="0" borderId="24" xfId="1" applyNumberFormat="1" applyFont="1" applyBorder="1"/>
    <xf numFmtId="10" fontId="8" fillId="0" borderId="245" xfId="0" applyNumberFormat="1" applyFont="1" applyBorder="1"/>
    <xf numFmtId="10" fontId="8" fillId="0" borderId="22" xfId="0" applyNumberFormat="1" applyFont="1" applyBorder="1"/>
    <xf numFmtId="10" fontId="8" fillId="0" borderId="148" xfId="1" applyNumberFormat="1" applyFont="1" applyBorder="1"/>
    <xf numFmtId="0" fontId="25" fillId="0" borderId="0" xfId="0" quotePrefix="1" applyFont="1" applyFill="1" applyBorder="1" applyAlignment="1">
      <alignment horizontal="left"/>
    </xf>
    <xf numFmtId="0" fontId="25" fillId="7" borderId="0" xfId="0" applyFont="1" applyFill="1" applyBorder="1"/>
    <xf numFmtId="10" fontId="8" fillId="0" borderId="0" xfId="0" applyNumberFormat="1" applyFont="1" applyBorder="1"/>
    <xf numFmtId="10" fontId="8" fillId="0" borderId="0" xfId="1" applyNumberFormat="1" applyFont="1" applyBorder="1"/>
    <xf numFmtId="0" fontId="44" fillId="0" borderId="0" xfId="0" applyFont="1"/>
    <xf numFmtId="0" fontId="15" fillId="0" borderId="0" xfId="0" quotePrefix="1" applyFont="1" applyAlignment="1">
      <alignment horizontal="left"/>
    </xf>
    <xf numFmtId="0" fontId="15" fillId="0" borderId="28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47" xfId="0" applyFont="1" applyFill="1" applyBorder="1"/>
    <xf numFmtId="0" fontId="15" fillId="0" borderId="48" xfId="0" applyFont="1" applyFill="1" applyBorder="1"/>
    <xf numFmtId="0" fontId="8" fillId="0" borderId="42" xfId="0" applyFont="1" applyBorder="1"/>
    <xf numFmtId="0" fontId="8" fillId="0" borderId="103" xfId="0" applyFont="1" applyBorder="1"/>
    <xf numFmtId="0" fontId="15" fillId="0" borderId="0" xfId="0" applyFont="1" applyFill="1" applyBorder="1"/>
    <xf numFmtId="0" fontId="8" fillId="0" borderId="223" xfId="0" applyFont="1" applyBorder="1"/>
    <xf numFmtId="0" fontId="15" fillId="0" borderId="221" xfId="0" applyFont="1" applyFill="1" applyBorder="1"/>
    <xf numFmtId="0" fontId="25" fillId="0" borderId="5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30" fillId="0" borderId="0" xfId="0" applyFont="1" applyFill="1"/>
    <xf numFmtId="0" fontId="45" fillId="0" borderId="0" xfId="0" applyFont="1" applyFill="1"/>
    <xf numFmtId="0" fontId="25" fillId="0" borderId="23" xfId="0" applyFont="1" applyBorder="1"/>
    <xf numFmtId="0" fontId="25" fillId="0" borderId="21" xfId="0" applyFont="1" applyBorder="1"/>
    <xf numFmtId="0" fontId="25" fillId="0" borderId="11" xfId="0" applyFont="1" applyFill="1" applyBorder="1"/>
    <xf numFmtId="0" fontId="25" fillId="0" borderId="11" xfId="0" applyFont="1" applyBorder="1"/>
    <xf numFmtId="0" fontId="25" fillId="0" borderId="22" xfId="0" applyFont="1" applyBorder="1"/>
    <xf numFmtId="0" fontId="23" fillId="0" borderId="0" xfId="0" applyFont="1"/>
    <xf numFmtId="0" fontId="29" fillId="5" borderId="142" xfId="0" applyFont="1" applyFill="1" applyBorder="1"/>
    <xf numFmtId="0" fontId="25" fillId="5" borderId="207" xfId="0" applyFont="1" applyFill="1" applyBorder="1"/>
    <xf numFmtId="0" fontId="29" fillId="5" borderId="208" xfId="0" applyFont="1" applyFill="1" applyBorder="1"/>
    <xf numFmtId="0" fontId="8" fillId="5" borderId="191" xfId="0" applyFont="1" applyFill="1" applyBorder="1"/>
    <xf numFmtId="0" fontId="30" fillId="5" borderId="191" xfId="0" applyFont="1" applyFill="1" applyBorder="1"/>
    <xf numFmtId="0" fontId="25" fillId="0" borderId="232" xfId="0" applyFont="1" applyFill="1" applyBorder="1"/>
    <xf numFmtId="0" fontId="25" fillId="0" borderId="24" xfId="0" applyFont="1" applyFill="1" applyBorder="1"/>
    <xf numFmtId="0" fontId="8" fillId="0" borderId="193" xfId="0" applyFont="1" applyFill="1" applyBorder="1"/>
    <xf numFmtId="0" fontId="30" fillId="0" borderId="193" xfId="0" applyFont="1" applyFill="1" applyBorder="1"/>
    <xf numFmtId="0" fontId="8" fillId="0" borderId="24" xfId="0" applyFont="1" applyFill="1" applyBorder="1"/>
    <xf numFmtId="0" fontId="30" fillId="0" borderId="24" xfId="0" applyFont="1" applyFill="1" applyBorder="1"/>
    <xf numFmtId="0" fontId="8" fillId="0" borderId="24" xfId="0" applyFont="1" applyBorder="1"/>
    <xf numFmtId="0" fontId="30" fillId="0" borderId="24" xfId="0" applyFont="1" applyBorder="1"/>
    <xf numFmtId="0" fontId="25" fillId="0" borderId="142" xfId="0" applyFont="1" applyFill="1" applyBorder="1"/>
    <xf numFmtId="0" fontId="25" fillId="0" borderId="207" xfId="0" applyFont="1" applyFill="1" applyBorder="1"/>
    <xf numFmtId="0" fontId="25" fillId="0" borderId="208" xfId="0" applyFont="1" applyFill="1" applyBorder="1"/>
    <xf numFmtId="0" fontId="8" fillId="0" borderId="208" xfId="0" applyFont="1" applyBorder="1"/>
    <xf numFmtId="0" fontId="30" fillId="0" borderId="208" xfId="0" applyFont="1" applyBorder="1"/>
    <xf numFmtId="0" fontId="8" fillId="0" borderId="21" xfId="0" applyFont="1" applyBorder="1"/>
    <xf numFmtId="0" fontId="8" fillId="0" borderId="192" xfId="0" applyFont="1" applyFill="1" applyBorder="1"/>
    <xf numFmtId="0" fontId="8" fillId="0" borderId="130" xfId="0" applyFont="1" applyFill="1" applyBorder="1"/>
    <xf numFmtId="0" fontId="8" fillId="0" borderId="189" xfId="0" applyFont="1" applyBorder="1"/>
    <xf numFmtId="0" fontId="8" fillId="0" borderId="232" xfId="0" applyFont="1" applyFill="1" applyBorder="1"/>
    <xf numFmtId="0" fontId="8" fillId="0" borderId="142" xfId="0" applyFont="1" applyFill="1" applyBorder="1"/>
    <xf numFmtId="0" fontId="8" fillId="0" borderId="207" xfId="0" applyFont="1" applyFill="1" applyBorder="1"/>
    <xf numFmtId="0" fontId="8" fillId="0" borderId="148" xfId="0" applyFont="1" applyBorder="1"/>
    <xf numFmtId="0" fontId="8" fillId="2" borderId="21" xfId="0" applyFont="1" applyFill="1" applyBorder="1"/>
    <xf numFmtId="0" fontId="8" fillId="0" borderId="23" xfId="0" applyFont="1" applyFill="1" applyBorder="1"/>
    <xf numFmtId="3" fontId="8" fillId="0" borderId="21" xfId="0" applyNumberFormat="1" applyFont="1" applyFill="1" applyBorder="1"/>
    <xf numFmtId="4" fontId="8" fillId="0" borderId="21" xfId="0" applyNumberFormat="1" applyFont="1" applyBorder="1"/>
    <xf numFmtId="4" fontId="8" fillId="7" borderId="114" xfId="0" applyNumberFormat="1" applyFont="1" applyFill="1" applyBorder="1"/>
    <xf numFmtId="0" fontId="8" fillId="0" borderId="2" xfId="0" applyFont="1" applyFill="1" applyBorder="1"/>
    <xf numFmtId="3" fontId="8" fillId="0" borderId="5" xfId="0" applyNumberFormat="1" applyFont="1" applyFill="1" applyBorder="1"/>
    <xf numFmtId="3" fontId="8" fillId="0" borderId="2" xfId="0" applyNumberFormat="1" applyFont="1" applyFill="1" applyBorder="1"/>
    <xf numFmtId="4" fontId="8" fillId="0" borderId="113" xfId="0" applyNumberFormat="1" applyFont="1" applyBorder="1"/>
    <xf numFmtId="4" fontId="8" fillId="7" borderId="113" xfId="0" applyNumberFormat="1" applyFont="1" applyFill="1" applyBorder="1"/>
    <xf numFmtId="3" fontId="8" fillId="0" borderId="23" xfId="0" applyNumberFormat="1" applyFont="1" applyFill="1" applyBorder="1"/>
    <xf numFmtId="4" fontId="8" fillId="0" borderId="112" xfId="0" applyNumberFormat="1" applyFont="1" applyBorder="1"/>
    <xf numFmtId="4" fontId="8" fillId="0" borderId="1" xfId="0" applyNumberFormat="1" applyFont="1" applyBorder="1"/>
    <xf numFmtId="4" fontId="8" fillId="7" borderId="1" xfId="0" applyNumberFormat="1" applyFont="1" applyFill="1" applyBorder="1"/>
    <xf numFmtId="0" fontId="8" fillId="0" borderId="1" xfId="0" applyFont="1" applyFill="1" applyBorder="1"/>
    <xf numFmtId="3" fontId="8" fillId="0" borderId="8" xfId="0" applyNumberFormat="1" applyFont="1" applyFill="1" applyBorder="1"/>
    <xf numFmtId="3" fontId="8" fillId="0" borderId="1" xfId="0" applyNumberFormat="1" applyFont="1" applyFill="1" applyBorder="1"/>
    <xf numFmtId="0" fontId="8" fillId="0" borderId="6" xfId="0" applyFont="1" applyBorder="1"/>
    <xf numFmtId="3" fontId="8" fillId="0" borderId="232" xfId="0" applyNumberFormat="1" applyFont="1" applyFill="1" applyBorder="1"/>
    <xf numFmtId="4" fontId="8" fillId="0" borderId="22" xfId="0" applyNumberFormat="1" applyFont="1" applyBorder="1"/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/>
    <xf numFmtId="0" fontId="25" fillId="0" borderId="0" xfId="0" quotePrefix="1" applyFont="1" applyAlignment="1">
      <alignment horizontal="left"/>
    </xf>
    <xf numFmtId="0" fontId="48" fillId="0" borderId="0" xfId="0" applyFont="1"/>
    <xf numFmtId="0" fontId="46" fillId="0" borderId="0" xfId="0" applyFont="1"/>
    <xf numFmtId="0" fontId="25" fillId="0" borderId="0" xfId="2" applyFont="1"/>
    <xf numFmtId="0" fontId="25" fillId="0" borderId="0" xfId="2" applyFont="1" applyProtection="1">
      <protection locked="0"/>
    </xf>
    <xf numFmtId="0" fontId="25" fillId="0" borderId="0" xfId="2" applyFont="1" applyAlignment="1" applyProtection="1">
      <alignment horizontal="center"/>
      <protection locked="0"/>
    </xf>
    <xf numFmtId="0" fontId="49" fillId="0" borderId="0" xfId="3" applyFont="1" applyAlignment="1" applyProtection="1">
      <protection locked="0"/>
    </xf>
    <xf numFmtId="0" fontId="49" fillId="0" borderId="0" xfId="3" applyFont="1" applyAlignment="1" applyProtection="1"/>
    <xf numFmtId="0" fontId="14" fillId="0" borderId="0" xfId="2" applyFont="1"/>
    <xf numFmtId="0" fontId="49" fillId="0" borderId="0" xfId="3" quotePrefix="1" applyFont="1" applyAlignment="1" applyProtection="1">
      <protection locked="0"/>
    </xf>
    <xf numFmtId="0" fontId="22" fillId="0" borderId="178" xfId="0" applyFont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2" fillId="0" borderId="178" xfId="0" applyFont="1" applyBorder="1" applyAlignment="1">
      <alignment horizontal="left" vertical="center" wrapText="1"/>
    </xf>
    <xf numFmtId="0" fontId="22" fillId="0" borderId="178" xfId="0" applyFont="1" applyFill="1" applyBorder="1" applyAlignment="1">
      <alignment horizontal="left" vertical="center" wrapText="1"/>
    </xf>
    <xf numFmtId="3" fontId="35" fillId="3" borderId="2" xfId="0" applyNumberFormat="1" applyFont="1" applyFill="1" applyBorder="1" applyAlignment="1">
      <alignment vertical="center" wrapText="1"/>
    </xf>
    <xf numFmtId="3" fontId="32" fillId="3" borderId="22" xfId="0" applyNumberFormat="1" applyFont="1" applyFill="1" applyBorder="1" applyProtection="1"/>
    <xf numFmtId="0" fontId="15" fillId="0" borderId="258" xfId="0" applyFont="1" applyFill="1" applyBorder="1" applyProtection="1"/>
    <xf numFmtId="0" fontId="15" fillId="0" borderId="259" xfId="0" applyFont="1" applyFill="1" applyBorder="1" applyProtection="1"/>
    <xf numFmtId="3" fontId="15" fillId="0" borderId="39" xfId="0" applyNumberFormat="1" applyFont="1" applyFill="1" applyBorder="1" applyProtection="1"/>
    <xf numFmtId="3" fontId="15" fillId="0" borderId="37" xfId="0" applyNumberFormat="1" applyFont="1" applyBorder="1" applyProtection="1"/>
    <xf numFmtId="0" fontId="13" fillId="0" borderId="37" xfId="0" applyFont="1" applyBorder="1"/>
    <xf numFmtId="0" fontId="15" fillId="0" borderId="215" xfId="0" applyFont="1" applyFill="1" applyBorder="1" applyProtection="1"/>
    <xf numFmtId="0" fontId="15" fillId="0" borderId="215" xfId="0" applyFont="1" applyFill="1" applyBorder="1"/>
    <xf numFmtId="3" fontId="15" fillId="0" borderId="215" xfId="0" applyNumberFormat="1" applyFont="1" applyBorder="1" applyProtection="1"/>
    <xf numFmtId="0" fontId="15" fillId="0" borderId="209" xfId="0" applyFont="1" applyFill="1" applyBorder="1"/>
    <xf numFmtId="0" fontId="15" fillId="0" borderId="216" xfId="0" applyFont="1" applyFill="1" applyBorder="1"/>
    <xf numFmtId="0" fontId="15" fillId="0" borderId="218" xfId="0" applyFont="1" applyFill="1" applyBorder="1"/>
    <xf numFmtId="3" fontId="15" fillId="0" borderId="44" xfId="0" applyNumberFormat="1" applyFont="1" applyBorder="1" applyProtection="1"/>
    <xf numFmtId="3" fontId="32" fillId="3" borderId="34" xfId="0" applyNumberFormat="1" applyFont="1" applyFill="1" applyBorder="1" applyProtection="1"/>
    <xf numFmtId="0" fontId="35" fillId="0" borderId="0" xfId="0" applyFont="1" applyBorder="1" applyAlignment="1">
      <alignment horizontal="center" vertical="center" wrapText="1"/>
    </xf>
    <xf numFmtId="3" fontId="32" fillId="0" borderId="0" xfId="0" applyNumberFormat="1" applyFont="1" applyFill="1" applyBorder="1" applyProtection="1"/>
    <xf numFmtId="3" fontId="15" fillId="0" borderId="0" xfId="0" applyNumberFormat="1" applyFont="1" applyFill="1" applyBorder="1" applyProtection="1"/>
    <xf numFmtId="0" fontId="13" fillId="0" borderId="0" xfId="0" applyFont="1" applyFill="1" applyBorder="1"/>
    <xf numFmtId="0" fontId="13" fillId="0" borderId="0" xfId="0" applyFont="1" applyBorder="1"/>
    <xf numFmtId="0" fontId="50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164" fontId="37" fillId="0" borderId="0" xfId="0" applyNumberFormat="1" applyFont="1" applyBorder="1" applyProtection="1"/>
    <xf numFmtId="0" fontId="32" fillId="0" borderId="0" xfId="0" applyFont="1" applyProtection="1"/>
    <xf numFmtId="0" fontId="32" fillId="3" borderId="205" xfId="0" applyFont="1" applyFill="1" applyBorder="1" applyProtection="1"/>
    <xf numFmtId="0" fontId="32" fillId="3" borderId="210" xfId="0" applyFont="1" applyFill="1" applyBorder="1" applyProtection="1"/>
    <xf numFmtId="3" fontId="32" fillId="3" borderId="211" xfId="0" applyNumberFormat="1" applyFont="1" applyFill="1" applyBorder="1" applyProtection="1"/>
    <xf numFmtId="3" fontId="15" fillId="3" borderId="27" xfId="0" applyNumberFormat="1" applyFont="1" applyFill="1" applyBorder="1" applyProtection="1"/>
    <xf numFmtId="3" fontId="32" fillId="3" borderId="156" xfId="0" applyNumberFormat="1" applyFont="1" applyFill="1" applyBorder="1" applyProtection="1"/>
    <xf numFmtId="3" fontId="35" fillId="3" borderId="37" xfId="0" applyNumberFormat="1" applyFont="1" applyFill="1" applyBorder="1"/>
    <xf numFmtId="0" fontId="35" fillId="3" borderId="37" xfId="0" applyFont="1" applyFill="1" applyBorder="1"/>
    <xf numFmtId="0" fontId="15" fillId="0" borderId="209" xfId="0" applyFont="1" applyFill="1" applyBorder="1" applyProtection="1"/>
    <xf numFmtId="0" fontId="15" fillId="0" borderId="223" xfId="0" applyFont="1" applyFill="1" applyBorder="1" applyProtection="1"/>
    <xf numFmtId="3" fontId="32" fillId="0" borderId="216" xfId="0" applyNumberFormat="1" applyFont="1" applyFill="1" applyBorder="1" applyProtection="1"/>
    <xf numFmtId="3" fontId="15" fillId="0" borderId="43" xfId="0" applyNumberFormat="1" applyFont="1" applyFill="1" applyBorder="1" applyProtection="1"/>
    <xf numFmtId="3" fontId="32" fillId="0" borderId="37" xfId="0" applyNumberFormat="1" applyFont="1" applyFill="1" applyBorder="1" applyProtection="1"/>
    <xf numFmtId="0" fontId="35" fillId="0" borderId="37" xfId="0" applyFont="1" applyFill="1" applyBorder="1"/>
    <xf numFmtId="3" fontId="32" fillId="0" borderId="215" xfId="0" applyNumberFormat="1" applyFont="1" applyFill="1" applyBorder="1" applyProtection="1"/>
    <xf numFmtId="3" fontId="15" fillId="0" borderId="37" xfId="0" applyNumberFormat="1" applyFont="1" applyFill="1" applyBorder="1" applyProtection="1"/>
    <xf numFmtId="0" fontId="15" fillId="0" borderId="224" xfId="0" applyFont="1" applyFill="1" applyBorder="1" applyProtection="1"/>
    <xf numFmtId="0" fontId="15" fillId="0" borderId="260" xfId="0" applyFont="1" applyFill="1" applyBorder="1" applyProtection="1"/>
    <xf numFmtId="3" fontId="32" fillId="0" borderId="261" xfId="0" applyNumberFormat="1" applyFont="1" applyFill="1" applyBorder="1" applyProtection="1"/>
    <xf numFmtId="0" fontId="15" fillId="0" borderId="0" xfId="0" applyFont="1" applyBorder="1" applyProtection="1"/>
    <xf numFmtId="3" fontId="32" fillId="0" borderId="0" xfId="0" applyNumberFormat="1" applyFont="1" applyBorder="1" applyProtection="1"/>
    <xf numFmtId="3" fontId="15" fillId="0" borderId="0" xfId="0" applyNumberFormat="1" applyFont="1" applyBorder="1" applyProtection="1"/>
    <xf numFmtId="0" fontId="26" fillId="0" borderId="0" xfId="0" applyFont="1" applyAlignment="1"/>
    <xf numFmtId="0" fontId="32" fillId="3" borderId="25" xfId="0" applyFont="1" applyFill="1" applyBorder="1" applyProtection="1"/>
    <xf numFmtId="0" fontId="32" fillId="3" borderId="26" xfId="0" applyFont="1" applyFill="1" applyBorder="1" applyProtection="1"/>
    <xf numFmtId="3" fontId="32" fillId="3" borderId="27" xfId="0" applyNumberFormat="1" applyFont="1" applyFill="1" applyBorder="1" applyProtection="1"/>
    <xf numFmtId="3" fontId="32" fillId="3" borderId="26" xfId="0" applyNumberFormat="1" applyFont="1" applyFill="1" applyBorder="1" applyProtection="1"/>
    <xf numFmtId="3" fontId="32" fillId="3" borderId="152" xfId="0" applyNumberFormat="1" applyFont="1" applyFill="1" applyBorder="1" applyProtection="1"/>
    <xf numFmtId="0" fontId="35" fillId="3" borderId="167" xfId="0" applyFont="1" applyFill="1" applyBorder="1"/>
    <xf numFmtId="0" fontId="15" fillId="0" borderId="37" xfId="0" applyFont="1" applyFill="1" applyBorder="1" applyProtection="1"/>
    <xf numFmtId="0" fontId="15" fillId="0" borderId="42" xfId="0" applyFont="1" applyFill="1" applyBorder="1" applyProtection="1"/>
    <xf numFmtId="3" fontId="32" fillId="0" borderId="43" xfId="0" applyNumberFormat="1" applyFont="1" applyFill="1" applyBorder="1" applyProtection="1"/>
    <xf numFmtId="3" fontId="32" fillId="0" borderId="51" xfId="0" applyNumberFormat="1" applyFont="1" applyFill="1" applyBorder="1" applyProtection="1"/>
    <xf numFmtId="3" fontId="32" fillId="0" borderId="42" xfId="0" applyNumberFormat="1" applyFont="1" applyFill="1" applyBorder="1" applyProtection="1"/>
    <xf numFmtId="0" fontId="15" fillId="0" borderId="51" xfId="0" applyFont="1" applyFill="1" applyBorder="1" applyProtection="1"/>
    <xf numFmtId="0" fontId="15" fillId="0" borderId="262" xfId="0" applyFont="1" applyFill="1" applyBorder="1" applyProtection="1"/>
    <xf numFmtId="3" fontId="32" fillId="0" borderId="263" xfId="0" applyNumberFormat="1" applyFont="1" applyFill="1" applyBorder="1" applyProtection="1"/>
    <xf numFmtId="0" fontId="50" fillId="0" borderId="119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4" fontId="13" fillId="0" borderId="178" xfId="0" applyNumberFormat="1" applyFont="1" applyFill="1" applyBorder="1" applyAlignment="1">
      <alignment horizontal="right"/>
    </xf>
    <xf numFmtId="4" fontId="37" fillId="3" borderId="191" xfId="0" applyNumberFormat="1" applyFont="1" applyFill="1" applyBorder="1" applyAlignment="1" applyProtection="1">
      <alignment horizontal="center"/>
    </xf>
    <xf numFmtId="0" fontId="13" fillId="0" borderId="0" xfId="0" applyFont="1" applyAlignment="1">
      <alignment vertical="center"/>
    </xf>
    <xf numFmtId="0" fontId="15" fillId="0" borderId="265" xfId="0" applyFont="1" applyFill="1" applyBorder="1" applyProtection="1"/>
    <xf numFmtId="0" fontId="15" fillId="0" borderId="264" xfId="0" applyFont="1" applyFill="1" applyBorder="1" applyProtection="1"/>
    <xf numFmtId="0" fontId="13" fillId="0" borderId="8" xfId="0" applyFont="1" applyFill="1" applyBorder="1" applyAlignment="1">
      <alignment horizontal="left" wrapText="1"/>
    </xf>
    <xf numFmtId="0" fontId="13" fillId="0" borderId="201" xfId="0" applyFont="1" applyFill="1" applyBorder="1" applyAlignment="1">
      <alignment horizontal="center" wrapText="1"/>
    </xf>
    <xf numFmtId="0" fontId="13" fillId="0" borderId="191" xfId="0" applyFont="1" applyFill="1" applyBorder="1" applyAlignment="1">
      <alignment horizontal="center" wrapText="1"/>
    </xf>
    <xf numFmtId="0" fontId="13" fillId="0" borderId="178" xfId="0" applyFont="1" applyBorder="1" applyAlignment="1">
      <alignment vertical="top"/>
    </xf>
    <xf numFmtId="0" fontId="13" fillId="0" borderId="191" xfId="0" applyFont="1" applyBorder="1" applyAlignment="1">
      <alignment vertical="top"/>
    </xf>
    <xf numFmtId="0" fontId="13" fillId="0" borderId="12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208" xfId="0" applyFont="1" applyFill="1" applyBorder="1" applyAlignment="1">
      <alignment horizontal="center"/>
    </xf>
    <xf numFmtId="0" fontId="13" fillId="0" borderId="24" xfId="0" applyFont="1" applyBorder="1" applyAlignment="1">
      <alignment wrapText="1"/>
    </xf>
    <xf numFmtId="0" fontId="8" fillId="0" borderId="0" xfId="0" applyFont="1" applyBorder="1" applyProtection="1"/>
    <xf numFmtId="3" fontId="30" fillId="0" borderId="0" xfId="0" applyNumberFormat="1" applyFont="1" applyBorder="1" applyProtection="1"/>
    <xf numFmtId="3" fontId="30" fillId="0" borderId="0" xfId="0" applyNumberFormat="1" applyFont="1" applyFill="1" applyBorder="1" applyProtection="1"/>
    <xf numFmtId="3" fontId="8" fillId="0" borderId="0" xfId="0" applyNumberFormat="1" applyFont="1" applyBorder="1" applyProtection="1"/>
    <xf numFmtId="0" fontId="16" fillId="0" borderId="0" xfId="0" applyFont="1" applyBorder="1"/>
    <xf numFmtId="0" fontId="13" fillId="0" borderId="11" xfId="0" applyFont="1" applyFill="1" applyBorder="1" applyAlignment="1">
      <alignment horizontal="left" wrapText="1"/>
    </xf>
    <xf numFmtId="0" fontId="13" fillId="0" borderId="12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top"/>
    </xf>
    <xf numFmtId="0" fontId="13" fillId="0" borderId="23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3" fontId="35" fillId="3" borderId="1" xfId="0" applyNumberFormat="1" applyFont="1" applyFill="1" applyBorder="1" applyAlignment="1"/>
    <xf numFmtId="3" fontId="13" fillId="0" borderId="1" xfId="0" applyNumberFormat="1" applyFont="1" applyFill="1" applyBorder="1"/>
    <xf numFmtId="3" fontId="15" fillId="0" borderId="1" xfId="0" applyNumberFormat="1" applyFont="1" applyFill="1" applyBorder="1" applyProtection="1"/>
    <xf numFmtId="3" fontId="15" fillId="0" borderId="178" xfId="0" applyNumberFormat="1" applyFont="1" applyFill="1" applyBorder="1" applyProtection="1"/>
    <xf numFmtId="4" fontId="37" fillId="0" borderId="0" xfId="0" applyNumberFormat="1" applyFont="1" applyFill="1" applyBorder="1" applyProtection="1"/>
    <xf numFmtId="3" fontId="15" fillId="3" borderId="124" xfId="0" applyNumberFormat="1" applyFont="1" applyFill="1" applyBorder="1" applyAlignment="1" applyProtection="1">
      <alignment horizontal="right"/>
    </xf>
    <xf numFmtId="3" fontId="15" fillId="0" borderId="125" xfId="0" applyNumberFormat="1" applyFont="1" applyFill="1" applyBorder="1" applyAlignment="1" applyProtection="1">
      <alignment horizontal="right"/>
    </xf>
    <xf numFmtId="3" fontId="13" fillId="0" borderId="37" xfId="0" applyNumberFormat="1" applyFont="1" applyFill="1" applyBorder="1"/>
    <xf numFmtId="0" fontId="13" fillId="0" borderId="37" xfId="0" applyFont="1" applyFill="1" applyBorder="1"/>
    <xf numFmtId="3" fontId="15" fillId="0" borderId="126" xfId="0" applyNumberFormat="1" applyFont="1" applyFill="1" applyBorder="1" applyAlignment="1" applyProtection="1">
      <alignment horizontal="right"/>
    </xf>
    <xf numFmtId="2" fontId="13" fillId="0" borderId="178" xfId="0" applyNumberFormat="1" applyFont="1" applyFill="1" applyBorder="1" applyAlignment="1">
      <alignment horizontal="center"/>
    </xf>
    <xf numFmtId="4" fontId="37" fillId="8" borderId="191" xfId="0" applyNumberFormat="1" applyFont="1" applyFill="1" applyBorder="1" applyAlignment="1" applyProtection="1">
      <alignment horizontal="center"/>
    </xf>
    <xf numFmtId="0" fontId="13" fillId="0" borderId="178" xfId="0" applyFont="1" applyFill="1" applyBorder="1" applyAlignment="1">
      <alignment horizontal="center"/>
    </xf>
    <xf numFmtId="0" fontId="14" fillId="0" borderId="148" xfId="0" applyFont="1" applyFill="1" applyBorder="1" applyAlignment="1">
      <alignment vertical="center" wrapText="1"/>
    </xf>
    <xf numFmtId="0" fontId="14" fillId="0" borderId="178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25" fillId="9" borderId="230" xfId="0" applyFont="1" applyFill="1" applyBorder="1" applyAlignment="1">
      <alignment horizontal="right"/>
    </xf>
    <xf numFmtId="0" fontId="25" fillId="0" borderId="132" xfId="0" applyFont="1" applyFill="1" applyBorder="1" applyAlignment="1">
      <alignment horizontal="right"/>
    </xf>
    <xf numFmtId="0" fontId="25" fillId="0" borderId="230" xfId="0" applyFont="1" applyFill="1" applyBorder="1" applyAlignment="1">
      <alignment horizontal="right"/>
    </xf>
    <xf numFmtId="0" fontId="25" fillId="0" borderId="131" xfId="0" applyFont="1" applyFill="1" applyBorder="1" applyAlignment="1">
      <alignment horizontal="right"/>
    </xf>
    <xf numFmtId="0" fontId="25" fillId="0" borderId="69" xfId="0" applyFont="1" applyBorder="1"/>
    <xf numFmtId="0" fontId="25" fillId="0" borderId="219" xfId="0" applyFont="1" applyFill="1" applyBorder="1" applyAlignment="1">
      <alignment horizontal="right"/>
    </xf>
    <xf numFmtId="0" fontId="25" fillId="0" borderId="219" xfId="0" applyFont="1" applyBorder="1"/>
    <xf numFmtId="0" fontId="32" fillId="4" borderId="67" xfId="0" applyFont="1" applyFill="1" applyBorder="1"/>
    <xf numFmtId="0" fontId="32" fillId="4" borderId="68" xfId="0" applyFont="1" applyFill="1" applyBorder="1"/>
    <xf numFmtId="0" fontId="32" fillId="6" borderId="249" xfId="0" applyFont="1" applyFill="1" applyBorder="1"/>
    <xf numFmtId="0" fontId="32" fillId="6" borderId="145" xfId="0" applyFont="1" applyFill="1" applyBorder="1"/>
    <xf numFmtId="0" fontId="15" fillId="3" borderId="68" xfId="0" applyFont="1" applyFill="1" applyBorder="1"/>
    <xf numFmtId="0" fontId="15" fillId="3" borderId="69" xfId="0" applyNumberFormat="1" applyFont="1" applyFill="1" applyBorder="1"/>
    <xf numFmtId="0" fontId="15" fillId="3" borderId="69" xfId="0" applyFont="1" applyFill="1" applyBorder="1"/>
    <xf numFmtId="10" fontId="15" fillId="3" borderId="69" xfId="1" applyNumberFormat="1" applyFont="1" applyFill="1" applyBorder="1" applyAlignment="1"/>
    <xf numFmtId="10" fontId="15" fillId="3" borderId="70" xfId="1" applyNumberFormat="1" applyFont="1" applyFill="1" applyBorder="1"/>
    <xf numFmtId="0" fontId="15" fillId="0" borderId="79" xfId="0" applyFont="1" applyFill="1" applyBorder="1"/>
    <xf numFmtId="0" fontId="15" fillId="0" borderId="169" xfId="0" applyFont="1" applyFill="1" applyBorder="1"/>
    <xf numFmtId="0" fontId="15" fillId="0" borderId="29" xfId="0" applyFont="1" applyFill="1" applyBorder="1"/>
    <xf numFmtId="0" fontId="15" fillId="0" borderId="247" xfId="0" applyFont="1" applyFill="1" applyBorder="1"/>
    <xf numFmtId="10" fontId="15" fillId="0" borderId="36" xfId="1" applyNumberFormat="1" applyFont="1" applyFill="1" applyBorder="1" applyAlignment="1"/>
    <xf numFmtId="0" fontId="15" fillId="0" borderId="30" xfId="0" applyFont="1" applyFill="1" applyBorder="1"/>
    <xf numFmtId="10" fontId="15" fillId="0" borderId="87" xfId="1" applyNumberFormat="1" applyFont="1" applyFill="1" applyBorder="1"/>
    <xf numFmtId="0" fontId="15" fillId="0" borderId="233" xfId="0" applyFont="1" applyFill="1" applyBorder="1"/>
    <xf numFmtId="10" fontId="15" fillId="0" borderId="36" xfId="1" applyNumberFormat="1" applyFont="1" applyFill="1" applyBorder="1"/>
    <xf numFmtId="0" fontId="15" fillId="0" borderId="144" xfId="0" applyFont="1" applyFill="1" applyBorder="1"/>
    <xf numFmtId="0" fontId="15" fillId="0" borderId="203" xfId="0" applyFont="1" applyFill="1" applyBorder="1"/>
    <xf numFmtId="0" fontId="15" fillId="0" borderId="204" xfId="0" applyFont="1" applyFill="1" applyBorder="1"/>
    <xf numFmtId="0" fontId="15" fillId="0" borderId="248" xfId="0" applyFont="1" applyFill="1" applyBorder="1"/>
    <xf numFmtId="0" fontId="15" fillId="0" borderId="250" xfId="0" applyFont="1" applyFill="1" applyBorder="1"/>
    <xf numFmtId="0" fontId="15" fillId="0" borderId="146" xfId="0" applyFont="1" applyFill="1" applyBorder="1"/>
    <xf numFmtId="0" fontId="15" fillId="0" borderId="89" xfId="0" applyFont="1" applyFill="1" applyBorder="1"/>
    <xf numFmtId="0" fontId="15" fillId="0" borderId="77" xfId="0" applyFont="1" applyFill="1" applyBorder="1"/>
    <xf numFmtId="10" fontId="15" fillId="0" borderId="251" xfId="1" applyNumberFormat="1" applyFont="1" applyFill="1" applyBorder="1"/>
    <xf numFmtId="10" fontId="15" fillId="0" borderId="90" xfId="1" applyNumberFormat="1" applyFont="1" applyFill="1" applyBorder="1"/>
    <xf numFmtId="0" fontId="15" fillId="0" borderId="8" xfId="0" applyFont="1" applyBorder="1"/>
    <xf numFmtId="0" fontId="15" fillId="0" borderId="9" xfId="0" applyFont="1" applyBorder="1"/>
    <xf numFmtId="0" fontId="15" fillId="0" borderId="122" xfId="0" applyFont="1" applyBorder="1"/>
    <xf numFmtId="0" fontId="15" fillId="0" borderId="36" xfId="0" applyFont="1" applyFill="1" applyBorder="1"/>
    <xf numFmtId="0" fontId="15" fillId="0" borderId="36" xfId="0" applyFont="1" applyBorder="1"/>
    <xf numFmtId="0" fontId="15" fillId="0" borderId="28" xfId="0" applyFont="1" applyBorder="1"/>
    <xf numFmtId="10" fontId="15" fillId="0" borderId="66" xfId="1" applyNumberFormat="1" applyFont="1" applyBorder="1"/>
    <xf numFmtId="10" fontId="15" fillId="0" borderId="66" xfId="0" applyNumberFormat="1" applyFont="1" applyBorder="1"/>
    <xf numFmtId="10" fontId="15" fillId="0" borderId="28" xfId="1" applyNumberFormat="1" applyFont="1" applyFill="1" applyBorder="1"/>
    <xf numFmtId="0" fontId="15" fillId="0" borderId="92" xfId="0" applyFont="1" applyFill="1" applyBorder="1"/>
    <xf numFmtId="0" fontId="15" fillId="0" borderId="51" xfId="0" applyFont="1" applyFill="1" applyBorder="1"/>
    <xf numFmtId="0" fontId="29" fillId="0" borderId="0" xfId="0" applyFont="1"/>
    <xf numFmtId="0" fontId="8" fillId="0" borderId="148" xfId="0" applyFont="1" applyFill="1" applyBorder="1"/>
    <xf numFmtId="3" fontId="8" fillId="0" borderId="148" xfId="0" applyNumberFormat="1" applyFont="1" applyFill="1" applyBorder="1"/>
    <xf numFmtId="4" fontId="8" fillId="0" borderId="148" xfId="0" applyNumberFormat="1" applyFont="1" applyFill="1" applyBorder="1"/>
    <xf numFmtId="3" fontId="35" fillId="3" borderId="3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 wrapText="1"/>
    </xf>
    <xf numFmtId="3" fontId="13" fillId="0" borderId="22" xfId="0" applyNumberFormat="1" applyFont="1" applyFill="1" applyBorder="1" applyAlignment="1">
      <alignment horizontal="right" wrapText="1"/>
    </xf>
    <xf numFmtId="3" fontId="35" fillId="3" borderId="52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4" fillId="3" borderId="4" xfId="0" applyNumberFormat="1" applyFont="1" applyFill="1" applyBorder="1" applyAlignment="1">
      <alignment horizontal="right" wrapText="1"/>
    </xf>
    <xf numFmtId="3" fontId="21" fillId="3" borderId="4" xfId="0" applyNumberFormat="1" applyFont="1" applyFill="1" applyBorder="1" applyAlignment="1">
      <alignment horizontal="right" vertical="center" wrapText="1"/>
    </xf>
    <xf numFmtId="3" fontId="22" fillId="0" borderId="178" xfId="0" applyNumberFormat="1" applyFont="1" applyFill="1" applyBorder="1" applyAlignment="1">
      <alignment horizontal="right" wrapText="1"/>
    </xf>
    <xf numFmtId="3" fontId="16" fillId="0" borderId="178" xfId="0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right" wrapText="1"/>
    </xf>
    <xf numFmtId="3" fontId="16" fillId="0" borderId="4" xfId="0" applyNumberFormat="1" applyFont="1" applyBorder="1" applyAlignment="1">
      <alignment horizontal="right"/>
    </xf>
    <xf numFmtId="3" fontId="22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Border="1" applyAlignment="1">
      <alignment horizontal="right"/>
    </xf>
    <xf numFmtId="3" fontId="16" fillId="0" borderId="1" xfId="0" applyNumberFormat="1" applyFont="1" applyBorder="1"/>
    <xf numFmtId="3" fontId="16" fillId="0" borderId="178" xfId="0" applyNumberFormat="1" applyFont="1" applyBorder="1"/>
    <xf numFmtId="3" fontId="12" fillId="0" borderId="178" xfId="0" applyNumberFormat="1" applyFont="1" applyFill="1" applyBorder="1" applyAlignment="1">
      <alignment horizontal="right" wrapText="1"/>
    </xf>
    <xf numFmtId="3" fontId="8" fillId="0" borderId="178" xfId="0" applyNumberFormat="1" applyFont="1" applyBorder="1"/>
    <xf numFmtId="3" fontId="13" fillId="3" borderId="189" xfId="0" applyNumberFormat="1" applyFont="1" applyFill="1" applyBorder="1" applyAlignment="1">
      <alignment horizontal="right"/>
    </xf>
    <xf numFmtId="3" fontId="35" fillId="3" borderId="189" xfId="0" applyNumberFormat="1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 vertical="top" wrapText="1"/>
    </xf>
    <xf numFmtId="3" fontId="13" fillId="0" borderId="1" xfId="0" applyNumberFormat="1" applyFont="1" applyBorder="1"/>
    <xf numFmtId="3" fontId="13" fillId="0" borderId="1" xfId="0" applyNumberFormat="1" applyFont="1" applyFill="1" applyBorder="1" applyAlignment="1">
      <alignment horizontal="right" vertical="top"/>
    </xf>
    <xf numFmtId="3" fontId="13" fillId="0" borderId="178" xfId="0" applyNumberFormat="1" applyFont="1" applyBorder="1" applyAlignment="1">
      <alignment horizontal="right"/>
    </xf>
    <xf numFmtId="3" fontId="13" fillId="0" borderId="178" xfId="0" applyNumberFormat="1" applyFont="1" applyBorder="1"/>
    <xf numFmtId="3" fontId="13" fillId="7" borderId="1" xfId="0" applyNumberFormat="1" applyFont="1" applyFill="1" applyBorder="1" applyAlignment="1">
      <alignment horizontal="right"/>
    </xf>
    <xf numFmtId="3" fontId="13" fillId="0" borderId="189" xfId="0" applyNumberFormat="1" applyFont="1" applyFill="1" applyBorder="1" applyAlignment="1">
      <alignment horizontal="right" vertical="top" wrapText="1"/>
    </xf>
    <xf numFmtId="3" fontId="13" fillId="0" borderId="189" xfId="0" applyNumberFormat="1" applyFont="1" applyBorder="1" applyAlignment="1">
      <alignment horizontal="right"/>
    </xf>
    <xf numFmtId="3" fontId="13" fillId="0" borderId="189" xfId="0" applyNumberFormat="1" applyFont="1" applyBorder="1"/>
    <xf numFmtId="3" fontId="13" fillId="0" borderId="22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 vertical="center" wrapText="1"/>
    </xf>
    <xf numFmtId="3" fontId="13" fillId="0" borderId="21" xfId="0" applyNumberFormat="1" applyFont="1" applyFill="1" applyBorder="1" applyAlignment="1">
      <alignment horizontal="right" wrapText="1"/>
    </xf>
    <xf numFmtId="3" fontId="13" fillId="0" borderId="22" xfId="0" applyNumberFormat="1" applyFont="1" applyBorder="1" applyAlignment="1">
      <alignment horizontal="right"/>
    </xf>
    <xf numFmtId="3" fontId="13" fillId="0" borderId="22" xfId="0" applyNumberFormat="1" applyFont="1" applyBorder="1"/>
    <xf numFmtId="3" fontId="13" fillId="0" borderId="2" xfId="0" applyNumberFormat="1" applyFont="1" applyBorder="1" applyAlignment="1">
      <alignment horizontal="right"/>
    </xf>
    <xf numFmtId="3" fontId="13" fillId="0" borderId="2" xfId="0" applyNumberFormat="1" applyFont="1" applyBorder="1"/>
    <xf numFmtId="3" fontId="13" fillId="3" borderId="4" xfId="0" applyNumberFormat="1" applyFont="1" applyFill="1" applyBorder="1" applyAlignment="1">
      <alignment horizontal="right" wrapText="1"/>
    </xf>
    <xf numFmtId="3" fontId="15" fillId="0" borderId="222" xfId="0" applyNumberFormat="1" applyFont="1" applyFill="1" applyBorder="1" applyAlignment="1" applyProtection="1">
      <alignment horizontal="right"/>
    </xf>
    <xf numFmtId="3" fontId="13" fillId="0" borderId="37" xfId="0" applyNumberFormat="1" applyFont="1" applyBorder="1"/>
    <xf numFmtId="3" fontId="13" fillId="0" borderId="39" xfId="0" applyNumberFormat="1" applyFont="1" applyFill="1" applyBorder="1"/>
    <xf numFmtId="3" fontId="13" fillId="0" borderId="38" xfId="0" applyNumberFormat="1" applyFont="1" applyBorder="1"/>
    <xf numFmtId="3" fontId="13" fillId="0" borderId="40" xfId="0" applyNumberFormat="1" applyFont="1" applyBorder="1"/>
    <xf numFmtId="3" fontId="15" fillId="0" borderId="37" xfId="0" applyNumberFormat="1" applyFont="1" applyFill="1" applyBorder="1" applyAlignment="1" applyProtection="1">
      <alignment horizontal="right"/>
    </xf>
    <xf numFmtId="3" fontId="13" fillId="0" borderId="41" xfId="0" applyNumberFormat="1" applyFont="1" applyBorder="1"/>
    <xf numFmtId="3" fontId="15" fillId="0" borderId="37" xfId="0" applyNumberFormat="1" applyFont="1" applyFill="1" applyBorder="1" applyAlignment="1">
      <alignment horizontal="right"/>
    </xf>
    <xf numFmtId="3" fontId="15" fillId="0" borderId="37" xfId="0" applyNumberFormat="1" applyFont="1" applyBorder="1"/>
    <xf numFmtId="3" fontId="15" fillId="0" borderId="216" xfId="0" applyNumberFormat="1" applyFont="1" applyFill="1" applyBorder="1" applyAlignment="1">
      <alignment horizontal="right"/>
    </xf>
    <xf numFmtId="3" fontId="13" fillId="0" borderId="215" xfId="0" applyNumberFormat="1" applyFont="1" applyBorder="1"/>
    <xf numFmtId="3" fontId="13" fillId="0" borderId="246" xfId="0" applyNumberFormat="1" applyFont="1" applyBorder="1"/>
    <xf numFmtId="3" fontId="15" fillId="0" borderId="43" xfId="0" applyNumberFormat="1" applyFont="1" applyFill="1" applyBorder="1" applyAlignment="1">
      <alignment horizontal="right"/>
    </xf>
    <xf numFmtId="3" fontId="15" fillId="0" borderId="118" xfId="0" applyNumberFormat="1" applyFont="1" applyFill="1" applyBorder="1" applyAlignment="1">
      <alignment horizontal="right"/>
    </xf>
    <xf numFmtId="3" fontId="13" fillId="0" borderId="44" xfId="0" applyNumberFormat="1" applyFont="1" applyBorder="1"/>
    <xf numFmtId="3" fontId="13" fillId="0" borderId="45" xfId="0" applyNumberFormat="1" applyFont="1" applyBorder="1"/>
    <xf numFmtId="3" fontId="15" fillId="0" borderId="46" xfId="0" applyNumberFormat="1" applyFont="1" applyFill="1" applyBorder="1" applyAlignment="1" applyProtection="1">
      <alignment horizontal="right"/>
    </xf>
    <xf numFmtId="3" fontId="13" fillId="3" borderId="55" xfId="0" applyNumberFormat="1" applyFont="1" applyFill="1" applyBorder="1" applyAlignment="1">
      <alignment horizontal="right" wrapText="1"/>
    </xf>
    <xf numFmtId="3" fontId="35" fillId="3" borderId="4" xfId="0" applyNumberFormat="1" applyFont="1" applyFill="1" applyBorder="1" applyAlignment="1">
      <alignment horizontal="right" wrapText="1"/>
    </xf>
    <xf numFmtId="3" fontId="35" fillId="3" borderId="3" xfId="0" applyNumberFormat="1" applyFont="1" applyFill="1" applyBorder="1" applyAlignment="1">
      <alignment horizontal="right" wrapText="1"/>
    </xf>
    <xf numFmtId="3" fontId="13" fillId="0" borderId="117" xfId="0" applyNumberFormat="1" applyFont="1" applyFill="1" applyBorder="1" applyAlignment="1">
      <alignment horizontal="right" wrapText="1"/>
    </xf>
    <xf numFmtId="3" fontId="13" fillId="0" borderId="3" xfId="0" applyNumberFormat="1" applyFont="1" applyFill="1" applyBorder="1" applyAlignment="1">
      <alignment horizontal="right" wrapText="1"/>
    </xf>
    <xf numFmtId="3" fontId="13" fillId="0" borderId="3" xfId="0" applyNumberFormat="1" applyFont="1" applyBorder="1" applyAlignment="1">
      <alignment horizontal="right"/>
    </xf>
    <xf numFmtId="3" fontId="13" fillId="0" borderId="4" xfId="0" applyNumberFormat="1" applyFont="1" applyFill="1" applyBorder="1" applyAlignment="1">
      <alignment horizontal="right" wrapText="1"/>
    </xf>
    <xf numFmtId="3" fontId="13" fillId="0" borderId="4" xfId="0" applyNumberFormat="1" applyFont="1" applyBorder="1" applyAlignment="1">
      <alignment horizontal="right"/>
    </xf>
    <xf numFmtId="3" fontId="13" fillId="3" borderId="4" xfId="0" applyNumberFormat="1" applyFont="1" applyFill="1" applyBorder="1" applyAlignment="1">
      <alignment horizontal="right"/>
    </xf>
    <xf numFmtId="3" fontId="35" fillId="3" borderId="2" xfId="0" applyNumberFormat="1" applyFont="1" applyFill="1" applyBorder="1" applyAlignment="1">
      <alignment horizontal="right" vertical="center" wrapText="1"/>
    </xf>
    <xf numFmtId="3" fontId="35" fillId="0" borderId="22" xfId="0" applyNumberFormat="1" applyFont="1" applyFill="1" applyBorder="1" applyAlignment="1">
      <alignment horizontal="right"/>
    </xf>
    <xf numFmtId="3" fontId="13" fillId="0" borderId="178" xfId="0" applyNumberFormat="1" applyFont="1" applyFill="1" applyBorder="1" applyAlignment="1">
      <alignment horizontal="right" vertical="top"/>
    </xf>
    <xf numFmtId="3" fontId="13" fillId="0" borderId="4" xfId="0" applyNumberFormat="1" applyFont="1" applyFill="1" applyBorder="1" applyAlignment="1">
      <alignment horizontal="right" vertical="top" wrapText="1"/>
    </xf>
    <xf numFmtId="3" fontId="13" fillId="0" borderId="22" xfId="0" applyNumberFormat="1" applyFont="1" applyFill="1" applyBorder="1" applyAlignment="1">
      <alignment horizontal="right" vertical="center" wrapText="1"/>
    </xf>
    <xf numFmtId="3" fontId="13" fillId="0" borderId="189" xfId="0" applyNumberFormat="1" applyFont="1" applyFill="1" applyBorder="1" applyAlignment="1">
      <alignment horizontal="right" vertical="top"/>
    </xf>
    <xf numFmtId="3" fontId="13" fillId="0" borderId="2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 wrapText="1"/>
    </xf>
    <xf numFmtId="3" fontId="13" fillId="0" borderId="178" xfId="0" applyNumberFormat="1" applyFont="1" applyFill="1" applyBorder="1" applyAlignment="1">
      <alignment horizontal="right" wrapText="1"/>
    </xf>
    <xf numFmtId="3" fontId="13" fillId="0" borderId="178" xfId="0" applyNumberFormat="1" applyFont="1" applyFill="1" applyBorder="1"/>
    <xf numFmtId="3" fontId="15" fillId="0" borderId="1" xfId="0" applyNumberFormat="1" applyFont="1" applyFill="1" applyBorder="1" applyAlignment="1">
      <alignment horizontal="right" wrapText="1"/>
    </xf>
    <xf numFmtId="3" fontId="14" fillId="3" borderId="234" xfId="0" applyNumberFormat="1" applyFont="1" applyFill="1" applyBorder="1" applyAlignment="1">
      <alignment horizontal="right" wrapText="1"/>
    </xf>
    <xf numFmtId="3" fontId="29" fillId="3" borderId="168" xfId="0" applyNumberFormat="1" applyFont="1" applyFill="1" applyBorder="1" applyAlignment="1">
      <alignment horizontal="right" wrapText="1"/>
    </xf>
    <xf numFmtId="3" fontId="29" fillId="3" borderId="245" xfId="0" applyNumberFormat="1" applyFont="1" applyFill="1" applyBorder="1" applyAlignment="1">
      <alignment horizontal="right"/>
    </xf>
    <xf numFmtId="3" fontId="29" fillId="3" borderId="21" xfId="0" applyNumberFormat="1" applyFont="1" applyFill="1" applyBorder="1" applyAlignment="1">
      <alignment horizontal="right" wrapText="1"/>
    </xf>
    <xf numFmtId="3" fontId="21" fillId="3" borderId="245" xfId="0" applyNumberFormat="1" applyFont="1" applyFill="1" applyBorder="1" applyAlignment="1">
      <alignment horizontal="right"/>
    </xf>
    <xf numFmtId="3" fontId="21" fillId="3" borderId="21" xfId="0" applyNumberFormat="1" applyFont="1" applyFill="1" applyBorder="1" applyAlignment="1">
      <alignment horizontal="right" wrapText="1"/>
    </xf>
    <xf numFmtId="3" fontId="21" fillId="3" borderId="168" xfId="0" applyNumberFormat="1" applyFont="1" applyFill="1" applyBorder="1" applyAlignment="1">
      <alignment horizontal="right" wrapText="1"/>
    </xf>
    <xf numFmtId="3" fontId="14" fillId="0" borderId="148" xfId="0" applyNumberFormat="1" applyFont="1" applyFill="1" applyBorder="1" applyAlignment="1">
      <alignment horizontal="right" wrapText="1"/>
    </xf>
    <xf numFmtId="3" fontId="21" fillId="3" borderId="148" xfId="0" applyNumberFormat="1" applyFont="1" applyFill="1" applyBorder="1" applyAlignment="1">
      <alignment horizontal="right" wrapText="1"/>
    </xf>
    <xf numFmtId="3" fontId="14" fillId="0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4" fillId="0" borderId="178" xfId="0" applyNumberFormat="1" applyFont="1" applyFill="1" applyBorder="1" applyAlignment="1">
      <alignment horizontal="right" wrapText="1"/>
    </xf>
    <xf numFmtId="3" fontId="21" fillId="3" borderId="178" xfId="0" applyNumberFormat="1" applyFont="1" applyFill="1" applyBorder="1" applyAlignment="1">
      <alignment horizontal="right" wrapText="1"/>
    </xf>
    <xf numFmtId="3" fontId="14" fillId="0" borderId="178" xfId="0" applyNumberFormat="1" applyFont="1" applyFill="1" applyBorder="1" applyAlignment="1">
      <alignment horizontal="right"/>
    </xf>
    <xf numFmtId="3" fontId="14" fillId="0" borderId="178" xfId="0" applyNumberFormat="1" applyFont="1" applyBorder="1" applyAlignment="1">
      <alignment horizontal="right"/>
    </xf>
    <xf numFmtId="3" fontId="14" fillId="0" borderId="4" xfId="0" applyNumberFormat="1" applyFont="1" applyFill="1" applyBorder="1" applyAlignment="1">
      <alignment horizontal="right" wrapText="1"/>
    </xf>
    <xf numFmtId="3" fontId="21" fillId="3" borderId="4" xfId="0" applyNumberFormat="1" applyFont="1" applyFill="1" applyBorder="1" applyAlignment="1">
      <alignment horizontal="right" wrapText="1"/>
    </xf>
    <xf numFmtId="3" fontId="14" fillId="0" borderId="189" xfId="0" applyNumberFormat="1" applyFont="1" applyFill="1" applyBorder="1" applyAlignment="1">
      <alignment horizontal="right"/>
    </xf>
    <xf numFmtId="3" fontId="14" fillId="0" borderId="189" xfId="0" applyNumberFormat="1" applyFont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3" fontId="14" fillId="0" borderId="148" xfId="0" applyNumberFormat="1" applyFont="1" applyFill="1" applyBorder="1" applyAlignment="1">
      <alignment horizontal="right"/>
    </xf>
    <xf numFmtId="3" fontId="14" fillId="0" borderId="148" xfId="0" applyNumberFormat="1" applyFont="1" applyBorder="1" applyAlignment="1">
      <alignment horizontal="right"/>
    </xf>
    <xf numFmtId="3" fontId="15" fillId="9" borderId="242" xfId="0" applyNumberFormat="1" applyFont="1" applyFill="1" applyBorder="1"/>
    <xf numFmtId="3" fontId="15" fillId="3" borderId="228" xfId="0" applyNumberFormat="1" applyFont="1" applyFill="1" applyBorder="1"/>
    <xf numFmtId="3" fontId="15" fillId="3" borderId="230" xfId="0" applyNumberFormat="1" applyFont="1" applyFill="1" applyBorder="1"/>
    <xf numFmtId="3" fontId="15" fillId="0" borderId="114" xfId="0" applyNumberFormat="1" applyFont="1" applyFill="1" applyBorder="1"/>
    <xf numFmtId="3" fontId="15" fillId="0" borderId="212" xfId="0" applyNumberFormat="1" applyFont="1" applyBorder="1"/>
    <xf numFmtId="3" fontId="15" fillId="0" borderId="132" xfId="0" applyNumberFormat="1" applyFont="1" applyBorder="1"/>
    <xf numFmtId="3" fontId="15" fillId="0" borderId="189" xfId="0" applyNumberFormat="1" applyFont="1" applyFill="1" applyBorder="1"/>
    <xf numFmtId="3" fontId="15" fillId="0" borderId="228" xfId="0" applyNumberFormat="1" applyFont="1" applyBorder="1"/>
    <xf numFmtId="3" fontId="15" fillId="0" borderId="230" xfId="0" applyNumberFormat="1" applyFont="1" applyBorder="1"/>
    <xf numFmtId="3" fontId="15" fillId="0" borderId="111" xfId="0" applyNumberFormat="1" applyFont="1" applyFill="1" applyBorder="1"/>
    <xf numFmtId="3" fontId="15" fillId="0" borderId="61" xfId="0" applyNumberFormat="1" applyFont="1" applyBorder="1"/>
    <xf numFmtId="3" fontId="15" fillId="0" borderId="131" xfId="0" applyNumberFormat="1" applyFont="1" applyBorder="1"/>
    <xf numFmtId="3" fontId="15" fillId="0" borderId="241" xfId="0" applyNumberFormat="1" applyFont="1" applyFill="1" applyBorder="1"/>
    <xf numFmtId="3" fontId="15" fillId="0" borderId="62" xfId="0" applyNumberFormat="1" applyFont="1" applyBorder="1"/>
    <xf numFmtId="3" fontId="15" fillId="0" borderId="95" xfId="0" applyNumberFormat="1" applyFont="1" applyBorder="1"/>
    <xf numFmtId="3" fontId="15" fillId="0" borderId="147" xfId="0" applyNumberFormat="1" applyFont="1" applyFill="1" applyBorder="1"/>
    <xf numFmtId="3" fontId="15" fillId="0" borderId="29" xfId="0" applyNumberFormat="1" applyFont="1" applyFill="1" applyBorder="1"/>
    <xf numFmtId="3" fontId="15" fillId="0" borderId="36" xfId="0" applyNumberFormat="1" applyFont="1" applyFill="1" applyBorder="1"/>
    <xf numFmtId="3" fontId="15" fillId="0" borderId="21" xfId="0" applyNumberFormat="1" applyFont="1" applyFill="1" applyBorder="1"/>
    <xf numFmtId="3" fontId="15" fillId="0" borderId="148" xfId="0" applyNumberFormat="1" applyFont="1" applyFill="1" applyBorder="1"/>
    <xf numFmtId="3" fontId="15" fillId="0" borderId="29" xfId="0" applyNumberFormat="1" applyFont="1" applyBorder="1"/>
    <xf numFmtId="3" fontId="15" fillId="0" borderId="36" xfId="0" applyNumberFormat="1" applyFont="1" applyBorder="1"/>
    <xf numFmtId="3" fontId="25" fillId="0" borderId="21" xfId="0" applyNumberFormat="1" applyFont="1" applyFill="1" applyBorder="1"/>
    <xf numFmtId="3" fontId="25" fillId="0" borderId="147" xfId="0" applyNumberFormat="1" applyFont="1" applyFill="1" applyBorder="1"/>
    <xf numFmtId="3" fontId="25" fillId="0" borderId="152" xfId="0" applyNumberFormat="1" applyFont="1" applyFill="1" applyBorder="1"/>
    <xf numFmtId="3" fontId="25" fillId="0" borderId="148" xfId="0" applyNumberFormat="1" applyFont="1" applyFill="1" applyBorder="1"/>
    <xf numFmtId="3" fontId="29" fillId="3" borderId="47" xfId="0" applyNumberFormat="1" applyFont="1" applyFill="1" applyBorder="1"/>
    <xf numFmtId="3" fontId="29" fillId="3" borderId="48" xfId="0" applyNumberFormat="1" applyFont="1" applyFill="1" applyBorder="1"/>
    <xf numFmtId="3" fontId="25" fillId="0" borderId="47" xfId="0" applyNumberFormat="1" applyFont="1" applyBorder="1"/>
    <xf numFmtId="3" fontId="25" fillId="0" borderId="48" xfId="0" applyNumberFormat="1" applyFont="1" applyBorder="1"/>
    <xf numFmtId="3" fontId="25" fillId="0" borderId="0" xfId="0" applyNumberFormat="1" applyFont="1" applyBorder="1"/>
    <xf numFmtId="3" fontId="25" fillId="0" borderId="209" xfId="0" applyNumberFormat="1" applyFont="1" applyBorder="1" applyAlignment="1"/>
    <xf numFmtId="3" fontId="25" fillId="0" borderId="191" xfId="0" applyNumberFormat="1" applyFont="1" applyBorder="1" applyAlignment="1"/>
    <xf numFmtId="3" fontId="25" fillId="0" borderId="28" xfId="0" applyNumberFormat="1" applyFont="1" applyBorder="1"/>
    <xf numFmtId="3" fontId="29" fillId="3" borderId="42" xfId="0" applyNumberFormat="1" applyFont="1" applyFill="1" applyBorder="1"/>
    <xf numFmtId="3" fontId="29" fillId="3" borderId="51" xfId="0" applyNumberFormat="1" applyFont="1" applyFill="1" applyBorder="1"/>
    <xf numFmtId="3" fontId="29" fillId="3" borderId="77" xfId="0" applyNumberFormat="1" applyFont="1" applyFill="1" applyBorder="1"/>
    <xf numFmtId="3" fontId="13" fillId="0" borderId="0" xfId="0" applyNumberFormat="1" applyFont="1"/>
    <xf numFmtId="3" fontId="13" fillId="0" borderId="9" xfId="0" applyNumberFormat="1" applyFont="1" applyBorder="1"/>
    <xf numFmtId="3" fontId="13" fillId="0" borderId="8" xfId="0" applyNumberFormat="1" applyFont="1" applyBorder="1"/>
    <xf numFmtId="3" fontId="13" fillId="0" borderId="10" xfId="0" applyNumberFormat="1" applyFont="1" applyBorder="1"/>
    <xf numFmtId="0" fontId="14" fillId="10" borderId="177" xfId="0" applyFont="1" applyFill="1" applyBorder="1" applyAlignment="1">
      <alignment horizontal="center" vertical="center" wrapText="1"/>
    </xf>
    <xf numFmtId="0" fontId="21" fillId="10" borderId="122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14" fillId="10" borderId="178" xfId="0" applyFont="1" applyFill="1" applyBorder="1" applyAlignment="1">
      <alignment horizontal="center"/>
    </xf>
    <xf numFmtId="0" fontId="14" fillId="10" borderId="177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 wrapText="1"/>
    </xf>
    <xf numFmtId="0" fontId="14" fillId="10" borderId="178" xfId="0" applyFont="1" applyFill="1" applyBorder="1" applyAlignment="1">
      <alignment horizontal="center" vertical="center" wrapText="1"/>
    </xf>
    <xf numFmtId="0" fontId="35" fillId="10" borderId="189" xfId="0" applyFont="1" applyFill="1" applyBorder="1" applyAlignment="1">
      <alignment vertical="center" wrapText="1"/>
    </xf>
    <xf numFmtId="0" fontId="13" fillId="10" borderId="148" xfId="0" applyFont="1" applyFill="1" applyBorder="1" applyAlignment="1">
      <alignment horizontal="center" vertical="top" wrapText="1"/>
    </xf>
    <xf numFmtId="0" fontId="16" fillId="10" borderId="19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3" fillId="10" borderId="147" xfId="0" applyFont="1" applyFill="1" applyBorder="1" applyAlignment="1">
      <alignment horizontal="center"/>
    </xf>
    <xf numFmtId="0" fontId="13" fillId="10" borderId="177" xfId="0" applyFont="1" applyFill="1" applyBorder="1" applyAlignment="1">
      <alignment horizontal="center" vertical="center"/>
    </xf>
    <xf numFmtId="0" fontId="13" fillId="10" borderId="147" xfId="0" applyFont="1" applyFill="1" applyBorder="1" applyAlignment="1">
      <alignment horizontal="center" vertical="center" wrapText="1"/>
    </xf>
    <xf numFmtId="0" fontId="15" fillId="10" borderId="180" xfId="0" applyFont="1" applyFill="1" applyBorder="1" applyAlignment="1" applyProtection="1">
      <alignment vertical="center" wrapText="1"/>
    </xf>
    <xf numFmtId="0" fontId="15" fillId="10" borderId="147" xfId="0" applyFont="1" applyFill="1" applyBorder="1" applyAlignment="1" applyProtection="1">
      <alignment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1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21" xfId="0" applyFont="1" applyFill="1" applyBorder="1" applyAlignment="1">
      <alignment horizontal="center" wrapText="1"/>
    </xf>
    <xf numFmtId="0" fontId="35" fillId="10" borderId="21" xfId="0" applyFont="1" applyFill="1" applyBorder="1" applyAlignment="1">
      <alignment horizontal="center" wrapText="1"/>
    </xf>
    <xf numFmtId="0" fontId="35" fillId="10" borderId="141" xfId="0" applyFont="1" applyFill="1" applyBorder="1" applyAlignment="1">
      <alignment horizontal="center" vertical="center"/>
    </xf>
    <xf numFmtId="0" fontId="35" fillId="10" borderId="147" xfId="0" applyFont="1" applyFill="1" applyBorder="1" applyAlignment="1">
      <alignment horizontal="center" vertical="center" wrapText="1"/>
    </xf>
    <xf numFmtId="0" fontId="15" fillId="10" borderId="179" xfId="0" applyFont="1" applyFill="1" applyBorder="1" applyAlignment="1" applyProtection="1">
      <alignment vertical="center" wrapText="1"/>
    </xf>
    <xf numFmtId="0" fontId="15" fillId="10" borderId="184" xfId="0" applyFont="1" applyFill="1" applyBorder="1" applyAlignment="1" applyProtection="1">
      <alignment vertical="center" wrapText="1"/>
    </xf>
    <xf numFmtId="0" fontId="35" fillId="10" borderId="2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vertical="center"/>
    </xf>
    <xf numFmtId="0" fontId="13" fillId="10" borderId="149" xfId="0" applyFont="1" applyFill="1" applyBorder="1" applyAlignment="1">
      <alignment horizontal="center" vertical="center" wrapText="1"/>
    </xf>
    <xf numFmtId="0" fontId="13" fillId="10" borderId="159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/>
    </xf>
    <xf numFmtId="0" fontId="13" fillId="10" borderId="158" xfId="0" applyFont="1" applyFill="1" applyBorder="1" applyAlignment="1">
      <alignment horizontal="center" vertical="center" wrapText="1"/>
    </xf>
    <xf numFmtId="0" fontId="32" fillId="10" borderId="147" xfId="0" applyFont="1" applyFill="1" applyBorder="1" applyAlignment="1" applyProtection="1">
      <alignment vertical="center" wrapText="1"/>
    </xf>
    <xf numFmtId="0" fontId="32" fillId="10" borderId="181" xfId="0" applyFont="1" applyFill="1" applyBorder="1" applyAlignment="1" applyProtection="1">
      <alignment vertical="center" wrapText="1"/>
    </xf>
    <xf numFmtId="0" fontId="13" fillId="10" borderId="178" xfId="0" applyFont="1" applyFill="1" applyBorder="1" applyAlignment="1">
      <alignment horizontal="center" wrapText="1"/>
    </xf>
    <xf numFmtId="0" fontId="13" fillId="10" borderId="160" xfId="0" applyFont="1" applyFill="1" applyBorder="1" applyAlignment="1">
      <alignment horizontal="center" vertical="center" wrapText="1"/>
    </xf>
    <xf numFmtId="0" fontId="13" fillId="10" borderId="166" xfId="0" applyFont="1" applyFill="1" applyBorder="1" applyAlignment="1">
      <alignment horizontal="center" vertical="center" wrapText="1"/>
    </xf>
    <xf numFmtId="0" fontId="13" fillId="10" borderId="191" xfId="0" applyFont="1" applyFill="1" applyBorder="1" applyAlignment="1">
      <alignment horizontal="center" wrapText="1"/>
    </xf>
    <xf numFmtId="0" fontId="35" fillId="10" borderId="191" xfId="0" applyFont="1" applyFill="1" applyBorder="1" applyAlignment="1">
      <alignment horizontal="center" wrapText="1"/>
    </xf>
    <xf numFmtId="0" fontId="35" fillId="10" borderId="129" xfId="0" applyFont="1" applyFill="1" applyBorder="1" applyAlignment="1">
      <alignment horizontal="center"/>
    </xf>
    <xf numFmtId="4" fontId="50" fillId="10" borderId="122" xfId="0" applyNumberFormat="1" applyFont="1" applyFill="1" applyBorder="1" applyAlignment="1" applyProtection="1">
      <alignment horizontal="right"/>
    </xf>
    <xf numFmtId="0" fontId="32" fillId="10" borderId="190" xfId="0" applyFont="1" applyFill="1" applyBorder="1" applyAlignment="1" applyProtection="1">
      <alignment vertical="center" wrapText="1"/>
    </xf>
    <xf numFmtId="0" fontId="32" fillId="10" borderId="187" xfId="0" applyFont="1" applyFill="1" applyBorder="1" applyAlignment="1" applyProtection="1">
      <alignment vertical="center" wrapText="1"/>
    </xf>
    <xf numFmtId="0" fontId="35" fillId="10" borderId="147" xfId="0" applyFont="1" applyFill="1" applyBorder="1" applyAlignment="1">
      <alignment horizontal="center" vertical="center"/>
    </xf>
    <xf numFmtId="0" fontId="13" fillId="10" borderId="150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10" borderId="178" xfId="0" applyFont="1" applyFill="1" applyBorder="1" applyAlignment="1">
      <alignment horizontal="center" vertical="center" wrapText="1"/>
    </xf>
    <xf numFmtId="0" fontId="35" fillId="10" borderId="37" xfId="0" applyFont="1" applyFill="1" applyBorder="1" applyAlignment="1">
      <alignment horizontal="center" vertical="center" wrapText="1"/>
    </xf>
    <xf numFmtId="0" fontId="15" fillId="10" borderId="194" xfId="0" applyFont="1" applyFill="1" applyBorder="1" applyAlignment="1" applyProtection="1">
      <alignment vertical="center" wrapText="1"/>
    </xf>
    <xf numFmtId="0" fontId="15" fillId="10" borderId="184" xfId="0" applyFont="1" applyFill="1" applyBorder="1" applyAlignment="1" applyProtection="1">
      <alignment horizontal="center" vertical="center" wrapText="1"/>
    </xf>
    <xf numFmtId="0" fontId="13" fillId="10" borderId="21" xfId="0" applyFont="1" applyFill="1" applyBorder="1" applyAlignment="1">
      <alignment horizontal="center" wrapText="1"/>
    </xf>
    <xf numFmtId="0" fontId="13" fillId="10" borderId="147" xfId="0" applyFont="1" applyFill="1" applyBorder="1" applyAlignment="1">
      <alignment horizontal="center" vertical="center"/>
    </xf>
    <xf numFmtId="0" fontId="15" fillId="10" borderId="189" xfId="0" applyFont="1" applyFill="1" applyBorder="1" applyAlignment="1" applyProtection="1">
      <alignment vertical="center" wrapText="1"/>
    </xf>
    <xf numFmtId="0" fontId="35" fillId="10" borderId="1" xfId="0" applyFont="1" applyFill="1" applyBorder="1" applyAlignment="1">
      <alignment horizontal="center" vertical="center"/>
    </xf>
    <xf numFmtId="0" fontId="13" fillId="10" borderId="148" xfId="0" applyFont="1" applyFill="1" applyBorder="1" applyAlignment="1">
      <alignment horizontal="center" wrapText="1"/>
    </xf>
    <xf numFmtId="0" fontId="13" fillId="10" borderId="142" xfId="0" applyFont="1" applyFill="1" applyBorder="1" applyAlignment="1">
      <alignment horizontal="center" wrapText="1"/>
    </xf>
    <xf numFmtId="0" fontId="13" fillId="10" borderId="21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 wrapText="1"/>
    </xf>
    <xf numFmtId="0" fontId="18" fillId="10" borderId="192" xfId="0" applyFont="1" applyFill="1" applyBorder="1" applyAlignment="1">
      <alignment vertical="center" wrapText="1"/>
    </xf>
    <xf numFmtId="0" fontId="18" fillId="10" borderId="189" xfId="0" applyFont="1" applyFill="1" applyBorder="1" applyAlignment="1">
      <alignment vertical="center" wrapText="1"/>
    </xf>
    <xf numFmtId="0" fontId="20" fillId="10" borderId="141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3" fontId="13" fillId="3" borderId="3" xfId="0" applyNumberFormat="1" applyFont="1" applyFill="1" applyBorder="1" applyAlignment="1">
      <alignment horizontal="right" wrapText="1"/>
    </xf>
    <xf numFmtId="3" fontId="13" fillId="3" borderId="22" xfId="0" applyNumberFormat="1" applyFont="1" applyFill="1" applyBorder="1" applyAlignment="1">
      <alignment horizontal="right"/>
    </xf>
    <xf numFmtId="3" fontId="35" fillId="3" borderId="22" xfId="0" applyNumberFormat="1" applyFont="1" applyFill="1" applyBorder="1" applyAlignment="1">
      <alignment horizontal="right" vertical="center" wrapText="1"/>
    </xf>
    <xf numFmtId="3" fontId="13" fillId="3" borderId="17" xfId="0" applyNumberFormat="1" applyFont="1" applyFill="1" applyBorder="1" applyAlignment="1">
      <alignment horizontal="right"/>
    </xf>
    <xf numFmtId="3" fontId="35" fillId="3" borderId="17" xfId="0" applyNumberFormat="1" applyFont="1" applyFill="1" applyBorder="1" applyAlignment="1">
      <alignment horizontal="right"/>
    </xf>
    <xf numFmtId="0" fontId="35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  <xf numFmtId="3" fontId="35" fillId="10" borderId="4" xfId="0" applyNumberFormat="1" applyFont="1" applyFill="1" applyBorder="1" applyAlignment="1">
      <alignment wrapText="1"/>
    </xf>
    <xf numFmtId="3" fontId="35" fillId="10" borderId="3" xfId="0" applyNumberFormat="1" applyFont="1" applyFill="1" applyBorder="1" applyAlignment="1">
      <alignment horizontal="right" wrapText="1"/>
    </xf>
    <xf numFmtId="3" fontId="35" fillId="10" borderId="1" xfId="0" applyNumberFormat="1" applyFont="1" applyFill="1" applyBorder="1" applyAlignment="1">
      <alignment horizontal="right" wrapText="1"/>
    </xf>
    <xf numFmtId="3" fontId="13" fillId="10" borderId="3" xfId="0" applyNumberFormat="1" applyFont="1" applyFill="1" applyBorder="1" applyAlignment="1">
      <alignment horizontal="right"/>
    </xf>
    <xf numFmtId="0" fontId="21" fillId="3" borderId="3" xfId="0" applyFont="1" applyFill="1" applyBorder="1"/>
    <xf numFmtId="3" fontId="14" fillId="3" borderId="3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1" fillId="3" borderId="148" xfId="0" applyFont="1" applyFill="1" applyBorder="1"/>
    <xf numFmtId="3" fontId="14" fillId="3" borderId="22" xfId="0" applyNumberFormat="1" applyFont="1" applyFill="1" applyBorder="1" applyAlignment="1">
      <alignment horizontal="right"/>
    </xf>
    <xf numFmtId="3" fontId="21" fillId="3" borderId="22" xfId="0" applyNumberFormat="1" applyFont="1" applyFill="1" applyBorder="1" applyAlignment="1">
      <alignment horizontal="right"/>
    </xf>
    <xf numFmtId="3" fontId="21" fillId="10" borderId="55" xfId="0" applyNumberFormat="1" applyFont="1" applyFill="1" applyBorder="1" applyAlignment="1">
      <alignment horizontal="right" vertical="center" wrapText="1"/>
    </xf>
    <xf numFmtId="3" fontId="21" fillId="10" borderId="20" xfId="0" applyNumberFormat="1" applyFont="1" applyFill="1" applyBorder="1" applyAlignment="1">
      <alignment horizontal="right"/>
    </xf>
    <xf numFmtId="3" fontId="18" fillId="10" borderId="122" xfId="0" applyNumberFormat="1" applyFont="1" applyFill="1" applyBorder="1" applyAlignment="1">
      <alignment horizontal="right" wrapText="1"/>
    </xf>
    <xf numFmtId="3" fontId="18" fillId="10" borderId="55" xfId="0" applyNumberFormat="1" applyFont="1" applyFill="1" applyBorder="1" applyAlignment="1">
      <alignment horizontal="right" wrapText="1"/>
    </xf>
    <xf numFmtId="3" fontId="18" fillId="10" borderId="191" xfId="0" applyNumberFormat="1" applyFont="1" applyFill="1" applyBorder="1" applyAlignment="1">
      <alignment horizontal="right" wrapText="1"/>
    </xf>
    <xf numFmtId="3" fontId="21" fillId="10" borderId="13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35" fillId="3" borderId="3" xfId="0" applyNumberFormat="1" applyFont="1" applyFill="1" applyBorder="1" applyAlignment="1"/>
    <xf numFmtId="3" fontId="35" fillId="10" borderId="193" xfId="0" applyNumberFormat="1" applyFont="1" applyFill="1" applyBorder="1" applyAlignment="1">
      <alignment horizontal="right" wrapText="1"/>
    </xf>
    <xf numFmtId="3" fontId="35" fillId="10" borderId="20" xfId="0" applyNumberFormat="1" applyFont="1" applyFill="1" applyBorder="1" applyAlignment="1">
      <alignment horizontal="right" wrapText="1"/>
    </xf>
    <xf numFmtId="3" fontId="35" fillId="10" borderId="122" xfId="0" applyNumberFormat="1" applyFont="1" applyFill="1" applyBorder="1" applyAlignment="1">
      <alignment horizontal="right" vertical="center" wrapText="1"/>
    </xf>
    <xf numFmtId="3" fontId="35" fillId="10" borderId="193" xfId="0" applyNumberFormat="1" applyFont="1" applyFill="1" applyBorder="1" applyAlignment="1">
      <alignment horizontal="right" vertical="center" wrapText="1"/>
    </xf>
    <xf numFmtId="3" fontId="35" fillId="10" borderId="13" xfId="0" applyNumberFormat="1" applyFont="1" applyFill="1" applyBorder="1" applyAlignment="1">
      <alignment horizontal="right" vertical="center" wrapText="1"/>
    </xf>
    <xf numFmtId="3" fontId="13" fillId="10" borderId="122" xfId="0" applyNumberFormat="1" applyFont="1" applyFill="1" applyBorder="1" applyAlignment="1">
      <alignment horizontal="right"/>
    </xf>
    <xf numFmtId="3" fontId="13" fillId="10" borderId="177" xfId="0" applyNumberFormat="1" applyFont="1" applyFill="1" applyBorder="1" applyAlignment="1">
      <alignment horizontal="right"/>
    </xf>
    <xf numFmtId="0" fontId="21" fillId="10" borderId="22" xfId="0" applyFont="1" applyFill="1" applyBorder="1" applyAlignment="1">
      <alignment horizontal="center" vertical="top" wrapText="1"/>
    </xf>
    <xf numFmtId="0" fontId="32" fillId="3" borderId="32" xfId="0" applyFont="1" applyFill="1" applyBorder="1" applyProtection="1"/>
    <xf numFmtId="0" fontId="32" fillId="3" borderId="33" xfId="0" applyFont="1" applyFill="1" applyBorder="1" applyProtection="1"/>
    <xf numFmtId="3" fontId="15" fillId="3" borderId="22" xfId="0" applyNumberFormat="1" applyFont="1" applyFill="1" applyBorder="1" applyAlignment="1" applyProtection="1">
      <alignment horizontal="right"/>
    </xf>
    <xf numFmtId="3" fontId="32" fillId="3" borderId="35" xfId="0" applyNumberFormat="1" applyFont="1" applyFill="1" applyBorder="1" applyProtection="1"/>
    <xf numFmtId="3" fontId="35" fillId="3" borderId="35" xfId="0" applyNumberFormat="1" applyFont="1" applyFill="1" applyBorder="1"/>
    <xf numFmtId="0" fontId="32" fillId="3" borderId="212" xfId="0" applyFont="1" applyFill="1" applyBorder="1" applyProtection="1"/>
    <xf numFmtId="0" fontId="32" fillId="3" borderId="0" xfId="0" applyFont="1" applyFill="1" applyBorder="1" applyProtection="1"/>
    <xf numFmtId="3" fontId="15" fillId="3" borderId="3" xfId="0" applyNumberFormat="1" applyFont="1" applyFill="1" applyBorder="1" applyAlignment="1" applyProtection="1">
      <alignment horizontal="right"/>
    </xf>
    <xf numFmtId="3" fontId="35" fillId="10" borderId="4" xfId="0" applyNumberFormat="1" applyFont="1" applyFill="1" applyBorder="1" applyAlignment="1">
      <alignment vertical="center" wrapText="1"/>
    </xf>
    <xf numFmtId="3" fontId="32" fillId="10" borderId="22" xfId="0" applyNumberFormat="1" applyFont="1" applyFill="1" applyBorder="1" applyProtection="1"/>
    <xf numFmtId="3" fontId="32" fillId="10" borderId="38" xfId="0" applyNumberFormat="1" applyFont="1" applyFill="1" applyBorder="1" applyProtection="1"/>
    <xf numFmtId="3" fontId="32" fillId="10" borderId="37" xfId="0" applyNumberFormat="1" applyFont="1" applyFill="1" applyBorder="1" applyProtection="1"/>
    <xf numFmtId="3" fontId="32" fillId="10" borderId="44" xfId="0" applyNumberFormat="1" applyFont="1" applyFill="1" applyBorder="1" applyProtection="1"/>
    <xf numFmtId="3" fontId="32" fillId="10" borderId="34" xfId="0" applyNumberFormat="1" applyFont="1" applyFill="1" applyBorder="1" applyProtection="1"/>
    <xf numFmtId="3" fontId="32" fillId="10" borderId="156" xfId="0" applyNumberFormat="1" applyFont="1" applyFill="1" applyBorder="1" applyProtection="1"/>
    <xf numFmtId="3" fontId="32" fillId="10" borderId="183" xfId="0" applyNumberFormat="1" applyFont="1" applyFill="1" applyBorder="1" applyProtection="1"/>
    <xf numFmtId="3" fontId="32" fillId="10" borderId="41" xfId="0" applyNumberFormat="1" applyFont="1" applyFill="1" applyBorder="1" applyProtection="1"/>
    <xf numFmtId="3" fontId="35" fillId="10" borderId="4" xfId="0" applyNumberFormat="1" applyFont="1" applyFill="1" applyBorder="1" applyAlignment="1">
      <alignment horizontal="right" wrapText="1"/>
    </xf>
    <xf numFmtId="3" fontId="35" fillId="10" borderId="22" xfId="0" applyNumberFormat="1" applyFont="1" applyFill="1" applyBorder="1" applyAlignment="1">
      <alignment horizontal="right" wrapText="1"/>
    </xf>
    <xf numFmtId="3" fontId="35" fillId="10" borderId="2" xfId="0" applyNumberFormat="1" applyFont="1" applyFill="1" applyBorder="1" applyAlignment="1">
      <alignment horizontal="right" wrapText="1"/>
    </xf>
    <xf numFmtId="3" fontId="35" fillId="10" borderId="3" xfId="0" applyNumberFormat="1" applyFont="1" applyFill="1" applyBorder="1" applyAlignment="1">
      <alignment horizontal="right"/>
    </xf>
    <xf numFmtId="3" fontId="35" fillId="10" borderId="1" xfId="0" applyNumberFormat="1" applyFont="1" applyFill="1" applyBorder="1" applyAlignment="1">
      <alignment horizontal="right"/>
    </xf>
    <xf numFmtId="3" fontId="35" fillId="10" borderId="22" xfId="0" applyNumberFormat="1" applyFont="1" applyFill="1" applyBorder="1" applyAlignment="1">
      <alignment horizontal="right"/>
    </xf>
    <xf numFmtId="3" fontId="35" fillId="10" borderId="141" xfId="0" applyNumberFormat="1" applyFont="1" applyFill="1" applyBorder="1" applyAlignment="1">
      <alignment horizontal="right" vertical="center" wrapText="1"/>
    </xf>
    <xf numFmtId="3" fontId="35" fillId="10" borderId="20" xfId="0" applyNumberFormat="1" applyFont="1" applyFill="1" applyBorder="1" applyAlignment="1">
      <alignment horizontal="right"/>
    </xf>
    <xf numFmtId="3" fontId="35" fillId="10" borderId="143" xfId="0" applyNumberFormat="1" applyFont="1" applyFill="1" applyBorder="1" applyAlignment="1">
      <alignment horizontal="right"/>
    </xf>
    <xf numFmtId="3" fontId="35" fillId="10" borderId="191" xfId="0" applyNumberFormat="1" applyFont="1" applyFill="1" applyBorder="1" applyAlignment="1">
      <alignment horizontal="right" vertical="center" wrapText="1"/>
    </xf>
    <xf numFmtId="3" fontId="35" fillId="10" borderId="55" xfId="0" applyNumberFormat="1" applyFont="1" applyFill="1" applyBorder="1" applyAlignment="1">
      <alignment horizontal="right" vertical="center" wrapText="1"/>
    </xf>
    <xf numFmtId="3" fontId="35" fillId="10" borderId="143" xfId="0" applyNumberFormat="1" applyFont="1" applyFill="1" applyBorder="1" applyAlignment="1">
      <alignment horizontal="right" vertical="center" wrapText="1"/>
    </xf>
    <xf numFmtId="3" fontId="35" fillId="10" borderId="16" xfId="0" applyNumberFormat="1" applyFont="1" applyFill="1" applyBorder="1" applyAlignment="1">
      <alignment horizontal="right"/>
    </xf>
    <xf numFmtId="0" fontId="32" fillId="10" borderId="179" xfId="0" applyFont="1" applyFill="1" applyBorder="1" applyAlignment="1" applyProtection="1">
      <alignment vertical="center" wrapText="1"/>
    </xf>
    <xf numFmtId="0" fontId="32" fillId="10" borderId="186" xfId="0" applyFont="1" applyFill="1" applyBorder="1" applyAlignment="1" applyProtection="1">
      <alignment vertical="center" wrapText="1"/>
    </xf>
    <xf numFmtId="3" fontId="35" fillId="10" borderId="1" xfId="0" applyNumberFormat="1" applyFont="1" applyFill="1" applyBorder="1" applyAlignment="1">
      <alignment wrapText="1"/>
    </xf>
    <xf numFmtId="3" fontId="35" fillId="10" borderId="1" xfId="0" applyNumberFormat="1" applyFont="1" applyFill="1" applyBorder="1" applyAlignment="1">
      <alignment vertical="center" wrapText="1"/>
    </xf>
    <xf numFmtId="0" fontId="35" fillId="10" borderId="37" xfId="0" applyFont="1" applyFill="1" applyBorder="1" applyAlignment="1">
      <alignment horizontal="center" vertical="center"/>
    </xf>
    <xf numFmtId="0" fontId="13" fillId="10" borderId="244" xfId="0" applyFont="1" applyFill="1" applyBorder="1" applyAlignment="1">
      <alignment horizontal="center" wrapText="1"/>
    </xf>
    <xf numFmtId="0" fontId="13" fillId="10" borderId="158" xfId="0" applyFont="1" applyFill="1" applyBorder="1" applyAlignment="1">
      <alignment horizontal="center" vertical="center"/>
    </xf>
    <xf numFmtId="0" fontId="13" fillId="10" borderId="193" xfId="0" applyFont="1" applyFill="1" applyBorder="1" applyAlignment="1">
      <alignment horizontal="center" wrapText="1"/>
    </xf>
    <xf numFmtId="0" fontId="35" fillId="10" borderId="193" xfId="0" applyFont="1" applyFill="1" applyBorder="1" applyAlignment="1">
      <alignment horizontal="center" wrapText="1"/>
    </xf>
    <xf numFmtId="0" fontId="35" fillId="10" borderId="129" xfId="0" applyFont="1" applyFill="1" applyBorder="1" applyAlignment="1">
      <alignment horizontal="center" vertical="center"/>
    </xf>
    <xf numFmtId="4" fontId="13" fillId="10" borderId="129" xfId="0" applyNumberFormat="1" applyFont="1" applyFill="1" applyBorder="1" applyAlignment="1">
      <alignment horizontal="right"/>
    </xf>
    <xf numFmtId="0" fontId="25" fillId="10" borderId="235" xfId="0" applyFont="1" applyFill="1" applyBorder="1" applyAlignment="1" applyProtection="1">
      <alignment vertical="center" wrapText="1"/>
    </xf>
    <xf numFmtId="0" fontId="25" fillId="10" borderId="188" xfId="0" applyFont="1" applyFill="1" applyBorder="1" applyAlignment="1" applyProtection="1">
      <alignment vertical="center" wrapText="1"/>
    </xf>
    <xf numFmtId="0" fontId="21" fillId="10" borderId="189" xfId="0" applyFont="1" applyFill="1" applyBorder="1" applyAlignment="1">
      <alignment horizontal="center" vertical="center"/>
    </xf>
    <xf numFmtId="0" fontId="14" fillId="10" borderId="189" xfId="0" applyFont="1" applyFill="1" applyBorder="1" applyAlignment="1">
      <alignment horizontal="center" vertical="center" wrapText="1"/>
    </xf>
    <xf numFmtId="0" fontId="21" fillId="10" borderId="189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4" fillId="10" borderId="191" xfId="0" applyFont="1" applyFill="1" applyBorder="1" applyAlignment="1">
      <alignment horizontal="center" vertical="center"/>
    </xf>
    <xf numFmtId="0" fontId="14" fillId="10" borderId="191" xfId="0" applyFont="1" applyFill="1" applyBorder="1" applyAlignment="1">
      <alignment horizontal="center" vertical="center" wrapText="1"/>
    </xf>
    <xf numFmtId="0" fontId="25" fillId="11" borderId="205" xfId="0" applyFont="1" applyFill="1" applyBorder="1"/>
    <xf numFmtId="0" fontId="25" fillId="11" borderId="210" xfId="0" applyFont="1" applyFill="1" applyBorder="1"/>
    <xf numFmtId="0" fontId="25" fillId="11" borderId="236" xfId="0" applyFont="1" applyFill="1" applyBorder="1"/>
    <xf numFmtId="0" fontId="25" fillId="11" borderId="212" xfId="0" applyFont="1" applyFill="1" applyBorder="1"/>
    <xf numFmtId="0" fontId="25" fillId="11" borderId="0" xfId="0" applyFont="1" applyFill="1" applyBorder="1"/>
    <xf numFmtId="0" fontId="25" fillId="11" borderId="24" xfId="0" applyFont="1" applyFill="1" applyBorder="1"/>
    <xf numFmtId="0" fontId="25" fillId="11" borderId="8" xfId="0" applyFont="1" applyFill="1" applyBorder="1" applyAlignment="1">
      <alignment horizontal="center"/>
    </xf>
    <xf numFmtId="0" fontId="25" fillId="11" borderId="170" xfId="0" applyFont="1" applyFill="1" applyBorder="1" applyAlignment="1">
      <alignment horizontal="center"/>
    </xf>
    <xf numFmtId="0" fontId="25" fillId="11" borderId="94" xfId="0" applyFont="1" applyFill="1" applyBorder="1" applyAlignment="1">
      <alignment horizontal="center"/>
    </xf>
    <xf numFmtId="0" fontId="25" fillId="11" borderId="192" xfId="0" applyFont="1" applyFill="1" applyBorder="1" applyAlignment="1">
      <alignment horizontal="center" wrapText="1"/>
    </xf>
    <xf numFmtId="0" fontId="25" fillId="11" borderId="189" xfId="0" applyFont="1" applyFill="1" applyBorder="1" applyAlignment="1">
      <alignment horizontal="center" wrapText="1"/>
    </xf>
    <xf numFmtId="0" fontId="25" fillId="11" borderId="130" xfId="0" applyFont="1" applyFill="1" applyBorder="1" applyAlignment="1">
      <alignment horizontal="center"/>
    </xf>
    <xf numFmtId="0" fontId="25" fillId="11" borderId="231" xfId="0" applyFont="1" applyFill="1" applyBorder="1" applyAlignment="1">
      <alignment horizontal="center"/>
    </xf>
    <xf numFmtId="0" fontId="25" fillId="11" borderId="235" xfId="0" applyFont="1" applyFill="1" applyBorder="1" applyAlignment="1">
      <alignment horizontal="center"/>
    </xf>
    <xf numFmtId="3" fontId="32" fillId="10" borderId="230" xfId="0" applyNumberFormat="1" applyFont="1" applyFill="1" applyBorder="1"/>
    <xf numFmtId="3" fontId="32" fillId="10" borderId="0" xfId="0" applyNumberFormat="1" applyFont="1" applyFill="1" applyBorder="1"/>
    <xf numFmtId="3" fontId="32" fillId="10" borderId="204" xfId="0" applyNumberFormat="1" applyFont="1" applyFill="1" applyBorder="1"/>
    <xf numFmtId="3" fontId="32" fillId="10" borderId="60" xfId="0" applyNumberFormat="1" applyFont="1" applyFill="1" applyBorder="1"/>
    <xf numFmtId="3" fontId="32" fillId="10" borderId="63" xfId="0" applyNumberFormat="1" applyFont="1" applyFill="1" applyBorder="1"/>
    <xf numFmtId="0" fontId="8" fillId="11" borderId="210" xfId="0" applyFont="1" applyFill="1" applyBorder="1"/>
    <xf numFmtId="0" fontId="25" fillId="11" borderId="243" xfId="0" applyFont="1" applyFill="1" applyBorder="1" applyAlignment="1"/>
    <xf numFmtId="0" fontId="25" fillId="11" borderId="237" xfId="0" applyFont="1" applyFill="1" applyBorder="1" applyAlignment="1"/>
    <xf numFmtId="0" fontId="8" fillId="11" borderId="212" xfId="0" applyFont="1" applyFill="1" applyBorder="1"/>
    <xf numFmtId="0" fontId="8" fillId="11" borderId="0" xfId="0" applyFont="1" applyFill="1" applyBorder="1"/>
    <xf numFmtId="0" fontId="25" fillId="11" borderId="21" xfId="0" applyFont="1" applyFill="1" applyBorder="1" applyAlignment="1">
      <alignment horizontal="center" vertical="top" wrapText="1"/>
    </xf>
    <xf numFmtId="0" fontId="29" fillId="11" borderId="21" xfId="0" applyFont="1" applyFill="1" applyBorder="1" applyAlignment="1">
      <alignment horizontal="center" vertical="top" wrapText="1"/>
    </xf>
    <xf numFmtId="0" fontId="25" fillId="11" borderId="212" xfId="0" applyFont="1" applyFill="1" applyBorder="1" applyAlignment="1">
      <alignment horizontal="center"/>
    </xf>
    <xf numFmtId="0" fontId="25" fillId="11" borderId="214" xfId="0" applyFont="1" applyFill="1" applyBorder="1" applyAlignment="1">
      <alignment horizontal="center"/>
    </xf>
    <xf numFmtId="0" fontId="25" fillId="11" borderId="206" xfId="0" applyFont="1" applyFill="1" applyBorder="1" applyAlignment="1">
      <alignment horizontal="center" wrapText="1"/>
    </xf>
    <xf numFmtId="0" fontId="25" fillId="11" borderId="206" xfId="0" applyFont="1" applyFill="1" applyBorder="1" applyAlignment="1">
      <alignment horizontal="center"/>
    </xf>
    <xf numFmtId="0" fontId="29" fillId="10" borderId="228" xfId="0" applyFont="1" applyFill="1" applyBorder="1"/>
    <xf numFmtId="0" fontId="29" fillId="10" borderId="212" xfId="0" applyFont="1" applyFill="1" applyBorder="1"/>
    <xf numFmtId="0" fontId="29" fillId="10" borderId="69" xfId="0" applyFont="1" applyFill="1" applyBorder="1"/>
    <xf numFmtId="0" fontId="29" fillId="10" borderId="220" xfId="0" applyFont="1" applyFill="1" applyBorder="1"/>
    <xf numFmtId="0" fontId="25" fillId="10" borderId="192" xfId="0" applyFont="1" applyFill="1" applyBorder="1"/>
    <xf numFmtId="0" fontId="25" fillId="10" borderId="130" xfId="0" applyFont="1" applyFill="1" applyBorder="1"/>
    <xf numFmtId="0" fontId="8" fillId="10" borderId="192" xfId="0" applyFont="1" applyFill="1" applyBorder="1"/>
    <xf numFmtId="0" fontId="8" fillId="10" borderId="130" xfId="0" applyFont="1" applyFill="1" applyBorder="1"/>
    <xf numFmtId="0" fontId="25" fillId="10" borderId="193" xfId="0" applyFont="1" applyFill="1" applyBorder="1"/>
    <xf numFmtId="0" fontId="29" fillId="10" borderId="209" xfId="0" applyFont="1" applyFill="1" applyBorder="1"/>
    <xf numFmtId="0" fontId="15" fillId="11" borderId="59" xfId="0" applyFont="1" applyFill="1" applyBorder="1" applyAlignment="1">
      <alignment vertical="center"/>
    </xf>
    <xf numFmtId="0" fontId="15" fillId="11" borderId="60" xfId="0" applyFont="1" applyFill="1" applyBorder="1" applyAlignment="1">
      <alignment vertical="center"/>
    </xf>
    <xf numFmtId="0" fontId="15" fillId="11" borderId="65" xfId="0" applyFont="1" applyFill="1" applyBorder="1" applyAlignment="1">
      <alignment vertical="center"/>
    </xf>
    <xf numFmtId="0" fontId="15" fillId="11" borderId="0" xfId="0" applyFont="1" applyFill="1" applyAlignment="1">
      <alignment vertical="center"/>
    </xf>
    <xf numFmtId="0" fontId="15" fillId="11" borderId="25" xfId="0" applyFont="1" applyFill="1" applyBorder="1"/>
    <xf numFmtId="0" fontId="15" fillId="11" borderId="26" xfId="0" applyFont="1" applyFill="1" applyBorder="1"/>
    <xf numFmtId="0" fontId="15" fillId="11" borderId="85" xfId="0" applyFont="1" applyFill="1" applyBorder="1"/>
    <xf numFmtId="0" fontId="15" fillId="11" borderId="0" xfId="0" applyFont="1" applyFill="1" applyBorder="1" applyAlignment="1">
      <alignment vertical="center"/>
    </xf>
    <xf numFmtId="0" fontId="15" fillId="11" borderId="25" xfId="0" applyFont="1" applyFill="1" applyBorder="1" applyAlignment="1">
      <alignment horizontal="center"/>
    </xf>
    <xf numFmtId="0" fontId="15" fillId="11" borderId="81" xfId="0" applyFont="1" applyFill="1" applyBorder="1" applyAlignment="1">
      <alignment horizontal="center"/>
    </xf>
    <xf numFmtId="0" fontId="15" fillId="11" borderId="79" xfId="0" applyFont="1" applyFill="1" applyBorder="1" applyAlignment="1">
      <alignment vertical="center"/>
    </xf>
    <xf numFmtId="0" fontId="15" fillId="11" borderId="48" xfId="0" applyFont="1" applyFill="1" applyBorder="1" applyAlignment="1">
      <alignment vertical="center"/>
    </xf>
    <xf numFmtId="0" fontId="15" fillId="11" borderId="136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center" wrapText="1"/>
    </xf>
    <xf numFmtId="0" fontId="32" fillId="11" borderId="1" xfId="0" applyFont="1" applyFill="1" applyBorder="1" applyAlignment="1">
      <alignment horizontal="center" wrapText="1"/>
    </xf>
    <xf numFmtId="0" fontId="15" fillId="11" borderId="137" xfId="0" applyFont="1" applyFill="1" applyBorder="1" applyAlignment="1">
      <alignment horizontal="center"/>
    </xf>
    <xf numFmtId="0" fontId="15" fillId="11" borderId="47" xfId="0" applyFont="1" applyFill="1" applyBorder="1" applyAlignment="1">
      <alignment horizontal="center"/>
    </xf>
    <xf numFmtId="49" fontId="15" fillId="11" borderId="46" xfId="0" applyNumberFormat="1" applyFont="1" applyFill="1" applyBorder="1" applyAlignment="1">
      <alignment horizontal="center"/>
    </xf>
    <xf numFmtId="0" fontId="15" fillId="11" borderId="46" xfId="0" applyFont="1" applyFill="1" applyBorder="1" applyAlignment="1">
      <alignment horizontal="center"/>
    </xf>
    <xf numFmtId="49" fontId="15" fillId="11" borderId="80" xfId="0" applyNumberFormat="1" applyFont="1" applyFill="1" applyBorder="1" applyAlignment="1">
      <alignment horizontal="center"/>
    </xf>
    <xf numFmtId="0" fontId="15" fillId="11" borderId="65" xfId="0" applyFont="1" applyFill="1" applyBorder="1"/>
    <xf numFmtId="0" fontId="15" fillId="11" borderId="0" xfId="0" applyFont="1" applyFill="1" applyBorder="1"/>
    <xf numFmtId="0" fontId="15" fillId="10" borderId="188" xfId="0" applyFont="1" applyFill="1" applyBorder="1" applyAlignment="1">
      <alignment horizontal="center"/>
    </xf>
    <xf numFmtId="0" fontId="15" fillId="11" borderId="29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5" fillId="11" borderId="28" xfId="0" applyFont="1" applyFill="1" applyBorder="1" applyAlignment="1">
      <alignment horizontal="center"/>
    </xf>
    <xf numFmtId="0" fontId="15" fillId="11" borderId="66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 wrapText="1"/>
    </xf>
    <xf numFmtId="0" fontId="29" fillId="11" borderId="1" xfId="0" applyFont="1" applyFill="1" applyBorder="1" applyAlignment="1">
      <alignment horizontal="center" wrapText="1"/>
    </xf>
    <xf numFmtId="0" fontId="15" fillId="11" borderId="59" xfId="0" applyFont="1" applyFill="1" applyBorder="1"/>
    <xf numFmtId="0" fontId="15" fillId="11" borderId="60" xfId="0" applyFont="1" applyFill="1" applyBorder="1"/>
    <xf numFmtId="0" fontId="8" fillId="11" borderId="60" xfId="0" applyFont="1" applyFill="1" applyBorder="1"/>
    <xf numFmtId="0" fontId="15" fillId="11" borderId="0" xfId="0" applyFont="1" applyFill="1"/>
    <xf numFmtId="0" fontId="8" fillId="11" borderId="0" xfId="0" applyFont="1" applyFill="1"/>
    <xf numFmtId="0" fontId="25" fillId="11" borderId="123" xfId="0" applyFont="1" applyFill="1" applyBorder="1"/>
    <xf numFmtId="0" fontId="25" fillId="11" borderId="26" xfId="0" applyFont="1" applyFill="1" applyBorder="1"/>
    <xf numFmtId="0" fontId="25" fillId="11" borderId="25" xfId="0" applyFont="1" applyFill="1" applyBorder="1"/>
    <xf numFmtId="0" fontId="25" fillId="11" borderId="85" xfId="0" applyFont="1" applyFill="1" applyBorder="1"/>
    <xf numFmtId="0" fontId="15" fillId="11" borderId="123" xfId="0" applyFont="1" applyFill="1" applyBorder="1" applyAlignment="1">
      <alignment horizontal="center"/>
    </xf>
    <xf numFmtId="0" fontId="15" fillId="11" borderId="79" xfId="0" applyFont="1" applyFill="1" applyBorder="1"/>
    <xf numFmtId="0" fontId="15" fillId="11" borderId="48" xfId="0" applyFont="1" applyFill="1" applyBorder="1"/>
    <xf numFmtId="0" fontId="15" fillId="11" borderId="49" xfId="0" applyFont="1" applyFill="1" applyBorder="1"/>
    <xf numFmtId="0" fontId="15" fillId="11" borderId="197" xfId="0" applyFont="1" applyFill="1" applyBorder="1" applyAlignment="1">
      <alignment horizontal="center"/>
    </xf>
    <xf numFmtId="0" fontId="32" fillId="3" borderId="79" xfId="0" applyFont="1" applyFill="1" applyBorder="1"/>
    <xf numFmtId="0" fontId="32" fillId="3" borderId="48" xfId="0" applyFont="1" applyFill="1" applyBorder="1"/>
    <xf numFmtId="3" fontId="15" fillId="3" borderId="198" xfId="0" applyNumberFormat="1" applyFont="1" applyFill="1" applyBorder="1"/>
    <xf numFmtId="3" fontId="32" fillId="3" borderId="137" xfId="0" applyNumberFormat="1" applyFont="1" applyFill="1" applyBorder="1"/>
    <xf numFmtId="3" fontId="15" fillId="3" borderId="136" xfId="0" applyNumberFormat="1" applyFont="1" applyFill="1" applyBorder="1"/>
    <xf numFmtId="3" fontId="32" fillId="3" borderId="47" xfId="0" applyNumberFormat="1" applyFont="1" applyFill="1" applyBorder="1"/>
    <xf numFmtId="0" fontId="32" fillId="3" borderId="47" xfId="0" applyFont="1" applyFill="1" applyBorder="1"/>
    <xf numFmtId="10" fontId="32" fillId="3" borderId="47" xfId="1" applyNumberFormat="1" applyFont="1" applyFill="1" applyBorder="1"/>
    <xf numFmtId="10" fontId="32" fillId="3" borderId="80" xfId="1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/>
    <xf numFmtId="0" fontId="15" fillId="3" borderId="48" xfId="0" applyFont="1" applyFill="1" applyBorder="1"/>
    <xf numFmtId="3" fontId="15" fillId="3" borderId="1" xfId="0" applyNumberFormat="1" applyFont="1" applyFill="1" applyBorder="1"/>
    <xf numFmtId="3" fontId="32" fillId="3" borderId="196" xfId="0" applyNumberFormat="1" applyFont="1" applyFill="1" applyBorder="1"/>
    <xf numFmtId="3" fontId="15" fillId="3" borderId="125" xfId="0" applyNumberFormat="1" applyFont="1" applyFill="1" applyBorder="1"/>
    <xf numFmtId="3" fontId="32" fillId="3" borderId="37" xfId="0" applyNumberFormat="1" applyFont="1" applyFill="1" applyBorder="1"/>
    <xf numFmtId="0" fontId="32" fillId="3" borderId="37" xfId="0" applyFont="1" applyFill="1" applyBorder="1"/>
    <xf numFmtId="10" fontId="32" fillId="3" borderId="42" xfId="1" applyNumberFormat="1" applyFont="1" applyFill="1" applyBorder="1"/>
    <xf numFmtId="10" fontId="32" fillId="3" borderId="91" xfId="1" applyNumberFormat="1" applyFont="1" applyFill="1" applyBorder="1"/>
    <xf numFmtId="0" fontId="32" fillId="3" borderId="71" xfId="0" applyFont="1" applyFill="1" applyBorder="1"/>
    <xf numFmtId="0" fontId="15" fillId="3" borderId="72" xfId="0" applyFont="1" applyFill="1" applyBorder="1"/>
    <xf numFmtId="3" fontId="15" fillId="3" borderId="113" xfId="0" applyNumberFormat="1" applyFont="1" applyFill="1" applyBorder="1"/>
    <xf numFmtId="3" fontId="32" fillId="3" borderId="195" xfId="0" applyNumberFormat="1" applyFont="1" applyFill="1" applyBorder="1"/>
    <xf numFmtId="3" fontId="15" fillId="3" borderId="138" xfId="0" applyNumberFormat="1" applyFont="1" applyFill="1" applyBorder="1"/>
    <xf numFmtId="3" fontId="32" fillId="3" borderId="83" xfId="0" applyNumberFormat="1" applyFont="1" applyFill="1" applyBorder="1"/>
    <xf numFmtId="0" fontId="32" fillId="3" borderId="83" xfId="0" applyFont="1" applyFill="1" applyBorder="1"/>
    <xf numFmtId="10" fontId="32" fillId="3" borderId="73" xfId="1" applyNumberFormat="1" applyFont="1" applyFill="1" applyBorder="1"/>
    <xf numFmtId="10" fontId="32" fillId="3" borderId="74" xfId="1" applyNumberFormat="1" applyFont="1" applyFill="1" applyBorder="1"/>
    <xf numFmtId="3" fontId="15" fillId="11" borderId="86" xfId="0" applyNumberFormat="1" applyFont="1" applyFill="1" applyBorder="1"/>
    <xf numFmtId="3" fontId="32" fillId="10" borderId="145" xfId="0" applyNumberFormat="1" applyFont="1" applyFill="1" applyBorder="1"/>
    <xf numFmtId="3" fontId="15" fillId="10" borderId="68" xfId="0" applyNumberFormat="1" applyFont="1" applyFill="1" applyBorder="1"/>
    <xf numFmtId="3" fontId="32" fillId="10" borderId="69" xfId="0" applyNumberFormat="1" applyFont="1" applyFill="1" applyBorder="1"/>
    <xf numFmtId="0" fontId="15" fillId="10" borderId="69" xfId="0" applyFont="1" applyFill="1" applyBorder="1"/>
    <xf numFmtId="10" fontId="15" fillId="10" borderId="69" xfId="1" applyNumberFormat="1" applyFont="1" applyFill="1" applyBorder="1" applyAlignment="1"/>
    <xf numFmtId="10" fontId="15" fillId="10" borderId="70" xfId="1" applyNumberFormat="1" applyFont="1" applyFill="1" applyBorder="1"/>
    <xf numFmtId="0" fontId="15" fillId="11" borderId="67" xfId="0" applyFont="1" applyFill="1" applyBorder="1"/>
    <xf numFmtId="0" fontId="15" fillId="11" borderId="68" xfId="0" applyFont="1" applyFill="1" applyBorder="1"/>
    <xf numFmtId="0" fontId="25" fillId="3" borderId="8" xfId="0" applyFont="1" applyFill="1" applyBorder="1"/>
    <xf numFmtId="0" fontId="25" fillId="10" borderId="8" xfId="0" applyFont="1" applyFill="1" applyBorder="1"/>
    <xf numFmtId="0" fontId="25" fillId="10" borderId="9" xfId="0" applyFont="1" applyFill="1" applyBorder="1"/>
    <xf numFmtId="0" fontId="25" fillId="10" borderId="1" xfId="0" applyFont="1" applyFill="1" applyBorder="1" applyAlignment="1">
      <alignment horizontal="center"/>
    </xf>
    <xf numFmtId="0" fontId="8" fillId="10" borderId="96" xfId="0" applyFont="1" applyFill="1" applyBorder="1"/>
    <xf numFmtId="0" fontId="8" fillId="10" borderId="7" xfId="0" applyFont="1" applyFill="1" applyBorder="1"/>
    <xf numFmtId="10" fontId="30" fillId="10" borderId="22" xfId="0" applyNumberFormat="1" applyFont="1" applyFill="1" applyBorder="1"/>
    <xf numFmtId="10" fontId="8" fillId="10" borderId="97" xfId="0" applyNumberFormat="1" applyFont="1" applyFill="1" applyBorder="1"/>
    <xf numFmtId="0" fontId="25" fillId="10" borderId="150" xfId="0" applyFont="1" applyFill="1" applyBorder="1"/>
    <xf numFmtId="3" fontId="29" fillId="10" borderId="22" xfId="0" applyNumberFormat="1" applyFont="1" applyFill="1" applyBorder="1"/>
    <xf numFmtId="0" fontId="25" fillId="3" borderId="11" xfId="0" applyFont="1" applyFill="1" applyBorder="1"/>
    <xf numFmtId="0" fontId="25" fillId="3" borderId="12" xfId="0" applyFont="1" applyFill="1" applyBorder="1"/>
    <xf numFmtId="3" fontId="25" fillId="3" borderId="148" xfId="0" applyNumberFormat="1" applyFont="1" applyFill="1" applyBorder="1"/>
    <xf numFmtId="3" fontId="29" fillId="3" borderId="22" xfId="0" applyNumberFormat="1" applyFont="1" applyFill="1" applyBorder="1"/>
    <xf numFmtId="3" fontId="29" fillId="3" borderId="21" xfId="0" applyNumberFormat="1" applyFont="1" applyFill="1" applyBorder="1"/>
    <xf numFmtId="3" fontId="25" fillId="3" borderId="21" xfId="0" applyNumberFormat="1" applyFont="1" applyFill="1" applyBorder="1"/>
    <xf numFmtId="3" fontId="29" fillId="3" borderId="2" xfId="0" applyNumberFormat="1" applyFont="1" applyFill="1" applyBorder="1"/>
    <xf numFmtId="3" fontId="25" fillId="3" borderId="99" xfId="0" applyNumberFormat="1" applyFont="1" applyFill="1" applyBorder="1"/>
    <xf numFmtId="0" fontId="25" fillId="3" borderId="101" xfId="0" applyFont="1" applyFill="1" applyBorder="1"/>
    <xf numFmtId="0" fontId="29" fillId="3" borderId="22" xfId="0" applyFont="1" applyFill="1" applyBorder="1"/>
    <xf numFmtId="3" fontId="25" fillId="3" borderId="22" xfId="0" applyNumberFormat="1" applyFont="1" applyFill="1" applyBorder="1"/>
    <xf numFmtId="3" fontId="25" fillId="3" borderId="2" xfId="0" applyNumberFormat="1" applyFont="1" applyFill="1" applyBorder="1"/>
    <xf numFmtId="3" fontId="25" fillId="0" borderId="22" xfId="0" applyNumberFormat="1" applyFont="1" applyFill="1" applyBorder="1"/>
    <xf numFmtId="0" fontId="29" fillId="3" borderId="12" xfId="0" applyFont="1" applyFill="1" applyBorder="1"/>
    <xf numFmtId="0" fontId="29" fillId="3" borderId="11" xfId="0" applyFont="1" applyFill="1" applyBorder="1"/>
    <xf numFmtId="0" fontId="29" fillId="3" borderId="151" xfId="0" applyFont="1" applyFill="1" applyBorder="1"/>
    <xf numFmtId="0" fontId="25" fillId="11" borderId="132" xfId="0" applyFont="1" applyFill="1" applyBorder="1" applyAlignment="1">
      <alignment vertical="center"/>
    </xf>
    <xf numFmtId="0" fontId="25" fillId="11" borderId="60" xfId="0" applyFont="1" applyFill="1" applyBorder="1" applyAlignment="1">
      <alignment vertical="center"/>
    </xf>
    <xf numFmtId="0" fontId="25" fillId="11" borderId="139" xfId="0" applyFont="1" applyFill="1" applyBorder="1" applyAlignment="1">
      <alignment vertical="center"/>
    </xf>
    <xf numFmtId="0" fontId="8" fillId="11" borderId="47" xfId="0" applyFont="1" applyFill="1" applyBorder="1"/>
    <xf numFmtId="0" fontId="8" fillId="11" borderId="48" xfId="0" applyFont="1" applyFill="1" applyBorder="1"/>
    <xf numFmtId="0" fontId="25" fillId="11" borderId="46" xfId="0" applyFont="1" applyFill="1" applyBorder="1" applyAlignment="1">
      <alignment vertical="top" wrapText="1"/>
    </xf>
    <xf numFmtId="0" fontId="29" fillId="11" borderId="47" xfId="0" applyFont="1" applyFill="1" applyBorder="1" applyAlignment="1">
      <alignment vertical="top" wrapText="1"/>
    </xf>
    <xf numFmtId="0" fontId="29" fillId="11" borderId="49" xfId="0" applyFont="1" applyFill="1" applyBorder="1" applyAlignment="1">
      <alignment vertical="top" wrapText="1"/>
    </xf>
    <xf numFmtId="0" fontId="8" fillId="11" borderId="47" xfId="0" applyFont="1" applyFill="1" applyBorder="1" applyAlignment="1">
      <alignment horizontal="center"/>
    </xf>
    <xf numFmtId="0" fontId="8" fillId="11" borderId="49" xfId="0" applyFont="1" applyFill="1" applyBorder="1" applyAlignment="1">
      <alignment horizontal="center"/>
    </xf>
    <xf numFmtId="0" fontId="8" fillId="11" borderId="48" xfId="0" applyFont="1" applyFill="1" applyBorder="1" applyAlignment="1">
      <alignment horizontal="center"/>
    </xf>
    <xf numFmtId="0" fontId="27" fillId="11" borderId="157" xfId="0" applyFont="1" applyFill="1" applyBorder="1" applyAlignment="1">
      <alignment horizontal="center"/>
    </xf>
    <xf numFmtId="0" fontId="29" fillId="11" borderId="65" xfId="0" applyFont="1" applyFill="1" applyBorder="1"/>
    <xf numFmtId="0" fontId="29" fillId="11" borderId="0" xfId="0" applyFont="1" applyFill="1" applyBorder="1"/>
    <xf numFmtId="3" fontId="29" fillId="11" borderId="36" xfId="0" applyNumberFormat="1" applyFont="1" applyFill="1" applyBorder="1"/>
    <xf numFmtId="3" fontId="29" fillId="10" borderId="62" xfId="0" applyNumberFormat="1" applyFont="1" applyFill="1" applyBorder="1"/>
    <xf numFmtId="3" fontId="29" fillId="10" borderId="63" xfId="0" applyNumberFormat="1" applyFont="1" applyFill="1" applyBorder="1"/>
    <xf numFmtId="0" fontId="29" fillId="10" borderId="61" xfId="0" applyFont="1" applyFill="1" applyBorder="1"/>
    <xf numFmtId="0" fontId="29" fillId="10" borderId="84" xfId="0" applyFont="1" applyFill="1" applyBorder="1"/>
    <xf numFmtId="0" fontId="29" fillId="4" borderId="102" xfId="0" applyFont="1" applyFill="1" applyBorder="1"/>
    <xf numFmtId="0" fontId="29" fillId="4" borderId="9" xfId="0" applyFont="1" applyFill="1" applyBorder="1"/>
    <xf numFmtId="3" fontId="25" fillId="4" borderId="94" xfId="0" applyNumberFormat="1" applyFont="1" applyFill="1" applyBorder="1"/>
    <xf numFmtId="0" fontId="25" fillId="3" borderId="42" xfId="0" applyFont="1" applyFill="1" applyBorder="1"/>
    <xf numFmtId="0" fontId="29" fillId="3" borderId="103" xfId="0" applyFont="1" applyFill="1" applyBorder="1"/>
    <xf numFmtId="3" fontId="29" fillId="10" borderId="47" xfId="0" applyNumberFormat="1" applyFont="1" applyFill="1" applyBorder="1"/>
    <xf numFmtId="3" fontId="29" fillId="10" borderId="48" xfId="0" applyNumberFormat="1" applyFont="1" applyFill="1" applyBorder="1"/>
    <xf numFmtId="0" fontId="15" fillId="3" borderId="253" xfId="0" applyFont="1" applyFill="1" applyBorder="1"/>
    <xf numFmtId="0" fontId="15" fillId="3" borderId="193" xfId="0" applyFont="1" applyFill="1" applyBorder="1"/>
    <xf numFmtId="0" fontId="15" fillId="3" borderId="65" xfId="0" applyFont="1" applyFill="1" applyBorder="1"/>
    <xf numFmtId="0" fontId="15" fillId="3" borderId="245" xfId="0" applyFont="1" applyFill="1" applyBorder="1"/>
    <xf numFmtId="0" fontId="15" fillId="3" borderId="65" xfId="0" applyFont="1" applyFill="1" applyBorder="1" applyAlignment="1">
      <alignment horizontal="right"/>
    </xf>
    <xf numFmtId="0" fontId="15" fillId="3" borderId="254" xfId="0" applyFont="1" applyFill="1" applyBorder="1"/>
    <xf numFmtId="0" fontId="15" fillId="3" borderId="208" xfId="0" applyFont="1" applyFill="1" applyBorder="1"/>
    <xf numFmtId="0" fontId="15" fillId="3" borderId="144" xfId="0" applyFont="1" applyFill="1" applyBorder="1"/>
    <xf numFmtId="0" fontId="15" fillId="3" borderId="255" xfId="0" applyFont="1" applyFill="1" applyBorder="1"/>
    <xf numFmtId="0" fontId="29" fillId="4" borderId="92" xfId="0" applyFont="1" applyFill="1" applyBorder="1"/>
    <xf numFmtId="0" fontId="29" fillId="4" borderId="51" xfId="0" applyFont="1" applyFill="1" applyBorder="1"/>
    <xf numFmtId="0" fontId="15" fillId="3" borderId="256" xfId="0" applyFont="1" applyFill="1" applyBorder="1"/>
    <xf numFmtId="0" fontId="15" fillId="3" borderId="257" xfId="0" applyFont="1" applyFill="1" applyBorder="1"/>
    <xf numFmtId="0" fontId="29" fillId="4" borderId="75" xfId="0" applyFont="1" applyFill="1" applyBorder="1" applyAlignment="1">
      <alignment horizontal="right"/>
    </xf>
    <xf numFmtId="0" fontId="25" fillId="4" borderId="76" xfId="0" applyFont="1" applyFill="1" applyBorder="1"/>
    <xf numFmtId="0" fontId="29" fillId="4" borderId="48" xfId="0" applyFont="1" applyFill="1" applyBorder="1"/>
    <xf numFmtId="3" fontId="25" fillId="4" borderId="156" xfId="0" applyNumberFormat="1" applyFont="1" applyFill="1" applyBorder="1"/>
    <xf numFmtId="3" fontId="25" fillId="4" borderId="158" xfId="0" applyNumberFormat="1" applyFont="1" applyFill="1" applyBorder="1"/>
    <xf numFmtId="3" fontId="25" fillId="4" borderId="88" xfId="0" applyNumberFormat="1" applyFont="1" applyFill="1" applyBorder="1"/>
    <xf numFmtId="3" fontId="29" fillId="3" borderId="76" xfId="0" applyNumberFormat="1" applyFont="1" applyFill="1" applyBorder="1"/>
    <xf numFmtId="0" fontId="25" fillId="3" borderId="77" xfId="0" applyFont="1" applyFill="1" applyBorder="1"/>
    <xf numFmtId="0" fontId="29" fillId="3" borderId="104" xfId="0" applyFont="1" applyFill="1" applyBorder="1"/>
    <xf numFmtId="3" fontId="25" fillId="10" borderId="47" xfId="0" applyNumberFormat="1" applyFont="1" applyFill="1" applyBorder="1"/>
    <xf numFmtId="3" fontId="25" fillId="10" borderId="48" xfId="0" applyNumberFormat="1" applyFont="1" applyFill="1" applyBorder="1"/>
    <xf numFmtId="3" fontId="25" fillId="10" borderId="28" xfId="0" applyNumberFormat="1" applyFont="1" applyFill="1" applyBorder="1"/>
    <xf numFmtId="3" fontId="29" fillId="10" borderId="42" xfId="0" applyNumberFormat="1" applyFont="1" applyFill="1" applyBorder="1"/>
    <xf numFmtId="3" fontId="29" fillId="10" borderId="51" xfId="0" applyNumberFormat="1" applyFont="1" applyFill="1" applyBorder="1"/>
    <xf numFmtId="3" fontId="29" fillId="10" borderId="77" xfId="0" applyNumberFormat="1" applyFont="1" applyFill="1" applyBorder="1"/>
    <xf numFmtId="3" fontId="25" fillId="10" borderId="82" xfId="0" applyNumberFormat="1" applyFont="1" applyFill="1" applyBorder="1"/>
    <xf numFmtId="0" fontId="25" fillId="10" borderId="5" xfId="0" applyFont="1" applyFill="1" applyBorder="1"/>
    <xf numFmtId="0" fontId="25" fillId="10" borderId="6" xfId="0" applyFont="1" applyFill="1" applyBorder="1"/>
    <xf numFmtId="0" fontId="25" fillId="10" borderId="2" xfId="0" applyFont="1" applyFill="1" applyBorder="1"/>
    <xf numFmtId="0" fontId="25" fillId="10" borderId="21" xfId="0" applyFont="1" applyFill="1" applyBorder="1" applyAlignment="1">
      <alignment vertical="center"/>
    </xf>
    <xf numFmtId="0" fontId="25" fillId="10" borderId="22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wrapText="1"/>
    </xf>
    <xf numFmtId="0" fontId="30" fillId="10" borderId="1" xfId="0" applyFont="1" applyFill="1" applyBorder="1" applyAlignment="1">
      <alignment horizontal="center" wrapText="1"/>
    </xf>
    <xf numFmtId="0" fontId="25" fillId="3" borderId="5" xfId="0" applyFont="1" applyFill="1" applyBorder="1"/>
    <xf numFmtId="0" fontId="25" fillId="3" borderId="7" xfId="0" applyFont="1" applyFill="1" applyBorder="1"/>
    <xf numFmtId="0" fontId="29" fillId="3" borderId="7" xfId="0" applyFont="1" applyFill="1" applyBorder="1"/>
    <xf numFmtId="0" fontId="25" fillId="3" borderId="10" xfId="0" applyFont="1" applyFill="1" applyBorder="1"/>
    <xf numFmtId="0" fontId="29" fillId="3" borderId="10" xfId="0" applyFont="1" applyFill="1" applyBorder="1"/>
    <xf numFmtId="3" fontId="25" fillId="3" borderId="23" xfId="0" applyNumberFormat="1" applyFont="1" applyFill="1" applyBorder="1"/>
    <xf numFmtId="3" fontId="25" fillId="3" borderId="24" xfId="0" applyNumberFormat="1" applyFont="1" applyFill="1" applyBorder="1"/>
    <xf numFmtId="3" fontId="29" fillId="3" borderId="24" xfId="0" applyNumberFormat="1" applyFont="1" applyFill="1" applyBorder="1"/>
    <xf numFmtId="3" fontId="25" fillId="3" borderId="11" xfId="0" applyNumberFormat="1" applyFont="1" applyFill="1" applyBorder="1"/>
    <xf numFmtId="3" fontId="25" fillId="3" borderId="143" xfId="0" applyNumberFormat="1" applyFont="1" applyFill="1" applyBorder="1"/>
    <xf numFmtId="3" fontId="29" fillId="3" borderId="143" xfId="0" applyNumberFormat="1" applyFont="1" applyFill="1" applyBorder="1"/>
    <xf numFmtId="0" fontId="29" fillId="3" borderId="1" xfId="0" applyFont="1" applyFill="1" applyBorder="1"/>
    <xf numFmtId="0" fontId="25" fillId="10" borderId="201" xfId="0" applyFont="1" applyFill="1" applyBorder="1"/>
    <xf numFmtId="0" fontId="25" fillId="10" borderId="191" xfId="0" applyFont="1" applyFill="1" applyBorder="1" applyAlignment="1">
      <alignment horizontal="center"/>
    </xf>
    <xf numFmtId="0" fontId="25" fillId="10" borderId="178" xfId="0" applyFont="1" applyFill="1" applyBorder="1" applyAlignment="1">
      <alignment horizontal="center" wrapText="1"/>
    </xf>
    <xf numFmtId="0" fontId="29" fillId="10" borderId="178" xfId="0" applyFont="1" applyFill="1" applyBorder="1" applyAlignment="1">
      <alignment horizontal="center" wrapText="1"/>
    </xf>
    <xf numFmtId="0" fontId="8" fillId="10" borderId="193" xfId="0" applyFont="1" applyFill="1" applyBorder="1"/>
    <xf numFmtId="0" fontId="8" fillId="10" borderId="232" xfId="0" applyFont="1" applyFill="1" applyBorder="1"/>
    <xf numFmtId="0" fontId="8" fillId="10" borderId="0" xfId="0" applyFont="1" applyFill="1" applyBorder="1"/>
    <xf numFmtId="0" fontId="31" fillId="10" borderId="192" xfId="0" applyFont="1" applyFill="1" applyBorder="1"/>
    <xf numFmtId="0" fontId="8" fillId="10" borderId="192" xfId="0" applyFont="1" applyFill="1" applyBorder="1" applyAlignment="1">
      <alignment horizontal="center"/>
    </xf>
    <xf numFmtId="0" fontId="8" fillId="10" borderId="189" xfId="0" applyFont="1" applyFill="1" applyBorder="1" applyAlignment="1">
      <alignment horizontal="center"/>
    </xf>
    <xf numFmtId="0" fontId="8" fillId="10" borderId="232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8" fillId="10" borderId="109" xfId="0" applyFont="1" applyFill="1" applyBorder="1" applyAlignment="1">
      <alignment horizontal="center"/>
    </xf>
    <xf numFmtId="0" fontId="8" fillId="10" borderId="142" xfId="0" applyFont="1" applyFill="1" applyBorder="1"/>
    <xf numFmtId="0" fontId="8" fillId="10" borderId="207" xfId="0" applyFont="1" applyFill="1" applyBorder="1"/>
    <xf numFmtId="0" fontId="8" fillId="10" borderId="208" xfId="0" applyFont="1" applyFill="1" applyBorder="1"/>
    <xf numFmtId="0" fontId="30" fillId="3" borderId="107" xfId="0" applyFont="1" applyFill="1" applyBorder="1"/>
    <xf numFmtId="0" fontId="8" fillId="3" borderId="232" xfId="0" applyFont="1" applyFill="1" applyBorder="1"/>
    <xf numFmtId="0" fontId="8" fillId="3" borderId="192" xfId="0" applyFont="1" applyFill="1" applyBorder="1"/>
    <xf numFmtId="0" fontId="8" fillId="3" borderId="142" xfId="0" applyFont="1" applyFill="1" applyBorder="1"/>
    <xf numFmtId="0" fontId="30" fillId="3" borderId="111" xfId="0" applyFont="1" applyFill="1" applyBorder="1"/>
    <xf numFmtId="0" fontId="30" fillId="3" borderId="192" xfId="0" applyFont="1" applyFill="1" applyBorder="1"/>
    <xf numFmtId="0" fontId="30" fillId="3" borderId="130" xfId="0" applyFont="1" applyFill="1" applyBorder="1"/>
    <xf numFmtId="0" fontId="8" fillId="3" borderId="130" xfId="0" applyFont="1" applyFill="1" applyBorder="1"/>
    <xf numFmtId="3" fontId="8" fillId="3" borderId="189" xfId="0" applyNumberFormat="1" applyFont="1" applyFill="1" applyBorder="1"/>
    <xf numFmtId="3" fontId="8" fillId="3" borderId="193" xfId="0" applyNumberFormat="1" applyFont="1" applyFill="1" applyBorder="1"/>
    <xf numFmtId="0" fontId="30" fillId="3" borderId="142" xfId="0" applyFont="1" applyFill="1" applyBorder="1"/>
    <xf numFmtId="0" fontId="30" fillId="3" borderId="207" xfId="0" applyFont="1" applyFill="1" applyBorder="1"/>
    <xf numFmtId="0" fontId="8" fillId="3" borderId="207" xfId="0" applyFont="1" applyFill="1" applyBorder="1"/>
    <xf numFmtId="3" fontId="8" fillId="3" borderId="148" xfId="0" applyNumberFormat="1" applyFont="1" applyFill="1" applyBorder="1" applyAlignment="1">
      <alignment horizontal="right"/>
    </xf>
    <xf numFmtId="3" fontId="30" fillId="3" borderId="208" xfId="0" applyNumberFormat="1" applyFont="1" applyFill="1" applyBorder="1" applyAlignment="1">
      <alignment horizontal="right"/>
    </xf>
    <xf numFmtId="0" fontId="8" fillId="10" borderId="5" xfId="0" applyFont="1" applyFill="1" applyBorder="1"/>
    <xf numFmtId="0" fontId="8" fillId="10" borderId="6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23" xfId="0" applyFont="1" applyFill="1" applyBorder="1"/>
    <xf numFmtId="0" fontId="8" fillId="10" borderId="21" xfId="0" applyFont="1" applyFill="1" applyBorder="1"/>
    <xf numFmtId="0" fontId="8" fillId="3" borderId="107" xfId="0" applyFont="1" applyFill="1" applyBorder="1"/>
    <xf numFmtId="0" fontId="8" fillId="3" borderId="110" xfId="0" applyFont="1" applyFill="1" applyBorder="1"/>
    <xf numFmtId="3" fontId="8" fillId="3" borderId="111" xfId="0" applyNumberFormat="1" applyFont="1" applyFill="1" applyBorder="1"/>
    <xf numFmtId="4" fontId="8" fillId="3" borderId="111" xfId="0" applyNumberFormat="1" applyFont="1" applyFill="1" applyBorder="1"/>
    <xf numFmtId="16" fontId="8" fillId="0" borderId="0" xfId="0" applyNumberFormat="1" applyFont="1"/>
    <xf numFmtId="3" fontId="8" fillId="0" borderId="0" xfId="0" applyNumberFormat="1" applyFont="1"/>
    <xf numFmtId="3" fontId="25" fillId="0" borderId="156" xfId="0" applyNumberFormat="1" applyFont="1" applyFill="1" applyBorder="1"/>
    <xf numFmtId="3" fontId="25" fillId="0" borderId="156" xfId="0" applyNumberFormat="1" applyFont="1" applyFill="1" applyBorder="1" applyProtection="1">
      <protection locked="0"/>
    </xf>
    <xf numFmtId="3" fontId="25" fillId="0" borderId="36" xfId="0" applyNumberFormat="1" applyFont="1" applyFill="1" applyBorder="1"/>
    <xf numFmtId="0" fontId="35" fillId="10" borderId="148" xfId="0" applyFont="1" applyFill="1" applyBorder="1" applyAlignment="1">
      <alignment horizontal="center" vertical="center" wrapText="1"/>
    </xf>
    <xf numFmtId="3" fontId="15" fillId="0" borderId="178" xfId="0" applyNumberFormat="1" applyFont="1" applyFill="1" applyBorder="1" applyAlignment="1">
      <alignment horizontal="right" vertical="top"/>
    </xf>
    <xf numFmtId="0" fontId="1" fillId="10" borderId="22" xfId="0" applyFont="1" applyFill="1" applyBorder="1" applyAlignment="1">
      <alignment horizontal="center" vertical="top" wrapText="1"/>
    </xf>
    <xf numFmtId="0" fontId="1" fillId="0" borderId="0" xfId="0" applyFont="1"/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3" fillId="0" borderId="0" xfId="0" quotePrefix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47" fillId="0" borderId="0" xfId="0" quotePrefix="1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25" fillId="0" borderId="0" xfId="2" applyFont="1" applyAlignment="1" applyProtection="1">
      <alignment horizontal="center"/>
      <protection locked="0"/>
    </xf>
    <xf numFmtId="0" fontId="21" fillId="3" borderId="3" xfId="0" applyFont="1" applyFill="1" applyBorder="1" applyAlignment="1">
      <alignment horizontal="center" vertical="center" textRotation="90" wrapText="1"/>
    </xf>
    <xf numFmtId="0" fontId="21" fillId="3" borderId="178" xfId="0" applyFont="1" applyFill="1" applyBorder="1" applyAlignment="1">
      <alignment horizontal="center" vertical="center" textRotation="90" wrapText="1"/>
    </xf>
    <xf numFmtId="0" fontId="14" fillId="3" borderId="178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21" fillId="3" borderId="148" xfId="0" applyFont="1" applyFill="1" applyBorder="1" applyAlignment="1">
      <alignment horizontal="center" vertical="center" textRotation="90" wrapText="1"/>
    </xf>
    <xf numFmtId="0" fontId="14" fillId="10" borderId="178" xfId="0" applyFont="1" applyFill="1" applyBorder="1" applyAlignment="1">
      <alignment horizontal="center" vertical="center" wrapText="1"/>
    </xf>
    <xf numFmtId="0" fontId="14" fillId="10" borderId="178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 vertical="center" wrapText="1"/>
    </xf>
    <xf numFmtId="0" fontId="21" fillId="10" borderId="122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wrapText="1"/>
    </xf>
    <xf numFmtId="0" fontId="21" fillId="3" borderId="3" xfId="0" applyFont="1" applyFill="1" applyBorder="1" applyAlignment="1">
      <alignment horizontal="left" vertical="center" textRotation="90" wrapText="1"/>
    </xf>
    <xf numFmtId="0" fontId="21" fillId="3" borderId="178" xfId="0" applyFont="1" applyFill="1" applyBorder="1" applyAlignment="1">
      <alignment textRotation="90" wrapText="1"/>
    </xf>
    <xf numFmtId="0" fontId="14" fillId="3" borderId="178" xfId="0" applyFont="1" applyFill="1" applyBorder="1" applyAlignment="1">
      <alignment textRotation="90" wrapText="1"/>
    </xf>
    <xf numFmtId="0" fontId="14" fillId="3" borderId="4" xfId="0" applyFont="1" applyFill="1" applyBorder="1" applyAlignment="1">
      <alignment textRotation="90" wrapText="1"/>
    </xf>
    <xf numFmtId="0" fontId="21" fillId="10" borderId="24" xfId="0" applyFont="1" applyFill="1" applyBorder="1" applyAlignment="1">
      <alignment horizontal="center" vertical="top" wrapText="1"/>
    </xf>
    <xf numFmtId="0" fontId="21" fillId="10" borderId="13" xfId="0" applyFont="1" applyFill="1" applyBorder="1" applyAlignment="1">
      <alignment horizontal="center" vertical="top" wrapText="1"/>
    </xf>
    <xf numFmtId="0" fontId="14" fillId="10" borderId="21" xfId="0" applyFont="1" applyFill="1" applyBorder="1" applyAlignment="1">
      <alignment horizontal="center" vertical="top" wrapText="1"/>
    </xf>
    <xf numFmtId="0" fontId="14" fillId="10" borderId="148" xfId="0" applyFont="1" applyFill="1" applyBorder="1" applyAlignment="1">
      <alignment horizontal="center" vertical="top" wrapText="1"/>
    </xf>
    <xf numFmtId="0" fontId="14" fillId="10" borderId="8" xfId="0" applyFont="1" applyFill="1" applyBorder="1" applyAlignment="1">
      <alignment horizontal="center"/>
    </xf>
    <xf numFmtId="0" fontId="14" fillId="10" borderId="191" xfId="0" applyFont="1" applyFill="1" applyBorder="1" applyAlignment="1">
      <alignment horizontal="center"/>
    </xf>
    <xf numFmtId="0" fontId="35" fillId="3" borderId="192" xfId="0" applyFont="1" applyFill="1" applyBorder="1" applyAlignment="1">
      <alignment horizontal="left"/>
    </xf>
    <xf numFmtId="0" fontId="35" fillId="3" borderId="130" xfId="0" applyFont="1" applyFill="1" applyBorder="1" applyAlignment="1">
      <alignment horizontal="left"/>
    </xf>
    <xf numFmtId="0" fontId="35" fillId="3" borderId="193" xfId="0" applyFont="1" applyFill="1" applyBorder="1" applyAlignment="1">
      <alignment horizontal="left"/>
    </xf>
    <xf numFmtId="0" fontId="13" fillId="10" borderId="192" xfId="0" applyFont="1" applyFill="1" applyBorder="1" applyAlignment="1">
      <alignment horizontal="left" vertical="center"/>
    </xf>
    <xf numFmtId="0" fontId="13" fillId="10" borderId="130" xfId="0" applyFont="1" applyFill="1" applyBorder="1" applyAlignment="1">
      <alignment horizontal="left" vertical="center"/>
    </xf>
    <xf numFmtId="0" fontId="13" fillId="10" borderId="193" xfId="0" applyFont="1" applyFill="1" applyBorder="1" applyAlignment="1">
      <alignment horizontal="left" vertical="center"/>
    </xf>
    <xf numFmtId="0" fontId="13" fillId="10" borderId="142" xfId="0" applyFont="1" applyFill="1" applyBorder="1" applyAlignment="1">
      <alignment horizontal="left" vertical="center"/>
    </xf>
    <xf numFmtId="0" fontId="13" fillId="10" borderId="207" xfId="0" applyFont="1" applyFill="1" applyBorder="1" applyAlignment="1">
      <alignment horizontal="left" vertical="center"/>
    </xf>
    <xf numFmtId="0" fontId="13" fillId="10" borderId="208" xfId="0" applyFont="1" applyFill="1" applyBorder="1" applyAlignment="1">
      <alignment horizontal="left" vertical="center"/>
    </xf>
    <xf numFmtId="0" fontId="13" fillId="10" borderId="192" xfId="0" applyFont="1" applyFill="1" applyBorder="1" applyAlignment="1">
      <alignment horizontal="center"/>
    </xf>
    <xf numFmtId="0" fontId="13" fillId="10" borderId="130" xfId="0" applyFont="1" applyFill="1" applyBorder="1" applyAlignment="1">
      <alignment horizontal="center"/>
    </xf>
    <xf numFmtId="0" fontId="13" fillId="10" borderId="193" xfId="0" applyFont="1" applyFill="1" applyBorder="1" applyAlignment="1">
      <alignment horizontal="center"/>
    </xf>
    <xf numFmtId="0" fontId="35" fillId="3" borderId="18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13" fillId="0" borderId="8" xfId="0" applyFont="1" applyBorder="1" applyAlignment="1">
      <alignment vertical="top" wrapText="1"/>
    </xf>
    <xf numFmtId="0" fontId="13" fillId="0" borderId="201" xfId="0" applyFont="1" applyBorder="1" applyAlignment="1">
      <alignment vertical="top" wrapText="1"/>
    </xf>
    <xf numFmtId="0" fontId="13" fillId="0" borderId="191" xfId="0" applyFont="1" applyBorder="1" applyAlignment="1">
      <alignment vertical="top" wrapText="1"/>
    </xf>
    <xf numFmtId="0" fontId="13" fillId="0" borderId="18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4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top"/>
    </xf>
    <xf numFmtId="0" fontId="13" fillId="0" borderId="191" xfId="0" applyFont="1" applyBorder="1" applyAlignment="1">
      <alignment vertical="top"/>
    </xf>
    <xf numFmtId="0" fontId="13" fillId="0" borderId="189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148" xfId="0" applyFont="1" applyBorder="1" applyAlignment="1">
      <alignment vertical="center" wrapText="1"/>
    </xf>
    <xf numFmtId="0" fontId="13" fillId="0" borderId="18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48" xfId="0" applyFont="1" applyBorder="1" applyAlignment="1">
      <alignment horizontal="center" vertical="center" wrapText="1"/>
    </xf>
    <xf numFmtId="0" fontId="13" fillId="0" borderId="192" xfId="0" applyFont="1" applyBorder="1" applyAlignment="1">
      <alignment vertical="top" wrapText="1"/>
    </xf>
    <xf numFmtId="0" fontId="13" fillId="0" borderId="130" xfId="0" applyFont="1" applyBorder="1" applyAlignment="1">
      <alignment vertical="top" wrapText="1"/>
    </xf>
    <xf numFmtId="0" fontId="13" fillId="0" borderId="193" xfId="0" applyFont="1" applyBorder="1" applyAlignment="1">
      <alignment vertical="top" wrapText="1"/>
    </xf>
    <xf numFmtId="0" fontId="35" fillId="3" borderId="18" xfId="0" applyFont="1" applyFill="1" applyBorder="1" applyAlignment="1">
      <alignment horizontal="center"/>
    </xf>
    <xf numFmtId="0" fontId="35" fillId="3" borderId="19" xfId="0" applyFont="1" applyFill="1" applyBorder="1" applyAlignment="1">
      <alignment horizontal="center"/>
    </xf>
    <xf numFmtId="0" fontId="35" fillId="3" borderId="20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50" xfId="0" applyFont="1" applyFill="1" applyBorder="1" applyAlignment="1">
      <alignment horizontal="center" vertical="center" wrapText="1"/>
    </xf>
    <xf numFmtId="0" fontId="13" fillId="10" borderId="122" xfId="0" applyFont="1" applyFill="1" applyBorder="1" applyAlignment="1">
      <alignment horizontal="center" vertical="center" wrapText="1"/>
    </xf>
    <xf numFmtId="0" fontId="13" fillId="0" borderId="201" xfId="0" applyFont="1" applyBorder="1" applyAlignment="1">
      <alignment vertical="top"/>
    </xf>
    <xf numFmtId="0" fontId="13" fillId="0" borderId="21" xfId="0" applyFont="1" applyBorder="1" applyAlignment="1">
      <alignment wrapText="1"/>
    </xf>
    <xf numFmtId="0" fontId="13" fillId="0" borderId="18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48" xfId="0" applyFont="1" applyBorder="1" applyAlignment="1">
      <alignment vertical="center"/>
    </xf>
    <xf numFmtId="4" fontId="13" fillId="0" borderId="189" xfId="0" applyNumberFormat="1" applyFont="1" applyFill="1" applyBorder="1" applyAlignment="1">
      <alignment horizontal="right"/>
    </xf>
    <xf numFmtId="4" fontId="13" fillId="0" borderId="148" xfId="0" applyNumberFormat="1" applyFont="1" applyFill="1" applyBorder="1" applyAlignment="1">
      <alignment horizontal="right"/>
    </xf>
    <xf numFmtId="0" fontId="13" fillId="0" borderId="115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50" fillId="0" borderId="119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127" xfId="0" applyFont="1" applyBorder="1" applyAlignment="1">
      <alignment horizontal="left"/>
    </xf>
    <xf numFmtId="0" fontId="50" fillId="0" borderId="128" xfId="0" applyFont="1" applyBorder="1" applyAlignment="1">
      <alignment horizontal="left"/>
    </xf>
    <xf numFmtId="0" fontId="50" fillId="0" borderId="122" xfId="0" applyFont="1" applyBorder="1" applyAlignment="1">
      <alignment horizontal="left"/>
    </xf>
    <xf numFmtId="0" fontId="36" fillId="0" borderId="127" xfId="0" applyFont="1" applyBorder="1" applyAlignment="1">
      <alignment horizontal="left"/>
    </xf>
    <xf numFmtId="0" fontId="36" fillId="0" borderId="128" xfId="0" applyFont="1" applyBorder="1" applyAlignment="1">
      <alignment horizontal="left"/>
    </xf>
    <xf numFmtId="0" fontId="36" fillId="0" borderId="122" xfId="0" applyFont="1" applyBorder="1" applyAlignment="1">
      <alignment horizontal="left"/>
    </xf>
    <xf numFmtId="0" fontId="35" fillId="3" borderId="188" xfId="0" applyFont="1" applyFill="1" applyBorder="1" applyAlignment="1">
      <alignment wrapText="1"/>
    </xf>
    <xf numFmtId="0" fontId="35" fillId="3" borderId="189" xfId="0" applyFont="1" applyFill="1" applyBorder="1" applyAlignment="1">
      <alignment wrapText="1"/>
    </xf>
    <xf numFmtId="0" fontId="15" fillId="10" borderId="205" xfId="0" applyFont="1" applyFill="1" applyBorder="1" applyAlignment="1" applyProtection="1">
      <alignment vertical="center" wrapText="1"/>
    </xf>
    <xf numFmtId="0" fontId="13" fillId="10" borderId="210" xfId="0" applyFont="1" applyFill="1" applyBorder="1" applyAlignment="1">
      <alignment vertical="center" wrapText="1"/>
    </xf>
    <xf numFmtId="0" fontId="13" fillId="10" borderId="211" xfId="0" applyFont="1" applyFill="1" applyBorder="1" applyAlignment="1">
      <alignment vertical="center" wrapText="1"/>
    </xf>
    <xf numFmtId="0" fontId="13" fillId="10" borderId="212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vertical="center" wrapText="1"/>
    </xf>
    <xf numFmtId="0" fontId="13" fillId="10" borderId="213" xfId="0" applyFont="1" applyFill="1" applyBorder="1" applyAlignment="1">
      <alignment vertical="center" wrapText="1"/>
    </xf>
    <xf numFmtId="0" fontId="13" fillId="10" borderId="207" xfId="0" applyFont="1" applyFill="1" applyBorder="1" applyAlignment="1">
      <alignment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wrapText="1"/>
    </xf>
    <xf numFmtId="0" fontId="13" fillId="10" borderId="21" xfId="0" applyFont="1" applyFill="1" applyBorder="1" applyAlignment="1">
      <alignment horizontal="center" vertical="top" wrapText="1"/>
    </xf>
    <xf numFmtId="0" fontId="13" fillId="10" borderId="148" xfId="0" applyFont="1" applyFill="1" applyBorder="1" applyAlignment="1">
      <alignment horizontal="center" vertical="top" wrapText="1"/>
    </xf>
    <xf numFmtId="0" fontId="35" fillId="10" borderId="21" xfId="0" applyFont="1" applyFill="1" applyBorder="1" applyAlignment="1">
      <alignment horizontal="center" vertical="top" wrapText="1"/>
    </xf>
    <xf numFmtId="0" fontId="35" fillId="10" borderId="22" xfId="0" applyFont="1" applyFill="1" applyBorder="1" applyAlignment="1">
      <alignment horizontal="center" vertical="top" wrapText="1"/>
    </xf>
    <xf numFmtId="0" fontId="35" fillId="3" borderId="31" xfId="0" applyFont="1" applyFill="1" applyBorder="1" applyAlignment="1">
      <alignment horizontal="center" vertical="center" textRotation="90" wrapText="1"/>
    </xf>
    <xf numFmtId="0" fontId="35" fillId="3" borderId="212" xfId="0" applyFont="1" applyFill="1" applyBorder="1" applyAlignment="1">
      <alignment wrapText="1"/>
    </xf>
    <xf numFmtId="0" fontId="35" fillId="3" borderId="214" xfId="0" applyFont="1" applyFill="1" applyBorder="1" applyAlignment="1">
      <alignment wrapText="1"/>
    </xf>
    <xf numFmtId="0" fontId="35" fillId="3" borderId="217" xfId="0" applyFont="1" applyFill="1" applyBorder="1" applyAlignment="1">
      <alignment wrapText="1"/>
    </xf>
    <xf numFmtId="0" fontId="35" fillId="3" borderId="214" xfId="0" applyFont="1" applyFill="1" applyBorder="1" applyAlignment="1">
      <alignment horizontal="center" vertical="center" textRotation="90" wrapText="1"/>
    </xf>
    <xf numFmtId="0" fontId="35" fillId="3" borderId="214" xfId="0" applyFont="1" applyFill="1" applyBorder="1" applyAlignment="1">
      <alignment horizontal="center" vertical="center" wrapText="1"/>
    </xf>
    <xf numFmtId="0" fontId="35" fillId="3" borderId="219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vertical="center" wrapText="1"/>
    </xf>
    <xf numFmtId="0" fontId="13" fillId="10" borderId="220" xfId="0" applyFont="1" applyFill="1" applyBorder="1" applyAlignment="1">
      <alignment vertical="center" wrapText="1"/>
    </xf>
    <xf numFmtId="0" fontId="13" fillId="10" borderId="221" xfId="0" applyFont="1" applyFill="1" applyBorder="1" applyAlignment="1">
      <alignment vertical="center" wrapText="1"/>
    </xf>
    <xf numFmtId="0" fontId="13" fillId="10" borderId="222" xfId="0" applyFont="1" applyFill="1" applyBorder="1" applyAlignment="1">
      <alignment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vertical="center" wrapText="1"/>
    </xf>
    <xf numFmtId="0" fontId="13" fillId="10" borderId="127" xfId="0" applyFont="1" applyFill="1" applyBorder="1" applyAlignment="1">
      <alignment horizontal="left" vertical="center" wrapText="1"/>
    </xf>
    <xf numFmtId="0" fontId="13" fillId="10" borderId="128" xfId="0" applyFont="1" applyFill="1" applyBorder="1" applyAlignment="1">
      <alignment horizontal="left" vertical="center" wrapText="1"/>
    </xf>
    <xf numFmtId="0" fontId="13" fillId="10" borderId="122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35" fillId="10" borderId="37" xfId="0" applyFont="1" applyFill="1" applyBorder="1" applyAlignment="1">
      <alignment horizontal="center" vertical="center" wrapText="1"/>
    </xf>
    <xf numFmtId="0" fontId="13" fillId="10" borderId="164" xfId="0" applyFont="1" applyFill="1" applyBorder="1" applyAlignment="1">
      <alignment horizontal="center" vertical="center" wrapText="1"/>
    </xf>
    <xf numFmtId="0" fontId="13" fillId="10" borderId="165" xfId="0" applyFont="1" applyFill="1" applyBorder="1" applyAlignment="1">
      <alignment horizontal="center" vertical="center" wrapText="1"/>
    </xf>
    <xf numFmtId="0" fontId="13" fillId="10" borderId="166" xfId="0" applyFont="1" applyFill="1" applyBorder="1" applyAlignment="1">
      <alignment horizontal="center" vertical="center" wrapText="1"/>
    </xf>
    <xf numFmtId="0" fontId="35" fillId="10" borderId="37" xfId="0" applyFont="1" applyFill="1" applyBorder="1" applyAlignment="1">
      <alignment wrapText="1"/>
    </xf>
    <xf numFmtId="0" fontId="13" fillId="10" borderId="121" xfId="0" applyFont="1" applyFill="1" applyBorder="1" applyAlignment="1">
      <alignment horizontal="center" vertical="top" wrapText="1"/>
    </xf>
    <xf numFmtId="0" fontId="13" fillId="10" borderId="115" xfId="0" applyFont="1" applyFill="1" applyBorder="1" applyAlignment="1">
      <alignment horizontal="center" vertical="top" wrapText="1"/>
    </xf>
    <xf numFmtId="0" fontId="35" fillId="10" borderId="121" xfId="0" applyFont="1" applyFill="1" applyBorder="1" applyAlignment="1">
      <alignment horizontal="center" vertical="top" wrapText="1"/>
    </xf>
    <xf numFmtId="0" fontId="35" fillId="10" borderId="115" xfId="0" applyFont="1" applyFill="1" applyBorder="1" applyAlignment="1">
      <alignment horizontal="center" vertical="top" wrapText="1"/>
    </xf>
    <xf numFmtId="0" fontId="13" fillId="10" borderId="170" xfId="0" applyFont="1" applyFill="1" applyBorder="1" applyAlignment="1">
      <alignment horizontal="center" vertical="center" wrapText="1"/>
    </xf>
    <xf numFmtId="0" fontId="13" fillId="10" borderId="201" xfId="0" applyFont="1" applyFill="1" applyBorder="1" applyAlignment="1">
      <alignment horizontal="center" vertical="center" wrapText="1"/>
    </xf>
    <xf numFmtId="0" fontId="13" fillId="10" borderId="191" xfId="0" applyFont="1" applyFill="1" applyBorder="1" applyAlignment="1">
      <alignment horizontal="center" vertical="center" wrapText="1"/>
    </xf>
    <xf numFmtId="0" fontId="13" fillId="10" borderId="209" xfId="0" applyFont="1" applyFill="1" applyBorder="1" applyAlignment="1">
      <alignment horizontal="center" vertical="center" wrapText="1"/>
    </xf>
    <xf numFmtId="0" fontId="13" fillId="10" borderId="223" xfId="0" applyFont="1" applyFill="1" applyBorder="1" applyAlignment="1">
      <alignment horizontal="center" vertical="center" wrapText="1"/>
    </xf>
    <xf numFmtId="0" fontId="13" fillId="10" borderId="216" xfId="0" applyFont="1" applyFill="1" applyBorder="1" applyAlignment="1">
      <alignment horizontal="center" vertical="center" wrapText="1"/>
    </xf>
    <xf numFmtId="0" fontId="13" fillId="10" borderId="214" xfId="0" applyFont="1" applyFill="1" applyBorder="1" applyAlignment="1">
      <alignment horizontal="center" vertical="top" wrapText="1"/>
    </xf>
    <xf numFmtId="0" fontId="13" fillId="10" borderId="266" xfId="0" applyFont="1" applyFill="1" applyBorder="1" applyAlignment="1">
      <alignment horizontal="center" vertical="top" wrapText="1"/>
    </xf>
    <xf numFmtId="0" fontId="35" fillId="10" borderId="30" xfId="0" applyFont="1" applyFill="1" applyBorder="1" applyAlignment="1">
      <alignment horizontal="center" vertical="top" wrapText="1"/>
    </xf>
    <xf numFmtId="0" fontId="35" fillId="10" borderId="185" xfId="0" applyFont="1" applyFill="1" applyBorder="1" applyAlignment="1">
      <alignment horizontal="center" vertical="top" wrapText="1"/>
    </xf>
    <xf numFmtId="0" fontId="15" fillId="10" borderId="25" xfId="0" applyFont="1" applyFill="1" applyBorder="1" applyAlignment="1" applyProtection="1">
      <alignment vertical="center" wrapText="1"/>
    </xf>
    <xf numFmtId="0" fontId="13" fillId="10" borderId="26" xfId="0" applyFont="1" applyFill="1" applyBorder="1" applyAlignment="1">
      <alignment vertical="center" wrapText="1"/>
    </xf>
    <xf numFmtId="0" fontId="13" fillId="10" borderId="182" xfId="0" applyFont="1" applyFill="1" applyBorder="1" applyAlignment="1">
      <alignment vertical="center" wrapText="1"/>
    </xf>
    <xf numFmtId="0" fontId="13" fillId="10" borderId="28" xfId="0" applyFont="1" applyFill="1" applyBorder="1" applyAlignment="1">
      <alignment vertical="center" wrapText="1"/>
    </xf>
    <xf numFmtId="0" fontId="13" fillId="10" borderId="47" xfId="0" applyFont="1" applyFill="1" applyBorder="1" applyAlignment="1">
      <alignment vertical="center" wrapText="1"/>
    </xf>
    <xf numFmtId="0" fontId="13" fillId="10" borderId="48" xfId="0" applyFont="1" applyFill="1" applyBorder="1" applyAlignment="1">
      <alignment vertical="center" wrapText="1"/>
    </xf>
    <xf numFmtId="0" fontId="36" fillId="10" borderId="37" xfId="0" applyFont="1" applyFill="1" applyBorder="1" applyAlignment="1">
      <alignment horizontal="center" vertical="center" wrapText="1"/>
    </xf>
    <xf numFmtId="4" fontId="13" fillId="10" borderId="135" xfId="0" applyNumberFormat="1" applyFont="1" applyFill="1" applyBorder="1" applyAlignment="1">
      <alignment horizontal="right"/>
    </xf>
    <xf numFmtId="4" fontId="13" fillId="10" borderId="22" xfId="0" applyNumberFormat="1" applyFont="1" applyFill="1" applyBorder="1" applyAlignment="1">
      <alignment horizontal="right"/>
    </xf>
    <xf numFmtId="4" fontId="37" fillId="3" borderId="193" xfId="0" applyNumberFormat="1" applyFont="1" applyFill="1" applyBorder="1" applyAlignment="1" applyProtection="1">
      <alignment horizontal="center"/>
    </xf>
    <xf numFmtId="4" fontId="37" fillId="3" borderId="208" xfId="0" applyNumberFormat="1" applyFont="1" applyFill="1" applyBorder="1" applyAlignment="1" applyProtection="1">
      <alignment horizontal="center"/>
    </xf>
    <xf numFmtId="0" fontId="35" fillId="3" borderId="3" xfId="0" applyFont="1" applyFill="1" applyBorder="1" applyAlignment="1">
      <alignment horizontal="center" vertical="center" textRotation="90" wrapText="1"/>
    </xf>
    <xf numFmtId="0" fontId="35" fillId="3" borderId="1" xfId="0" applyFont="1" applyFill="1" applyBorder="1" applyAlignment="1">
      <alignment horizontal="center" vertical="center" textRotation="90" wrapText="1"/>
    </xf>
    <xf numFmtId="0" fontId="35" fillId="3" borderId="2" xfId="0" applyFont="1" applyFill="1" applyBorder="1" applyAlignment="1">
      <alignment horizontal="center" vertical="center" textRotation="90" wrapText="1"/>
    </xf>
    <xf numFmtId="0" fontId="35" fillId="3" borderId="18" xfId="0" applyFont="1" applyFill="1" applyBorder="1" applyAlignment="1">
      <alignment wrapText="1"/>
    </xf>
    <xf numFmtId="0" fontId="35" fillId="3" borderId="20" xfId="0" applyFont="1" applyFill="1" applyBorder="1" applyAlignment="1">
      <alignment wrapText="1"/>
    </xf>
    <xf numFmtId="0" fontId="13" fillId="10" borderId="5" xfId="0" applyFont="1" applyFill="1" applyBorder="1" applyAlignment="1">
      <alignment horizontal="left" vertical="center" wrapText="1"/>
    </xf>
    <xf numFmtId="0" fontId="13" fillId="10" borderId="7" xfId="0" applyFont="1" applyFill="1" applyBorder="1" applyAlignment="1">
      <alignment horizontal="left" wrapText="1"/>
    </xf>
    <xf numFmtId="0" fontId="13" fillId="10" borderId="23" xfId="0" applyFont="1" applyFill="1" applyBorder="1" applyAlignment="1">
      <alignment horizontal="left" wrapText="1"/>
    </xf>
    <xf numFmtId="0" fontId="13" fillId="10" borderId="24" xfId="0" applyFont="1" applyFill="1" applyBorder="1" applyAlignment="1">
      <alignment horizontal="left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wrapText="1"/>
    </xf>
    <xf numFmtId="0" fontId="35" fillId="3" borderId="53" xfId="0" applyFont="1" applyFill="1" applyBorder="1" applyAlignment="1">
      <alignment wrapText="1"/>
    </xf>
    <xf numFmtId="0" fontId="35" fillId="3" borderId="55" xfId="0" applyFont="1" applyFill="1" applyBorder="1" applyAlignment="1">
      <alignment wrapText="1"/>
    </xf>
    <xf numFmtId="0" fontId="35" fillId="3" borderId="5" xfId="0" applyFont="1" applyFill="1" applyBorder="1" applyAlignment="1">
      <alignment wrapText="1"/>
    </xf>
    <xf numFmtId="0" fontId="35" fillId="3" borderId="7" xfId="0" applyFont="1" applyFill="1" applyBorder="1" applyAlignment="1">
      <alignment wrapText="1"/>
    </xf>
    <xf numFmtId="0" fontId="13" fillId="10" borderId="11" xfId="0" applyFont="1" applyFill="1" applyBorder="1" applyAlignment="1">
      <alignment horizontal="left" wrapText="1"/>
    </xf>
    <xf numFmtId="0" fontId="13" fillId="10" borderId="13" xfId="0" applyFont="1" applyFill="1" applyBorder="1" applyAlignment="1">
      <alignment horizontal="left" wrapText="1"/>
    </xf>
    <xf numFmtId="0" fontId="13" fillId="10" borderId="8" xfId="0" applyFont="1" applyFill="1" applyBorder="1" applyAlignment="1">
      <alignment horizontal="center" wrapText="1"/>
    </xf>
    <xf numFmtId="0" fontId="13" fillId="10" borderId="122" xfId="0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center" vertical="top" wrapText="1"/>
    </xf>
    <xf numFmtId="0" fontId="14" fillId="10" borderId="22" xfId="0" applyFont="1" applyFill="1" applyBorder="1" applyAlignment="1">
      <alignment horizontal="center" vertical="top" wrapText="1"/>
    </xf>
    <xf numFmtId="0" fontId="21" fillId="10" borderId="21" xfId="0" applyFont="1" applyFill="1" applyBorder="1" applyAlignment="1">
      <alignment horizontal="center" vertical="top" wrapText="1"/>
    </xf>
    <xf numFmtId="0" fontId="21" fillId="10" borderId="22" xfId="0" applyFont="1" applyFill="1" applyBorder="1" applyAlignment="1">
      <alignment horizontal="center" vertical="top" wrapText="1"/>
    </xf>
    <xf numFmtId="0" fontId="14" fillId="10" borderId="5" xfId="0" applyFont="1" applyFill="1" applyBorder="1" applyAlignment="1">
      <alignment horizontal="left" vertical="center"/>
    </xf>
    <xf numFmtId="0" fontId="14" fillId="10" borderId="6" xfId="0" applyFont="1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4" fillId="10" borderId="11" xfId="0" applyFont="1" applyFill="1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4" fillId="10" borderId="13" xfId="0" applyFont="1" applyFill="1" applyBorder="1" applyAlignment="1">
      <alignment horizontal="left" vertical="center"/>
    </xf>
    <xf numFmtId="0" fontId="18" fillId="10" borderId="8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wrapText="1"/>
    </xf>
    <xf numFmtId="0" fontId="16" fillId="10" borderId="10" xfId="0" applyFont="1" applyFill="1" applyBorder="1" applyAlignment="1">
      <alignment wrapText="1"/>
    </xf>
    <xf numFmtId="0" fontId="20" fillId="10" borderId="8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5" fillId="3" borderId="7" xfId="0" applyFont="1" applyFill="1" applyBorder="1" applyAlignment="1">
      <alignment horizontal="left"/>
    </xf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top"/>
    </xf>
    <xf numFmtId="0" fontId="13" fillId="0" borderId="2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192" xfId="0" applyFont="1" applyBorder="1" applyAlignment="1">
      <alignment horizontal="center" vertical="center" wrapText="1"/>
    </xf>
    <xf numFmtId="0" fontId="13" fillId="0" borderId="232" xfId="0" applyFont="1" applyBorder="1" applyAlignment="1">
      <alignment horizontal="center" vertical="center" wrapText="1"/>
    </xf>
    <xf numFmtId="0" fontId="13" fillId="0" borderId="142" xfId="0" applyFont="1" applyBorder="1" applyAlignment="1">
      <alignment horizontal="center" vertical="center" wrapText="1"/>
    </xf>
    <xf numFmtId="0" fontId="13" fillId="0" borderId="53" xfId="0" applyFont="1" applyBorder="1" applyAlignment="1">
      <alignment vertical="top" wrapText="1"/>
    </xf>
    <xf numFmtId="0" fontId="13" fillId="0" borderId="54" xfId="0" applyFont="1" applyBorder="1" applyAlignment="1">
      <alignment vertical="top" wrapText="1"/>
    </xf>
    <xf numFmtId="0" fontId="13" fillId="0" borderId="55" xfId="0" applyFont="1" applyBorder="1" applyAlignment="1">
      <alignment vertical="top" wrapText="1"/>
    </xf>
    <xf numFmtId="0" fontId="35" fillId="3" borderId="11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25" fillId="0" borderId="0" xfId="0" applyFont="1" applyAlignment="1" applyProtection="1"/>
    <xf numFmtId="0" fontId="0" fillId="0" borderId="0" xfId="0" applyAlignment="1"/>
    <xf numFmtId="0" fontId="13" fillId="0" borderId="9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35" fillId="3" borderId="14" xfId="0" applyFont="1" applyFill="1" applyBorder="1" applyAlignment="1">
      <alignment horizontal="center"/>
    </xf>
    <xf numFmtId="0" fontId="35" fillId="3" borderId="15" xfId="0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/>
    </xf>
    <xf numFmtId="0" fontId="13" fillId="0" borderId="2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3" fillId="10" borderId="134" xfId="0" applyNumberFormat="1" applyFont="1" applyFill="1" applyBorder="1" applyAlignment="1">
      <alignment horizontal="right"/>
    </xf>
    <xf numFmtId="0" fontId="13" fillId="10" borderId="22" xfId="0" applyFont="1" applyFill="1" applyBorder="1" applyAlignment="1">
      <alignment horizontal="right"/>
    </xf>
    <xf numFmtId="4" fontId="37" fillId="8" borderId="193" xfId="0" applyNumberFormat="1" applyFont="1" applyFill="1" applyBorder="1" applyAlignment="1" applyProtection="1">
      <alignment horizontal="center"/>
    </xf>
    <xf numFmtId="4" fontId="37" fillId="8" borderId="208" xfId="0" applyNumberFormat="1" applyFont="1" applyFill="1" applyBorder="1" applyAlignment="1" applyProtection="1">
      <alignment horizontal="center"/>
    </xf>
    <xf numFmtId="2" fontId="13" fillId="0" borderId="189" xfId="0" applyNumberFormat="1" applyFont="1" applyFill="1" applyBorder="1" applyAlignment="1">
      <alignment horizontal="center"/>
    </xf>
    <xf numFmtId="2" fontId="13" fillId="0" borderId="148" xfId="0" applyNumberFormat="1" applyFont="1" applyFill="1" applyBorder="1" applyAlignment="1">
      <alignment horizontal="center"/>
    </xf>
    <xf numFmtId="0" fontId="50" fillId="0" borderId="129" xfId="0" applyFont="1" applyBorder="1" applyAlignment="1">
      <alignment horizontal="left"/>
    </xf>
    <xf numFmtId="0" fontId="36" fillId="0" borderId="129" xfId="0" applyFont="1" applyBorder="1" applyAlignment="1">
      <alignment horizontal="left"/>
    </xf>
    <xf numFmtId="0" fontId="14" fillId="0" borderId="115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50" fillId="0" borderId="120" xfId="0" applyFont="1" applyBorder="1" applyAlignment="1">
      <alignment horizontal="left"/>
    </xf>
    <xf numFmtId="0" fontId="50" fillId="0" borderId="121" xfId="0" applyFont="1" applyBorder="1" applyAlignment="1">
      <alignment horizontal="left"/>
    </xf>
    <xf numFmtId="0" fontId="50" fillId="0" borderId="0" xfId="0" applyFont="1" applyBorder="1" applyAlignment="1">
      <alignment horizontal="left"/>
    </xf>
    <xf numFmtId="0" fontId="14" fillId="0" borderId="12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" fontId="35" fillId="8" borderId="193" xfId="0" applyNumberFormat="1" applyFont="1" applyFill="1" applyBorder="1" applyAlignment="1">
      <alignment horizontal="center"/>
    </xf>
    <xf numFmtId="4" fontId="35" fillId="8" borderId="208" xfId="0" applyNumberFormat="1" applyFont="1" applyFill="1" applyBorder="1" applyAlignment="1">
      <alignment horizontal="center"/>
    </xf>
    <xf numFmtId="0" fontId="15" fillId="0" borderId="209" xfId="0" applyFont="1" applyFill="1" applyBorder="1" applyAlignment="1">
      <alignment wrapText="1"/>
    </xf>
    <xf numFmtId="0" fontId="13" fillId="0" borderId="223" xfId="0" applyFont="1" applyFill="1" applyBorder="1" applyAlignment="1">
      <alignment wrapText="1"/>
    </xf>
    <xf numFmtId="0" fontId="13" fillId="0" borderId="227" xfId="0" applyFont="1" applyFill="1" applyBorder="1" applyAlignment="1">
      <alignment wrapText="1"/>
    </xf>
    <xf numFmtId="0" fontId="13" fillId="10" borderId="226" xfId="0" applyFont="1" applyFill="1" applyBorder="1" applyAlignment="1">
      <alignment vertical="center" wrapText="1"/>
    </xf>
    <xf numFmtId="0" fontId="35" fillId="3" borderId="171" xfId="0" applyFont="1" applyFill="1" applyBorder="1" applyAlignment="1">
      <alignment wrapText="1"/>
    </xf>
    <xf numFmtId="0" fontId="35" fillId="3" borderId="178" xfId="0" applyFont="1" applyFill="1" applyBorder="1" applyAlignment="1">
      <alignment wrapText="1"/>
    </xf>
    <xf numFmtId="0" fontId="15" fillId="0" borderId="56" xfId="0" applyFont="1" applyFill="1" applyBorder="1" applyAlignment="1" applyProtection="1">
      <alignment wrapText="1"/>
    </xf>
    <xf numFmtId="0" fontId="13" fillId="0" borderId="57" xfId="0" applyFont="1" applyFill="1" applyBorder="1" applyAlignment="1">
      <alignment wrapText="1"/>
    </xf>
    <xf numFmtId="0" fontId="13" fillId="0" borderId="58" xfId="0" applyFont="1" applyFill="1" applyBorder="1" applyAlignment="1">
      <alignment wrapText="1"/>
    </xf>
    <xf numFmtId="0" fontId="15" fillId="0" borderId="209" xfId="0" applyFont="1" applyFill="1" applyBorder="1" applyAlignment="1" applyProtection="1">
      <alignment wrapText="1"/>
    </xf>
    <xf numFmtId="0" fontId="13" fillId="10" borderId="30" xfId="0" applyFont="1" applyFill="1" applyBorder="1" applyAlignment="1">
      <alignment horizontal="center" vertical="top" wrapText="1"/>
    </xf>
    <xf numFmtId="0" fontId="13" fillId="10" borderId="185" xfId="0" applyFont="1" applyFill="1" applyBorder="1" applyAlignment="1">
      <alignment horizontal="center" vertical="top" wrapText="1"/>
    </xf>
    <xf numFmtId="0" fontId="15" fillId="0" borderId="223" xfId="0" applyFont="1" applyFill="1" applyBorder="1" applyAlignment="1">
      <alignment wrapText="1"/>
    </xf>
    <xf numFmtId="0" fontId="15" fillId="0" borderId="227" xfId="0" applyFont="1" applyFill="1" applyBorder="1" applyAlignment="1">
      <alignment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wrapText="1"/>
    </xf>
    <xf numFmtId="0" fontId="13" fillId="10" borderId="27" xfId="0" applyFont="1" applyFill="1" applyBorder="1" applyAlignment="1">
      <alignment vertical="center" wrapText="1"/>
    </xf>
    <xf numFmtId="0" fontId="13" fillId="10" borderId="49" xfId="0" applyFont="1" applyFill="1" applyBorder="1" applyAlignment="1">
      <alignment vertical="center" wrapText="1"/>
    </xf>
    <xf numFmtId="0" fontId="13" fillId="10" borderId="37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wrapText="1"/>
    </xf>
    <xf numFmtId="0" fontId="13" fillId="10" borderId="11" xfId="0" applyFont="1" applyFill="1" applyBorder="1" applyAlignment="1">
      <alignment horizontal="center" vertical="top" wrapText="1"/>
    </xf>
    <xf numFmtId="0" fontId="35" fillId="10" borderId="11" xfId="0" applyFont="1" applyFill="1" applyBorder="1" applyAlignment="1">
      <alignment horizontal="center" vertical="top" wrapText="1"/>
    </xf>
    <xf numFmtId="0" fontId="13" fillId="10" borderId="169" xfId="0" applyFont="1" applyFill="1" applyBorder="1" applyAlignment="1">
      <alignment horizontal="center" vertical="top" wrapText="1"/>
    </xf>
    <xf numFmtId="0" fontId="13" fillId="10" borderId="202" xfId="0" applyFont="1" applyFill="1" applyBorder="1" applyAlignment="1">
      <alignment horizontal="center" vertical="top" wrapText="1"/>
    </xf>
    <xf numFmtId="0" fontId="35" fillId="10" borderId="169" xfId="0" applyFont="1" applyFill="1" applyBorder="1" applyAlignment="1">
      <alignment horizontal="center" vertical="top" wrapText="1"/>
    </xf>
    <xf numFmtId="0" fontId="35" fillId="10" borderId="202" xfId="0" applyFont="1" applyFill="1" applyBorder="1" applyAlignment="1">
      <alignment horizontal="center" vertical="top" wrapText="1"/>
    </xf>
    <xf numFmtId="0" fontId="14" fillId="10" borderId="192" xfId="0" applyFont="1" applyFill="1" applyBorder="1" applyAlignment="1">
      <alignment horizontal="left" vertical="center" wrapText="1"/>
    </xf>
    <xf numFmtId="0" fontId="14" fillId="10" borderId="232" xfId="0" applyFont="1" applyFill="1" applyBorder="1" applyAlignment="1">
      <alignment horizontal="left" wrapText="1"/>
    </xf>
    <xf numFmtId="0" fontId="17" fillId="10" borderId="178" xfId="0" applyFont="1" applyFill="1" applyBorder="1" applyAlignment="1">
      <alignment horizontal="center" vertical="center" wrapText="1"/>
    </xf>
    <xf numFmtId="0" fontId="14" fillId="10" borderId="178" xfId="0" applyFont="1" applyFill="1" applyBorder="1" applyAlignment="1">
      <alignment wrapText="1"/>
    </xf>
    <xf numFmtId="0" fontId="1" fillId="10" borderId="233" xfId="0" applyFont="1" applyFill="1" applyBorder="1" applyAlignment="1">
      <alignment horizontal="center" vertical="top" wrapText="1"/>
    </xf>
    <xf numFmtId="0" fontId="25" fillId="10" borderId="233" xfId="0" applyFont="1" applyFill="1" applyBorder="1"/>
    <xf numFmtId="0" fontId="21" fillId="10" borderId="233" xfId="0" applyFont="1" applyFill="1" applyBorder="1" applyAlignment="1">
      <alignment horizontal="center" vertical="top" wrapText="1"/>
    </xf>
    <xf numFmtId="0" fontId="25" fillId="11" borderId="231" xfId="0" applyFont="1" applyFill="1" applyBorder="1" applyAlignment="1">
      <alignment horizontal="center"/>
    </xf>
    <xf numFmtId="0" fontId="25" fillId="11" borderId="130" xfId="0" applyFont="1" applyFill="1" applyBorder="1" applyAlignment="1">
      <alignment horizontal="center"/>
    </xf>
    <xf numFmtId="0" fontId="25" fillId="11" borderId="193" xfId="0" applyFont="1" applyFill="1" applyBorder="1" applyAlignment="1">
      <alignment horizontal="center"/>
    </xf>
    <xf numFmtId="0" fontId="25" fillId="11" borderId="238" xfId="0" applyFont="1" applyFill="1" applyBorder="1" applyAlignment="1">
      <alignment horizontal="center"/>
    </xf>
    <xf numFmtId="0" fontId="25" fillId="11" borderId="225" xfId="0" applyFont="1" applyFill="1" applyBorder="1" applyAlignment="1">
      <alignment horizontal="center"/>
    </xf>
    <xf numFmtId="0" fontId="25" fillId="11" borderId="239" xfId="0" applyFont="1" applyFill="1" applyBorder="1" applyAlignment="1">
      <alignment horizontal="center"/>
    </xf>
    <xf numFmtId="0" fontId="29" fillId="11" borderId="237" xfId="0" applyFont="1" applyFill="1" applyBorder="1" applyAlignment="1">
      <alignment horizontal="center" vertical="center" wrapText="1"/>
    </xf>
    <xf numFmtId="0" fontId="29" fillId="11" borderId="148" xfId="0" applyFont="1" applyFill="1" applyBorder="1" applyAlignment="1">
      <alignment horizontal="center" vertical="center" wrapText="1"/>
    </xf>
    <xf numFmtId="0" fontId="25" fillId="11" borderId="252" xfId="0" applyFont="1" applyFill="1" applyBorder="1" applyAlignment="1">
      <alignment horizontal="center" vertical="center" wrapText="1"/>
    </xf>
    <xf numFmtId="0" fontId="25" fillId="11" borderId="148" xfId="0" applyFont="1" applyFill="1" applyBorder="1" applyAlignment="1">
      <alignment horizontal="center" vertical="center" wrapText="1"/>
    </xf>
    <xf numFmtId="0" fontId="27" fillId="11" borderId="205" xfId="0" applyFont="1" applyFill="1" applyBorder="1" applyAlignment="1">
      <alignment horizontal="center"/>
    </xf>
    <xf numFmtId="0" fontId="27" fillId="11" borderId="210" xfId="0" applyFont="1" applyFill="1" applyBorder="1" applyAlignment="1">
      <alignment horizontal="center"/>
    </xf>
    <xf numFmtId="0" fontId="27" fillId="11" borderId="2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/>
    </xf>
    <xf numFmtId="0" fontId="25" fillId="10" borderId="201" xfId="0" applyFont="1" applyFill="1" applyBorder="1" applyAlignment="1">
      <alignment horizontal="center"/>
    </xf>
    <xf numFmtId="0" fontId="25" fillId="10" borderId="191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5" fillId="3" borderId="191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5" borderId="191" xfId="0" applyFont="1" applyFill="1" applyBorder="1" applyAlignment="1">
      <alignment horizontal="center"/>
    </xf>
    <xf numFmtId="0" fontId="25" fillId="5" borderId="201" xfId="0" applyFont="1" applyFill="1" applyBorder="1" applyAlignment="1">
      <alignment horizontal="center"/>
    </xf>
    <xf numFmtId="0" fontId="29" fillId="0" borderId="133" xfId="0" applyFont="1" applyFill="1" applyBorder="1" applyAlignment="1">
      <alignment horizontal="center"/>
    </xf>
    <xf numFmtId="0" fontId="29" fillId="0" borderId="105" xfId="0" applyFont="1" applyFill="1" applyBorder="1" applyAlignment="1">
      <alignment horizontal="center"/>
    </xf>
    <xf numFmtId="0" fontId="29" fillId="0" borderId="106" xfId="0" applyFont="1" applyFill="1" applyBorder="1" applyAlignment="1">
      <alignment horizontal="center"/>
    </xf>
    <xf numFmtId="0" fontId="25" fillId="0" borderId="107" xfId="0" applyFont="1" applyFill="1" applyBorder="1" applyAlignment="1">
      <alignment horizontal="center"/>
    </xf>
    <xf numFmtId="0" fontId="25" fillId="0" borderId="110" xfId="0" applyFont="1" applyFill="1" applyBorder="1" applyAlignment="1">
      <alignment horizontal="center"/>
    </xf>
    <xf numFmtId="0" fontId="25" fillId="0" borderId="267" xfId="0" applyFont="1" applyFill="1" applyBorder="1" applyAlignment="1">
      <alignment horizontal="center"/>
    </xf>
    <xf numFmtId="0" fontId="25" fillId="3" borderId="201" xfId="0" applyFont="1" applyFill="1" applyBorder="1" applyAlignment="1">
      <alignment horizontal="center"/>
    </xf>
    <xf numFmtId="0" fontId="25" fillId="11" borderId="206" xfId="0" applyFont="1" applyFill="1" applyBorder="1" applyAlignment="1">
      <alignment horizontal="center"/>
    </xf>
    <xf numFmtId="0" fontId="15" fillId="11" borderId="62" xfId="0" applyFont="1" applyFill="1" applyBorder="1" applyAlignment="1">
      <alignment horizontal="center" wrapText="1"/>
    </xf>
    <xf numFmtId="0" fontId="15" fillId="11" borderId="63" xfId="0" applyFont="1" applyFill="1" applyBorder="1" applyAlignment="1">
      <alignment horizontal="center" wrapText="1"/>
    </xf>
    <xf numFmtId="0" fontId="15" fillId="11" borderId="64" xfId="0" applyFont="1" applyFill="1" applyBorder="1" applyAlignment="1">
      <alignment horizontal="center" wrapText="1"/>
    </xf>
    <xf numFmtId="0" fontId="25" fillId="11" borderId="163" xfId="0" applyFont="1" applyFill="1" applyBorder="1" applyAlignment="1">
      <alignment horizontal="center"/>
    </xf>
    <xf numFmtId="0" fontId="25" fillId="11" borderId="63" xfId="0" applyFont="1" applyFill="1" applyBorder="1" applyAlignment="1">
      <alignment horizontal="center"/>
    </xf>
    <xf numFmtId="0" fontId="25" fillId="11" borderId="64" xfId="0" applyFont="1" applyFill="1" applyBorder="1" applyAlignment="1">
      <alignment horizontal="center"/>
    </xf>
    <xf numFmtId="0" fontId="15" fillId="11" borderId="142" xfId="0" applyFont="1" applyFill="1" applyBorder="1" applyAlignment="1">
      <alignment horizontal="center"/>
    </xf>
    <xf numFmtId="0" fontId="15" fillId="11" borderId="143" xfId="0" applyFont="1" applyFill="1" applyBorder="1" applyAlignment="1">
      <alignment horizontal="center"/>
    </xf>
    <xf numFmtId="0" fontId="25" fillId="11" borderId="78" xfId="0" applyFont="1" applyFill="1" applyBorder="1" applyAlignment="1">
      <alignment horizontal="center"/>
    </xf>
    <xf numFmtId="0" fontId="25" fillId="11" borderId="108" xfId="0" applyFont="1" applyFill="1" applyBorder="1" applyAlignment="1">
      <alignment horizontal="center"/>
    </xf>
    <xf numFmtId="0" fontId="25" fillId="11" borderId="23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15" fillId="11" borderId="61" xfId="0" applyFont="1" applyFill="1" applyBorder="1" applyAlignment="1">
      <alignment horizontal="center"/>
    </xf>
    <xf numFmtId="0" fontId="15" fillId="11" borderId="139" xfId="0" applyFont="1" applyFill="1" applyBorder="1" applyAlignment="1">
      <alignment horizontal="center"/>
    </xf>
    <xf numFmtId="0" fontId="15" fillId="11" borderId="28" xfId="0" applyFont="1" applyFill="1" applyBorder="1" applyAlignment="1">
      <alignment horizontal="center"/>
    </xf>
    <xf numFmtId="0" fontId="15" fillId="11" borderId="29" xfId="0" applyFont="1" applyFill="1" applyBorder="1" applyAlignment="1">
      <alignment horizontal="center"/>
    </xf>
    <xf numFmtId="0" fontId="15" fillId="11" borderId="47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left" vertical="center"/>
    </xf>
    <xf numFmtId="0" fontId="8" fillId="10" borderId="201" xfId="0" applyFont="1" applyFill="1" applyBorder="1"/>
    <xf numFmtId="0" fontId="8" fillId="10" borderId="191" xfId="0" applyFont="1" applyFill="1" applyBorder="1"/>
    <xf numFmtId="3" fontId="29" fillId="3" borderId="200" xfId="0" applyNumberFormat="1" applyFont="1" applyFill="1" applyBorder="1" applyAlignment="1">
      <alignment horizontal="right"/>
    </xf>
    <xf numFmtId="3" fontId="29" fillId="3" borderId="199" xfId="0" applyNumberFormat="1" applyFont="1" applyFill="1" applyBorder="1" applyAlignment="1">
      <alignment horizontal="right"/>
    </xf>
    <xf numFmtId="0" fontId="8" fillId="11" borderId="194" xfId="0" applyFont="1" applyFill="1" applyBorder="1" applyAlignment="1">
      <alignment horizontal="center"/>
    </xf>
    <xf numFmtId="0" fontId="8" fillId="11" borderId="181" xfId="0" applyFont="1" applyFill="1" applyBorder="1" applyAlignment="1">
      <alignment horizontal="center"/>
    </xf>
    <xf numFmtId="3" fontId="29" fillId="10" borderId="62" xfId="0" applyNumberFormat="1" applyFont="1" applyFill="1" applyBorder="1" applyAlignment="1">
      <alignment horizontal="right"/>
    </xf>
    <xf numFmtId="3" fontId="29" fillId="10" borderId="162" xfId="0" applyNumberFormat="1" applyFont="1" applyFill="1" applyBorder="1" applyAlignment="1">
      <alignment horizontal="right"/>
    </xf>
    <xf numFmtId="0" fontId="8" fillId="11" borderId="180" xfId="0" applyFont="1" applyFill="1" applyBorder="1" applyAlignment="1">
      <alignment horizontal="center" vertical="center" wrapText="1"/>
    </xf>
    <xf numFmtId="0" fontId="8" fillId="11" borderId="182" xfId="0" applyFont="1" applyFill="1" applyBorder="1" applyAlignment="1">
      <alignment horizontal="center" vertical="center" wrapText="1"/>
    </xf>
    <xf numFmtId="0" fontId="8" fillId="11" borderId="47" xfId="0" applyFont="1" applyFill="1" applyBorder="1" applyAlignment="1">
      <alignment horizontal="center" vertical="center" wrapText="1"/>
    </xf>
    <xf numFmtId="0" fontId="8" fillId="11" borderId="48" xfId="0" applyFont="1" applyFill="1" applyBorder="1" applyAlignment="1">
      <alignment horizontal="center" vertical="center" wrapText="1"/>
    </xf>
    <xf numFmtId="0" fontId="27" fillId="11" borderId="172" xfId="0" applyFont="1" applyFill="1" applyBorder="1" applyAlignment="1">
      <alignment horizontal="center"/>
    </xf>
    <xf numFmtId="0" fontId="27" fillId="11" borderId="173" xfId="0" applyFont="1" applyFill="1" applyBorder="1" applyAlignment="1">
      <alignment horizontal="center"/>
    </xf>
    <xf numFmtId="0" fontId="27" fillId="11" borderId="174" xfId="0" applyFont="1" applyFill="1" applyBorder="1" applyAlignment="1">
      <alignment horizontal="center"/>
    </xf>
    <xf numFmtId="0" fontId="27" fillId="11" borderId="175" xfId="0" applyFont="1" applyFill="1" applyBorder="1" applyAlignment="1">
      <alignment horizontal="center"/>
    </xf>
    <xf numFmtId="0" fontId="29" fillId="11" borderId="28" xfId="0" applyFont="1" applyFill="1" applyBorder="1" applyAlignment="1">
      <alignment horizontal="center" vertical="top" wrapText="1"/>
    </xf>
    <xf numFmtId="0" fontId="29" fillId="11" borderId="29" xfId="0" applyFont="1" applyFill="1" applyBorder="1" applyAlignment="1">
      <alignment horizontal="center" vertical="top" wrapText="1"/>
    </xf>
    <xf numFmtId="0" fontId="27" fillId="10" borderId="175" xfId="0" applyFont="1" applyFill="1" applyBorder="1" applyAlignment="1">
      <alignment horizontal="center"/>
    </xf>
    <xf numFmtId="0" fontId="27" fillId="10" borderId="176" xfId="0" applyFont="1" applyFill="1" applyBorder="1" applyAlignment="1">
      <alignment horizontal="center"/>
    </xf>
    <xf numFmtId="0" fontId="8" fillId="11" borderId="62" xfId="0" applyFont="1" applyFill="1" applyBorder="1" applyAlignment="1">
      <alignment horizontal="center"/>
    </xf>
    <xf numFmtId="0" fontId="8" fillId="11" borderId="63" xfId="0" applyFont="1" applyFill="1" applyBorder="1" applyAlignment="1">
      <alignment horizontal="center"/>
    </xf>
    <xf numFmtId="0" fontId="8" fillId="11" borderId="162" xfId="0" applyFont="1" applyFill="1" applyBorder="1" applyAlignment="1">
      <alignment horizontal="center"/>
    </xf>
    <xf numFmtId="0" fontId="31" fillId="10" borderId="61" xfId="0" applyFont="1" applyFill="1" applyBorder="1" applyAlignment="1">
      <alignment horizontal="center" vertical="center" wrapText="1"/>
    </xf>
    <xf numFmtId="0" fontId="31" fillId="10" borderId="84" xfId="0" applyFont="1" applyFill="1" applyBorder="1" applyAlignment="1">
      <alignment horizontal="center" vertical="center" wrapText="1"/>
    </xf>
    <xf numFmtId="0" fontId="31" fillId="10" borderId="28" xfId="0" applyFont="1" applyFill="1" applyBorder="1" applyAlignment="1">
      <alignment horizontal="center" vertical="center" wrapText="1"/>
    </xf>
    <xf numFmtId="0" fontId="31" fillId="10" borderId="93" xfId="0" applyFont="1" applyFill="1" applyBorder="1" applyAlignment="1">
      <alignment horizontal="center" vertical="center" wrapText="1"/>
    </xf>
    <xf numFmtId="0" fontId="31" fillId="10" borderId="161" xfId="0" applyFont="1" applyFill="1" applyBorder="1" applyAlignment="1">
      <alignment horizontal="center" vertical="center" wrapText="1"/>
    </xf>
    <xf numFmtId="0" fontId="31" fillId="10" borderId="154" xfId="0" applyFont="1" applyFill="1" applyBorder="1" applyAlignment="1">
      <alignment horizontal="center" vertical="center" wrapText="1"/>
    </xf>
    <xf numFmtId="0" fontId="25" fillId="11" borderId="59" xfId="0" applyFont="1" applyFill="1" applyBorder="1" applyAlignment="1">
      <alignment horizontal="center" vertical="center" wrapText="1"/>
    </xf>
    <xf numFmtId="0" fontId="25" fillId="11" borderId="60" xfId="0" applyFont="1" applyFill="1" applyBorder="1" applyAlignment="1">
      <alignment horizontal="center" vertical="center" wrapText="1"/>
    </xf>
    <xf numFmtId="0" fontId="25" fillId="11" borderId="139" xfId="0" applyFont="1" applyFill="1" applyBorder="1" applyAlignment="1">
      <alignment horizontal="center" vertical="center" wrapText="1"/>
    </xf>
    <xf numFmtId="0" fontId="25" fillId="11" borderId="65" xfId="0" applyFont="1" applyFill="1" applyBorder="1" applyAlignment="1">
      <alignment horizontal="center" vertical="center" wrapText="1"/>
    </xf>
    <xf numFmtId="0" fontId="25" fillId="11" borderId="0" xfId="0" applyFont="1" applyFill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25" fillId="11" borderId="144" xfId="0" applyFont="1" applyFill="1" applyBorder="1" applyAlignment="1">
      <alignment horizontal="center" vertical="center" wrapText="1"/>
    </xf>
    <xf numFmtId="0" fontId="25" fillId="11" borderId="136" xfId="0" applyFont="1" applyFill="1" applyBorder="1" applyAlignment="1">
      <alignment horizontal="center" vertical="center" wrapText="1"/>
    </xf>
    <xf numFmtId="0" fontId="25" fillId="11" borderId="137" xfId="0" applyFont="1" applyFill="1" applyBorder="1" applyAlignment="1">
      <alignment horizontal="center" vertical="center" wrapText="1"/>
    </xf>
    <xf numFmtId="0" fontId="25" fillId="11" borderId="36" xfId="0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10" borderId="122" xfId="0" applyFont="1" applyFill="1" applyBorder="1" applyAlignment="1">
      <alignment horizontal="center"/>
    </xf>
    <xf numFmtId="0" fontId="29" fillId="10" borderId="8" xfId="0" applyFont="1" applyFill="1" applyBorder="1" applyAlignment="1">
      <alignment horizontal="center"/>
    </xf>
    <xf numFmtId="0" fontId="29" fillId="10" borderId="19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10" borderId="192" xfId="0" applyFont="1" applyFill="1" applyBorder="1" applyAlignment="1">
      <alignment horizontal="center" vertical="center" wrapText="1"/>
    </xf>
    <xf numFmtId="0" fontId="25" fillId="10" borderId="130" xfId="0" applyFont="1" applyFill="1" applyBorder="1" applyAlignment="1">
      <alignment horizontal="center" vertical="center" wrapText="1"/>
    </xf>
    <xf numFmtId="0" fontId="25" fillId="10" borderId="193" xfId="0" applyFont="1" applyFill="1" applyBorder="1" applyAlignment="1">
      <alignment horizontal="center" vertical="center" wrapText="1"/>
    </xf>
    <xf numFmtId="0" fontId="25" fillId="10" borderId="232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 wrapText="1"/>
    </xf>
    <xf numFmtId="0" fontId="25" fillId="10" borderId="245" xfId="0" applyFont="1" applyFill="1" applyBorder="1" applyAlignment="1">
      <alignment horizontal="center" vertical="center" wrapText="1"/>
    </xf>
    <xf numFmtId="0" fontId="25" fillId="10" borderId="142" xfId="0" applyFont="1" applyFill="1" applyBorder="1" applyAlignment="1">
      <alignment horizontal="center" vertical="center" wrapText="1"/>
    </xf>
    <xf numFmtId="0" fontId="25" fillId="10" borderId="207" xfId="0" applyFont="1" applyFill="1" applyBorder="1" applyAlignment="1">
      <alignment horizontal="center" vertical="center" wrapText="1"/>
    </xf>
    <xf numFmtId="0" fontId="25" fillId="10" borderId="208" xfId="0" applyFont="1" applyFill="1" applyBorder="1" applyAlignment="1">
      <alignment horizontal="center" vertical="center" wrapText="1"/>
    </xf>
    <xf numFmtId="0" fontId="8" fillId="0" borderId="23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142" xfId="0" applyFont="1" applyFill="1" applyBorder="1" applyAlignment="1">
      <alignment horizontal="left" vertical="center" wrapText="1"/>
    </xf>
    <xf numFmtId="0" fontId="8" fillId="0" borderId="207" xfId="0" applyFont="1" applyFill="1" applyBorder="1" applyAlignment="1">
      <alignment horizontal="left" vertical="center" wrapText="1"/>
    </xf>
    <xf numFmtId="0" fontId="8" fillId="0" borderId="208" xfId="0" applyFont="1" applyFill="1" applyBorder="1" applyAlignment="1">
      <alignment horizontal="left" vertical="center" wrapText="1"/>
    </xf>
    <xf numFmtId="0" fontId="8" fillId="10" borderId="112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</cellXfs>
  <cellStyles count="6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Procentowy" xfId="1" builtinId="5"/>
    <cellStyle name="Procentowy 2" xfId="4" xr:uid="{00000000-0005-0000-0000-000005000000}"/>
  </cellStyles>
  <dxfs count="0"/>
  <tableStyles count="0" defaultTableStyle="TableStyleMedium9" defaultPivotStyle="PivotStyleLight16"/>
  <colors>
    <mruColors>
      <color rgb="FFFFFFCC"/>
      <color rgb="FFE0EBF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44181174603832"/>
          <c:y val="7.4504880438332324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7.2041663396726574E-2"/>
                  <c:y val="-9.940355102670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2-4DC2-8BA5-B435ACE1DC79}"/>
                </c:ext>
              </c:extLst>
            </c:dLbl>
            <c:dLbl>
              <c:idx val="3"/>
              <c:layout>
                <c:manualLayout>
                  <c:x val="9.5455916847603364E-2"/>
                  <c:y val="-5.492888683032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2-4DC2-8BA5-B435ACE1DC79}"/>
                </c:ext>
              </c:extLst>
            </c:dLbl>
            <c:dLbl>
              <c:idx val="4"/>
              <c:layout>
                <c:manualLayout>
                  <c:x val="2.3045491406597431E-2"/>
                  <c:y val="-7.7993639030418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2-4DC2-8BA5-B435ACE1DC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'[1]dane do wykresów'!$B$2:$B$7</c:f>
              <c:numCache>
                <c:formatCode>General</c:formatCode>
                <c:ptCount val="6"/>
                <c:pt idx="0">
                  <c:v>4403</c:v>
                </c:pt>
                <c:pt idx="1">
                  <c:v>10827</c:v>
                </c:pt>
                <c:pt idx="2">
                  <c:v>7865</c:v>
                </c:pt>
                <c:pt idx="3">
                  <c:v>8784</c:v>
                </c:pt>
                <c:pt idx="4">
                  <c:v>5644</c:v>
                </c:pt>
                <c:pt idx="5">
                  <c:v>33082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2-4DC2-8BA5-B435ACE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layout>
        <c:manualLayout>
          <c:xMode val="edge"/>
          <c:yMode val="edge"/>
          <c:x val="1.4865435398559645E-2"/>
          <c:y val="0.67064407271687954"/>
          <c:w val="0.50922907892327463"/>
          <c:h val="0.31750699397878418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0-4F22-9210-86C43D9F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78464"/>
        <c:axId val="57280000"/>
        <c:axId val="0"/>
      </c:bar3DChart>
      <c:catAx>
        <c:axId val="572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7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E4-404A-8D73-832CD882151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E4-404A-8D73-832CD882151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E4-404A-8D73-832CD882151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E4-404A-8D73-832CD882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24288"/>
        <c:axId val="57325824"/>
        <c:axId val="0"/>
      </c:bar3DChart>
      <c:catAx>
        <c:axId val="57324288"/>
        <c:scaling>
          <c:orientation val="minMax"/>
        </c:scaling>
        <c:delete val="1"/>
        <c:axPos val="b"/>
        <c:majorTickMark val="out"/>
        <c:minorTickMark val="none"/>
        <c:tickLblPos val="none"/>
        <c:crossAx val="57325824"/>
        <c:crosses val="autoZero"/>
        <c:auto val="1"/>
        <c:lblAlgn val="ctr"/>
        <c:lblOffset val="100"/>
        <c:noMultiLvlLbl val="0"/>
      </c:catAx>
      <c:valAx>
        <c:axId val="573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2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36D-9478-4A5ACA79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79072"/>
        <c:axId val="57380864"/>
        <c:axId val="0"/>
      </c:bar3DChart>
      <c:catAx>
        <c:axId val="57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7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DA7-4551-9AB6-270D2A45373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DA7-4551-9AB6-270D2A45373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DA7-4551-9AB6-270D2A45373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DA7-4551-9AB6-270D2A45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94528"/>
        <c:axId val="57512704"/>
        <c:axId val="0"/>
      </c:bar3DChart>
      <c:catAx>
        <c:axId val="57494528"/>
        <c:scaling>
          <c:orientation val="minMax"/>
        </c:scaling>
        <c:delete val="1"/>
        <c:axPos val="b"/>
        <c:majorTickMark val="out"/>
        <c:minorTickMark val="none"/>
        <c:tickLblPos val="none"/>
        <c:crossAx val="57512704"/>
        <c:crosses val="autoZero"/>
        <c:auto val="1"/>
        <c:lblAlgn val="ctr"/>
        <c:lblOffset val="100"/>
        <c:noMultiLvlLbl val="0"/>
      </c:catAx>
      <c:valAx>
        <c:axId val="5751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49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C-4D9D-BA4D-0CEF62F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691456"/>
        <c:axId val="88692992"/>
        <c:axId val="0"/>
      </c:bar3DChart>
      <c:catAx>
        <c:axId val="886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9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C54-480E-9D1E-A7724C1B431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C54-480E-9D1E-A7724C1B4310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C54-480E-9D1E-A7724C1B4310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C54-480E-9D1E-A7724C1B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68352"/>
        <c:axId val="88869888"/>
        <c:axId val="0"/>
      </c:bar3DChart>
      <c:catAx>
        <c:axId val="88868352"/>
        <c:scaling>
          <c:orientation val="minMax"/>
        </c:scaling>
        <c:delete val="1"/>
        <c:axPos val="b"/>
        <c:majorTickMark val="out"/>
        <c:minorTickMark val="none"/>
        <c:tickLblPos val="none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868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5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backWall>
    <c:plotArea>
      <c:layout>
        <c:manualLayout>
          <c:layoutTarget val="inner"/>
          <c:xMode val="edge"/>
          <c:yMode val="edge"/>
          <c:x val="6.2025341408123713E-2"/>
          <c:y val="1.9101413608676981E-2"/>
          <c:w val="0.92960431694290002"/>
          <c:h val="0.76580617013641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12'!$A$7:$F$7</c:f>
              <c:strCache>
                <c:ptCount val="6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12'!$H$7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E-49C2-BEAD-BFD5C388F93D}"/>
            </c:ext>
          </c:extLst>
        </c:ser>
        <c:ser>
          <c:idx val="1"/>
          <c:order val="1"/>
          <c:tx>
            <c:strRef>
              <c:f>'strona 12'!$A$9:$F$9</c:f>
              <c:strCache>
                <c:ptCount val="6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12'!$H$9</c:f>
              <c:numCache>
                <c:formatCode>General</c:formatCode>
                <c:ptCount val="1"/>
                <c:pt idx="0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E-49C2-BEAD-BFD5C388F93D}"/>
            </c:ext>
          </c:extLst>
        </c:ser>
        <c:ser>
          <c:idx val="2"/>
          <c:order val="2"/>
          <c:tx>
            <c:strRef>
              <c:f>'strona 12'!$A$10:$F$10</c:f>
              <c:strCache>
                <c:ptCount val="6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12'!$H$10</c:f>
              <c:numCache>
                <c:formatCode>General</c:formatCode>
                <c:ptCount val="1"/>
                <c:pt idx="0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E-49C2-BEAD-BFD5C388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08320"/>
        <c:axId val="89209856"/>
        <c:axId val="0"/>
      </c:bar3DChart>
      <c:catAx>
        <c:axId val="89208320"/>
        <c:scaling>
          <c:orientation val="minMax"/>
        </c:scaling>
        <c:delete val="1"/>
        <c:axPos val="b"/>
        <c:majorTickMark val="out"/>
        <c:minorTickMark val="none"/>
        <c:tickLblPos val="none"/>
        <c:crossAx val="89209856"/>
        <c:crosses val="autoZero"/>
        <c:auto val="1"/>
        <c:lblAlgn val="ctr"/>
        <c:lblOffset val="100"/>
        <c:noMultiLvlLbl val="0"/>
      </c:catAx>
      <c:valAx>
        <c:axId val="8920985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20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367089430189861E-2"/>
          <c:y val="0.82031380064385673"/>
          <c:w val="0.62723954553823824"/>
          <c:h val="0.12172540146271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0-4753-867F-DA7AE974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23232"/>
        <c:axId val="89433216"/>
        <c:axId val="0"/>
      </c:bar3DChart>
      <c:catAx>
        <c:axId val="89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3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AC1-4419-B832-0139F18DE44A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AC1-4419-B832-0139F18DE44A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AC1-4419-B832-0139F18DE44A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AC1-4419-B832-0139F18D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81600"/>
        <c:axId val="89483136"/>
        <c:axId val="0"/>
      </c:bar3DChart>
      <c:catAx>
        <c:axId val="89481600"/>
        <c:scaling>
          <c:orientation val="minMax"/>
        </c:scaling>
        <c:delete val="1"/>
        <c:axPos val="b"/>
        <c:majorTickMark val="out"/>
        <c:minorTickMark val="none"/>
        <c:tickLblPos val="none"/>
        <c:crossAx val="89483136"/>
        <c:crosses val="autoZero"/>
        <c:auto val="1"/>
        <c:lblAlgn val="ctr"/>
        <c:lblOffset val="100"/>
        <c:noMultiLvlLbl val="0"/>
      </c:catAx>
      <c:valAx>
        <c:axId val="894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8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1A2-A4D1-15BAD569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15904"/>
        <c:axId val="89517440"/>
        <c:axId val="0"/>
      </c:bar3DChart>
      <c:catAx>
        <c:axId val="895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1"/>
              <c:layout>
                <c:manualLayout>
                  <c:x val="-4.2831308027586126E-2"/>
                  <c:y val="-2.7598172824551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6-45EA-BEBB-EF5205910E42}"/>
                </c:ext>
              </c:extLst>
            </c:dLbl>
            <c:dLbl>
              <c:idx val="3"/>
              <c:layout>
                <c:manualLayout>
                  <c:x val="9.1706108307177264E-2"/>
                  <c:y val="-0.140981223500908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6-45EA-BEBB-EF5205910E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'[1]dane do wykresów'!$B$10:$B$15</c:f>
              <c:numCache>
                <c:formatCode>General</c:formatCode>
                <c:ptCount val="6"/>
                <c:pt idx="0">
                  <c:v>446</c:v>
                </c:pt>
                <c:pt idx="1">
                  <c:v>205</c:v>
                </c:pt>
                <c:pt idx="2">
                  <c:v>363</c:v>
                </c:pt>
                <c:pt idx="3">
                  <c:v>227</c:v>
                </c:pt>
                <c:pt idx="4">
                  <c:v>796</c:v>
                </c:pt>
                <c:pt idx="5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6-45EA-BEBB-EF520591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33209113490268038"/>
          <c:h val="0.38272663032511101"/>
        </c:manualLayout>
      </c:layout>
      <c:overlay val="0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758" l="0.85000000000000064" r="0.51181102362204722" t="0.629921259842546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A85-440D-8F65-8CCFD07E93B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A85-440D-8F65-8CCFD07E93B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A85-440D-8F65-8CCFD07E93B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A85-440D-8F65-8CCFD07E9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36256"/>
        <c:axId val="55542144"/>
        <c:axId val="0"/>
      </c:bar3DChart>
      <c:catAx>
        <c:axId val="55536256"/>
        <c:scaling>
          <c:orientation val="minMax"/>
        </c:scaling>
        <c:delete val="1"/>
        <c:axPos val="b"/>
        <c:majorTickMark val="out"/>
        <c:minorTickMark val="none"/>
        <c:tickLblPos val="none"/>
        <c:crossAx val="55542144"/>
        <c:crosses val="autoZero"/>
        <c:auto val="1"/>
        <c:lblAlgn val="ctr"/>
        <c:lblOffset val="100"/>
        <c:noMultiLvlLbl val="0"/>
      </c:catAx>
      <c:valAx>
        <c:axId val="555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3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D34-B283-D202C24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53440"/>
        <c:axId val="55854976"/>
        <c:axId val="0"/>
      </c:bar3DChart>
      <c:catAx>
        <c:axId val="558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908-4719-8CDF-F16CA17D614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908-4719-8CDF-F16CA17D614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908-4719-8CDF-F16CA17D614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908-4719-8CDF-F16CA17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82880"/>
        <c:axId val="55884416"/>
        <c:axId val="0"/>
      </c:bar3DChart>
      <c:catAx>
        <c:axId val="55882880"/>
        <c:scaling>
          <c:orientation val="minMax"/>
        </c:scaling>
        <c:delete val="1"/>
        <c:axPos val="b"/>
        <c:majorTickMark val="out"/>
        <c:minorTickMark val="none"/>
        <c:tickLblPos val="none"/>
        <c:crossAx val="55884416"/>
        <c:crosses val="autoZero"/>
        <c:auto val="1"/>
        <c:lblAlgn val="ctr"/>
        <c:lblOffset val="100"/>
        <c:noMultiLvlLbl val="0"/>
      </c:catAx>
      <c:valAx>
        <c:axId val="5588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82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1BF-B89E-D0642D27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95296"/>
        <c:axId val="55501184"/>
        <c:axId val="0"/>
      </c:bar3DChart>
      <c:catAx>
        <c:axId val="554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49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E6C-4EBB-9500-0FB68EAF099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E6C-4EBB-9500-0FB68EAF0993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E6C-4EBB-9500-0FB68EAF0993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E6C-4EBB-9500-0FB68EAF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30368"/>
        <c:axId val="55907456"/>
        <c:axId val="0"/>
      </c:bar3DChart>
      <c:catAx>
        <c:axId val="57130368"/>
        <c:scaling>
          <c:orientation val="minMax"/>
        </c:scaling>
        <c:delete val="1"/>
        <c:axPos val="b"/>
        <c:majorTickMark val="out"/>
        <c:minorTickMark val="none"/>
        <c:tickLblPos val="none"/>
        <c:crossAx val="55907456"/>
        <c:crosses val="autoZero"/>
        <c:auto val="1"/>
        <c:lblAlgn val="ctr"/>
        <c:lblOffset val="100"/>
        <c:noMultiLvlLbl val="0"/>
      </c:catAx>
      <c:valAx>
        <c:axId val="5590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13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7C4-9CB0-8000C83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32032"/>
        <c:axId val="55933568"/>
        <c:axId val="0"/>
      </c:bar3DChart>
      <c:catAx>
        <c:axId val="559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3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AC-44F5-A000-7A5C2940505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AC-44F5-A000-7A5C2940505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AC-44F5-A000-7A5C2940505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AC-44F5-A000-7A5C294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70368"/>
        <c:axId val="56171904"/>
        <c:axId val="0"/>
      </c:bar3DChart>
      <c:catAx>
        <c:axId val="56170368"/>
        <c:scaling>
          <c:orientation val="minMax"/>
        </c:scaling>
        <c:delete val="1"/>
        <c:axPos val="b"/>
        <c:majorTickMark val="out"/>
        <c:minorTickMark val="none"/>
        <c:tickLblPos val="none"/>
        <c:crossAx val="56171904"/>
        <c:crosses val="autoZero"/>
        <c:auto val="1"/>
        <c:lblAlgn val="ctr"/>
        <c:lblOffset val="100"/>
        <c:noMultiLvlLbl val="0"/>
      </c:catAx>
      <c:valAx>
        <c:axId val="5617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7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4-4A86-8715-AB190B29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25152"/>
        <c:axId val="56099968"/>
        <c:axId val="0"/>
      </c:bar3DChart>
      <c:catAx>
        <c:axId val="562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9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F77-4CFA-8635-20A52D73E52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F77-4CFA-8635-20A52D73E52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F77-4CFA-8635-20A52D73E52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F77-4CFA-8635-20A52D73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40160"/>
        <c:axId val="56141696"/>
        <c:axId val="0"/>
      </c:bar3DChart>
      <c:catAx>
        <c:axId val="56140160"/>
        <c:scaling>
          <c:orientation val="minMax"/>
        </c:scaling>
        <c:delete val="1"/>
        <c:axPos val="b"/>
        <c:majorTickMark val="out"/>
        <c:minorTickMark val="none"/>
        <c:tickLblPos val="none"/>
        <c:crossAx val="56141696"/>
        <c:crosses val="autoZero"/>
        <c:auto val="1"/>
        <c:lblAlgn val="ctr"/>
        <c:lblOffset val="100"/>
        <c:noMultiLvlLbl val="0"/>
      </c:catAx>
      <c:valAx>
        <c:axId val="561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40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2564437675744133E-2"/>
          <c:y val="5.6304964398342004E-2"/>
          <c:w val="0.94374694794949865"/>
          <c:h val="0.8705646409583415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13'!$I$4:$K$4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13'!$I$6:$K$6</c:f>
              <c:numCache>
                <c:formatCode>General</c:formatCode>
                <c:ptCount val="3"/>
                <c:pt idx="0">
                  <c:v>8</c:v>
                </c:pt>
                <c:pt idx="1">
                  <c:v>264</c:v>
                </c:pt>
                <c:pt idx="2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1-4B24-AC66-B1435D6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49280"/>
        <c:axId val="56455168"/>
        <c:axId val="0"/>
      </c:bar3DChart>
      <c:catAx>
        <c:axId val="564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6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5516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44928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22701232113441"/>
          <c:y val="2.7111492580015217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3.8818984836197779E-2"/>
                  <c:y val="-0.105722779913174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D-4665-B3A6-F5A4E8E81C4B}"/>
                </c:ext>
              </c:extLst>
            </c:dLbl>
            <c:dLbl>
              <c:idx val="3"/>
              <c:layout>
                <c:manualLayout>
                  <c:x val="0.15687040935982863"/>
                  <c:y val="-0.21362068437064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pozos</a:t>
                    </a:r>
                    <a:r>
                      <a:rPr lang="en-US" b="1"/>
                      <a:t>tał</a:t>
                    </a:r>
                    <a:r>
                      <a:rPr lang="en-US"/>
                      <a:t>e przeciwko mieniu (281, 283-295)
12%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D-4665-B3A6-F5A4E8E81C4B}"/>
                </c:ext>
              </c:extLst>
            </c:dLbl>
            <c:dLbl>
              <c:idx val="4"/>
              <c:layout>
                <c:manualLayout>
                  <c:x val="2.3045491406597431E-2"/>
                  <c:y val="-7.79936390304182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D-4665-B3A6-F5A4E8E81C4B}"/>
                </c:ext>
              </c:extLst>
            </c:dLbl>
            <c:dLbl>
              <c:idx val="5"/>
              <c:layout>
                <c:manualLayout>
                  <c:x val="6.3163209250006611E-2"/>
                  <c:y val="0.13262305481956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D-4665-B3A6-F5A4E8E81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'[2]dane do wykresów'!$B$2:$B$7</c:f>
              <c:numCache>
                <c:formatCode>General</c:formatCode>
                <c:ptCount val="6"/>
                <c:pt idx="0">
                  <c:v>4590</c:v>
                </c:pt>
                <c:pt idx="1">
                  <c:v>9274</c:v>
                </c:pt>
                <c:pt idx="2">
                  <c:v>6376</c:v>
                </c:pt>
                <c:pt idx="3">
                  <c:v>7834</c:v>
                </c:pt>
                <c:pt idx="4">
                  <c:v>5951</c:v>
                </c:pt>
                <c:pt idx="5">
                  <c:v>33419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D-4665-B3A6-F5A4E8E8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layout>
        <c:manualLayout>
          <c:xMode val="edge"/>
          <c:yMode val="edge"/>
          <c:x val="0"/>
          <c:y val="0.63272928561654995"/>
          <c:w val="0.50922907892327463"/>
          <c:h val="0.3649002997848026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182852143482073E-2"/>
          <c:y val="2.7639597055668996E-2"/>
          <c:w val="0.89958276135977056"/>
          <c:h val="0.77731094841189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13'!$A$7:$E$7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8-47FE-B120-3F3ACE9DC7DE}"/>
            </c:ext>
          </c:extLst>
        </c:ser>
        <c:ser>
          <c:idx val="1"/>
          <c:order val="1"/>
          <c:tx>
            <c:strRef>
              <c:f>'strona 13'!$A$8:$E$8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13'!$G$8</c:f>
              <c:numCache>
                <c:formatCode>General</c:formatCode>
                <c:ptCount val="1"/>
                <c:pt idx="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8-47FE-B120-3F3ACE9DC7DE}"/>
            </c:ext>
          </c:extLst>
        </c:ser>
        <c:ser>
          <c:idx val="2"/>
          <c:order val="2"/>
          <c:tx>
            <c:strRef>
              <c:f>'strona 13'!$A$9:$E$9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13'!$G$9</c:f>
              <c:numCache>
                <c:formatCode>General</c:formatCode>
                <c:ptCount val="1"/>
                <c:pt idx="0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8-47FE-B120-3F3ACE9DC7DE}"/>
            </c:ext>
          </c:extLst>
        </c:ser>
        <c:ser>
          <c:idx val="3"/>
          <c:order val="3"/>
          <c:tx>
            <c:strRef>
              <c:f>'strona 13'!$A$10:$C$10</c:f>
              <c:strCache>
                <c:ptCount val="3"/>
                <c:pt idx="0">
                  <c:v>niepełnosprawni fizycznie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8-47FE-B120-3F3ACE9D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37056"/>
        <c:axId val="56242944"/>
        <c:axId val="0"/>
      </c:bar3DChart>
      <c:catAx>
        <c:axId val="56237056"/>
        <c:scaling>
          <c:orientation val="minMax"/>
        </c:scaling>
        <c:delete val="1"/>
        <c:axPos val="b"/>
        <c:majorTickMark val="out"/>
        <c:minorTickMark val="none"/>
        <c:tickLblPos val="none"/>
        <c:crossAx val="56242944"/>
        <c:crosses val="autoZero"/>
        <c:auto val="1"/>
        <c:lblAlgn val="ctr"/>
        <c:lblOffset val="100"/>
        <c:noMultiLvlLbl val="0"/>
      </c:catAx>
      <c:valAx>
        <c:axId val="5624294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37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323251957538309E-2"/>
          <c:y val="0.81515696653680969"/>
          <c:w val="0.68851784740290956"/>
          <c:h val="0.1649741476100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1"/>
              <c:layout>
                <c:manualLayout>
                  <c:x val="-1.4214150292589977E-3"/>
                  <c:y val="-1.8563013412760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2-47AE-BEF3-A1075D384035}"/>
                </c:ext>
              </c:extLst>
            </c:dLbl>
            <c:dLbl>
              <c:idx val="3"/>
              <c:layout>
                <c:manualLayout>
                  <c:x val="9.1706108307177264E-2"/>
                  <c:y val="-0.140981223500908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2-47AE-BEF3-A1075D384035}"/>
                </c:ext>
              </c:extLst>
            </c:dLbl>
            <c:dLbl>
              <c:idx val="5"/>
              <c:layout>
                <c:manualLayout>
                  <c:x val="-5.4420700393797115E-2"/>
                  <c:y val="0.11778846153846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2-47AE-BEF3-A1075D384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wykresów'!$B$10:$B$15</c:f>
              <c:numCache>
                <c:formatCode>General</c:formatCode>
                <c:ptCount val="6"/>
                <c:pt idx="0">
                  <c:v>453</c:v>
                </c:pt>
                <c:pt idx="1">
                  <c:v>206</c:v>
                </c:pt>
                <c:pt idx="2">
                  <c:v>427</c:v>
                </c:pt>
                <c:pt idx="3">
                  <c:v>258</c:v>
                </c:pt>
                <c:pt idx="4">
                  <c:v>744</c:v>
                </c:pt>
                <c:pt idx="5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2-47AE-BEF3-A1075D38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33209113490268038"/>
          <c:h val="0.38272663032511062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613" l="0.85000000000000064" r="0.51181102362204722" t="0.629921259842546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53691053518974"/>
          <c:y val="2.0634327183929081E-2"/>
          <c:w val="0.70179539874231267"/>
          <c:h val="0.739014345297099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21576546747910949"/>
                  <c:y val="5.95046379436489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E6-470E-A055-A3C2161FBDE8}"/>
                </c:ext>
              </c:extLst>
            </c:dLbl>
            <c:dLbl>
              <c:idx val="1"/>
              <c:layout>
                <c:manualLayout>
                  <c:x val="-0.12613048861664961"/>
                  <c:y val="6.2729029374925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E6-470E-A055-A3C2161FBDE8}"/>
                </c:ext>
              </c:extLst>
            </c:dLbl>
            <c:dLbl>
              <c:idx val="4"/>
              <c:layout>
                <c:manualLayout>
                  <c:x val="-3.4300906732948132E-2"/>
                  <c:y val="-0.179788082045300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E6-470E-A055-A3C2161FB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wykresów'!$A$18:$A$23</c:f>
              <c:strCache>
                <c:ptCount val="6"/>
                <c:pt idx="0">
                  <c:v>Kodeks Karny z 1997 r.</c:v>
                </c:pt>
                <c:pt idx="1">
                  <c:v>Kodeks Wykroczeń</c:v>
                </c:pt>
                <c:pt idx="2">
                  <c:v>Kodeks Karny Skarbowy</c:v>
                </c:pt>
                <c:pt idx="3">
                  <c:v>Ustawa o przeciwdziałaniu narkomanii z 2005 r.</c:v>
                </c:pt>
                <c:pt idx="4">
                  <c:v>Ustawa o wychowaniu w trzeźwości i przeciwdziałaniu alkoholizmowi</c:v>
                </c:pt>
                <c:pt idx="5">
                  <c:v>Pozostałe ustawy</c:v>
                </c:pt>
              </c:strCache>
            </c:strRef>
          </c:cat>
          <c:val>
            <c:numRef>
              <c:f>'[2]dane do wykresów'!$B$18:$B$23</c:f>
              <c:numCache>
                <c:formatCode>General</c:formatCode>
                <c:ptCount val="6"/>
                <c:pt idx="0">
                  <c:v>33691</c:v>
                </c:pt>
                <c:pt idx="1">
                  <c:v>12758</c:v>
                </c:pt>
                <c:pt idx="2">
                  <c:v>4655</c:v>
                </c:pt>
                <c:pt idx="3">
                  <c:v>2476</c:v>
                </c:pt>
                <c:pt idx="4">
                  <c:v>679</c:v>
                </c:pt>
                <c:pt idx="5">
                  <c:v>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6-470E-A055-A3C2161F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608565620691956E-3"/>
          <c:y val="0.5810285944472765"/>
          <c:w val="0.47444932297370118"/>
          <c:h val="0.32359825525411773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528462233213906E-2"/>
          <c:y val="0.19999738036587708"/>
          <c:w val="0.59071729957805907"/>
          <c:h val="0.5914221218959625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10937790459678765"/>
                  <c:y val="7.4256552863713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012-9DEE-B0E051BEB9FF}"/>
                </c:ext>
              </c:extLst>
            </c:dLbl>
            <c:dLbl>
              <c:idx val="1"/>
              <c:layout>
                <c:manualLayout>
                  <c:x val="3.3495689758963616E-2"/>
                  <c:y val="8.9498994967280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012-9DEE-B0E051BEB9FF}"/>
                </c:ext>
              </c:extLst>
            </c:dLbl>
            <c:dLbl>
              <c:idx val="2"/>
              <c:layout>
                <c:manualLayout>
                  <c:x val="-4.3929964603048474E-2"/>
                  <c:y val="8.7301927949985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03-4012-9DEE-B0E051BEB9FF}"/>
                </c:ext>
              </c:extLst>
            </c:dLbl>
            <c:dLbl>
              <c:idx val="3"/>
              <c:layout>
                <c:manualLayout>
                  <c:x val="-9.3579546822702225E-2"/>
                  <c:y val="5.2436410899698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3-4012-9DEE-B0E051BEB9FF}"/>
                </c:ext>
              </c:extLst>
            </c:dLbl>
            <c:dLbl>
              <c:idx val="4"/>
              <c:layout>
                <c:manualLayout>
                  <c:x val="-0.10447386163885478"/>
                  <c:y val="-0.115603246331261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3-4012-9DEE-B0E051BEB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wykresów'!$A$26:$A$31</c:f>
              <c:strCache>
                <c:ptCount val="6"/>
                <c:pt idx="0">
                  <c:v>kara pozbawienia wolności</c:v>
                </c:pt>
                <c:pt idx="1">
                  <c:v>zastępcza kara pozbawienia wolności za grzywnę orzeczona samoistnie</c:v>
                </c:pt>
                <c:pt idx="2">
                  <c:v>zastępcza kara pozbawienia wolności za grzywnę orzeczona obok kary pozbawienia wolności lub ograniczenia wolności</c:v>
                </c:pt>
                <c:pt idx="3">
                  <c:v>zastępcza kara pozbawienia wolności za ograniczenie wolności</c:v>
                </c:pt>
                <c:pt idx="4">
                  <c:v>zastępcza kara aresztu za grzywnę lub za ograniczenie wolności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wykresów'!$B$26:$B$31</c:f>
              <c:numCache>
                <c:formatCode>General</c:formatCode>
                <c:ptCount val="6"/>
                <c:pt idx="0">
                  <c:v>17473</c:v>
                </c:pt>
                <c:pt idx="1">
                  <c:v>8376</c:v>
                </c:pt>
                <c:pt idx="2">
                  <c:v>1473</c:v>
                </c:pt>
                <c:pt idx="3">
                  <c:v>10713</c:v>
                </c:pt>
                <c:pt idx="4">
                  <c:v>14221</c:v>
                </c:pt>
                <c:pt idx="5">
                  <c:v>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3-4012-9DEE-B0E051BE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27703180679263"/>
          <c:y val="0.22681699336527344"/>
          <c:w val="0.33382129196910343"/>
          <c:h val="0.51213323862353965"/>
        </c:manualLayout>
      </c:layout>
      <c:overlay val="0"/>
      <c:txPr>
        <a:bodyPr/>
        <a:lstStyle/>
        <a:p>
          <a:pPr rtl="0">
            <a:defRPr sz="9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2700000" scaled="1"/>
      <a:tileRect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51118236581239E-2"/>
          <c:y val="1.8575508457919401E-2"/>
          <c:w val="0.93789757226481096"/>
          <c:h val="0.860361560834001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26</c:v>
                </c:pt>
                <c:pt idx="1">
                  <c:v>1555</c:v>
                </c:pt>
                <c:pt idx="2">
                  <c:v>1735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B-46A7-A79A-D1D64907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55872"/>
        <c:axId val="57074048"/>
        <c:axId val="0"/>
      </c:bar3DChart>
      <c:catAx>
        <c:axId val="57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0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7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558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816206188119113E-2"/>
          <c:y val="4.820261437908497E-2"/>
          <c:w val="0.89136550868671949"/>
          <c:h val="0.695665546719015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 11'!$A$7:$E$7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11'!$G$7</c:f>
              <c:numCache>
                <c:formatCode>#,##0</c:formatCode>
                <c:ptCount val="1"/>
                <c:pt idx="0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410B-8CDA-272DBAFB6D64}"/>
            </c:ext>
          </c:extLst>
        </c:ser>
        <c:ser>
          <c:idx val="1"/>
          <c:order val="1"/>
          <c:tx>
            <c:strRef>
              <c:f>'strona  11'!$A$9:$E$9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11'!$G$9</c:f>
              <c:numCache>
                <c:formatCode>#,##0</c:formatCode>
                <c:ptCount val="1"/>
                <c:pt idx="0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C-410B-8CDA-272DBAFB6D64}"/>
            </c:ext>
          </c:extLst>
        </c:ser>
        <c:ser>
          <c:idx val="2"/>
          <c:order val="2"/>
          <c:tx>
            <c:strRef>
              <c:f>'strona  11'!$A$10:$E$10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11'!$G$10</c:f>
              <c:numCache>
                <c:formatCode>#,##0</c:formatCode>
                <c:ptCount val="1"/>
                <c:pt idx="0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C-410B-8CDA-272DBAFB6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92352"/>
        <c:axId val="57102336"/>
        <c:axId val="0"/>
      </c:bar3DChart>
      <c:catAx>
        <c:axId val="57092352"/>
        <c:scaling>
          <c:orientation val="minMax"/>
        </c:scaling>
        <c:delete val="1"/>
        <c:axPos val="b"/>
        <c:majorTickMark val="out"/>
        <c:minorTickMark val="none"/>
        <c:tickLblPos val="none"/>
        <c:crossAx val="57102336"/>
        <c:crosses val="autoZero"/>
        <c:auto val="1"/>
        <c:lblAlgn val="ctr"/>
        <c:lblOffset val="100"/>
        <c:noMultiLvlLbl val="0"/>
      </c:catAx>
      <c:valAx>
        <c:axId val="5710233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9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63290990139071"/>
          <c:y val="0.82471944374911565"/>
          <c:w val="0.66863857196179965"/>
          <c:h val="0.13651640445894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305418300445524E-2"/>
          <c:y val="2.1735229524880852E-2"/>
          <c:w val="0.94569458169960063"/>
          <c:h val="0.906821441134291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9D5-4425-BA29-AC9837A6BD6C}"/>
              </c:ext>
            </c:extLst>
          </c:dPt>
          <c:dPt>
            <c:idx val="1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9D5-4425-BA29-AC9837A6BD6C}"/>
              </c:ext>
            </c:extLst>
          </c:dPt>
          <c:dPt>
            <c:idx val="2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9D5-4425-BA29-AC9837A6BD6C}"/>
              </c:ext>
            </c:extLst>
          </c:dPt>
          <c:cat>
            <c:strRef>
              <c:f>'strona 12'!$J$4:$L$4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12'!$J$6:$L$6</c:f>
              <c:numCache>
                <c:formatCode>General</c:formatCode>
                <c:ptCount val="3"/>
                <c:pt idx="0">
                  <c:v>10</c:v>
                </c:pt>
                <c:pt idx="1">
                  <c:v>322</c:v>
                </c:pt>
                <c:pt idx="2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5-4425-BA29-AC9837A6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19712"/>
        <c:axId val="57229696"/>
        <c:axId val="0"/>
      </c:bar3DChart>
      <c:catAx>
        <c:axId val="572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296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197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hyperlink" Target="#'spis tre&#347;ci'!A1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41</xdr:row>
      <xdr:rowOff>161925</xdr:rowOff>
    </xdr:from>
    <xdr:to>
      <xdr:col>10</xdr:col>
      <xdr:colOff>0</xdr:colOff>
      <xdr:row>44</xdr:row>
      <xdr:rowOff>161924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7210425" y="12258675"/>
          <a:ext cx="923926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54</xdr:row>
      <xdr:rowOff>9525</xdr:rowOff>
    </xdr:from>
    <xdr:to>
      <xdr:col>8</xdr:col>
      <xdr:colOff>533400</xdr:colOff>
      <xdr:row>57</xdr:row>
      <xdr:rowOff>66674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7353300" y="120300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25</xdr:row>
      <xdr:rowOff>1</xdr:rowOff>
    </xdr:from>
    <xdr:to>
      <xdr:col>9</xdr:col>
      <xdr:colOff>28575</xdr:colOff>
      <xdr:row>51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38101</xdr:rowOff>
    </xdr:from>
    <xdr:to>
      <xdr:col>11</xdr:col>
      <xdr:colOff>9524</xdr:colOff>
      <xdr:row>39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43</xdr:row>
      <xdr:rowOff>142874</xdr:rowOff>
    </xdr:from>
    <xdr:to>
      <xdr:col>11</xdr:col>
      <xdr:colOff>76200</xdr:colOff>
      <xdr:row>68</xdr:row>
      <xdr:rowOff>28575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71</xdr:row>
      <xdr:rowOff>161925</xdr:rowOff>
    </xdr:from>
    <xdr:to>
      <xdr:col>10</xdr:col>
      <xdr:colOff>581025</xdr:colOff>
      <xdr:row>75</xdr:row>
      <xdr:rowOff>47624</xdr:rowOff>
    </xdr:to>
    <xdr:sp macro="" textlink="">
      <xdr:nvSpPr>
        <xdr:cNvPr id="5" name="Strzałka w górę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7124700" y="127158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66674</xdr:rowOff>
    </xdr:from>
    <xdr:to>
      <xdr:col>12</xdr:col>
      <xdr:colOff>28575</xdr:colOff>
      <xdr:row>42</xdr:row>
      <xdr:rowOff>85723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</xdr:colOff>
      <xdr:row>46</xdr:row>
      <xdr:rowOff>0</xdr:rowOff>
    </xdr:from>
    <xdr:to>
      <xdr:col>12</xdr:col>
      <xdr:colOff>19051</xdr:colOff>
      <xdr:row>69</xdr:row>
      <xdr:rowOff>114301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342900</xdr:colOff>
      <xdr:row>71</xdr:row>
      <xdr:rowOff>142875</xdr:rowOff>
    </xdr:from>
    <xdr:to>
      <xdr:col>11</xdr:col>
      <xdr:colOff>581025</xdr:colOff>
      <xdr:row>75</xdr:row>
      <xdr:rowOff>38099</xdr:rowOff>
    </xdr:to>
    <xdr:sp macro="" textlink="">
      <xdr:nvSpPr>
        <xdr:cNvPr id="11" name="Strzałka w górę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 bwMode="auto">
        <a:xfrm>
          <a:off x="7011119" y="13971018"/>
          <a:ext cx="867853" cy="585338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1" name="Chart 12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3" name="Chart 14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9524</xdr:colOff>
      <xdr:row>13</xdr:row>
      <xdr:rowOff>76200</xdr:rowOff>
    </xdr:from>
    <xdr:to>
      <xdr:col>11</xdr:col>
      <xdr:colOff>66675</xdr:colOff>
      <xdr:row>35</xdr:row>
      <xdr:rowOff>66675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39</xdr:row>
      <xdr:rowOff>19052</xdr:rowOff>
    </xdr:from>
    <xdr:to>
      <xdr:col>10</xdr:col>
      <xdr:colOff>581025</xdr:colOff>
      <xdr:row>63</xdr:row>
      <xdr:rowOff>38100</xdr:rowOff>
    </xdr:to>
    <xdr:graphicFrame macro="">
      <xdr:nvGraphicFramePr>
        <xdr:cNvPr id="15" name="Chart 18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295275</xdr:colOff>
      <xdr:row>67</xdr:row>
      <xdr:rowOff>47625</xdr:rowOff>
    </xdr:from>
    <xdr:to>
      <xdr:col>10</xdr:col>
      <xdr:colOff>533400</xdr:colOff>
      <xdr:row>70</xdr:row>
      <xdr:rowOff>104774</xdr:rowOff>
    </xdr:to>
    <xdr:sp macro="" textlink="">
      <xdr:nvSpPr>
        <xdr:cNvPr id="17" name="Strzałka w górę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 bwMode="auto">
        <a:xfrm>
          <a:off x="6696075" y="119634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51</xdr:row>
      <xdr:rowOff>38100</xdr:rowOff>
    </xdr:from>
    <xdr:to>
      <xdr:col>13</xdr:col>
      <xdr:colOff>495300</xdr:colOff>
      <xdr:row>53</xdr:row>
      <xdr:rowOff>171449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 bwMode="auto">
        <a:xfrm>
          <a:off x="7867650" y="128682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52</xdr:row>
      <xdr:rowOff>47625</xdr:rowOff>
    </xdr:from>
    <xdr:to>
      <xdr:col>7</xdr:col>
      <xdr:colOff>619125</xdr:colOff>
      <xdr:row>55</xdr:row>
      <xdr:rowOff>95249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 bwMode="auto">
        <a:xfrm>
          <a:off x="7038975" y="118681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38</xdr:row>
      <xdr:rowOff>0</xdr:rowOff>
    </xdr:from>
    <xdr:to>
      <xdr:col>19</xdr:col>
      <xdr:colOff>409575</xdr:colOff>
      <xdr:row>41</xdr:row>
      <xdr:rowOff>57149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 bwMode="auto">
        <a:xfrm>
          <a:off x="7286625" y="112585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123825</xdr:rowOff>
    </xdr:from>
    <xdr:to>
      <xdr:col>8</xdr:col>
      <xdr:colOff>514350</xdr:colOff>
      <xdr:row>36</xdr:row>
      <xdr:rowOff>9524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5295900" y="9105900"/>
          <a:ext cx="923925" cy="819149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35</xdr:row>
      <xdr:rowOff>123825</xdr:rowOff>
    </xdr:from>
    <xdr:to>
      <xdr:col>6</xdr:col>
      <xdr:colOff>1009650</xdr:colOff>
      <xdr:row>39</xdr:row>
      <xdr:rowOff>9524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 bwMode="auto">
        <a:xfrm>
          <a:off x="5391150" y="884872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30</xdr:row>
      <xdr:rowOff>57150</xdr:rowOff>
    </xdr:from>
    <xdr:to>
      <xdr:col>6</xdr:col>
      <xdr:colOff>19050</xdr:colOff>
      <xdr:row>32</xdr:row>
      <xdr:rowOff>114300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4095750" y="6553200"/>
          <a:ext cx="981075" cy="3905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84</xdr:row>
      <xdr:rowOff>19050</xdr:rowOff>
    </xdr:from>
    <xdr:to>
      <xdr:col>10</xdr:col>
      <xdr:colOff>695324</xdr:colOff>
      <xdr:row>87</xdr:row>
      <xdr:rowOff>19049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9410699" y="1326832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19050</xdr:rowOff>
    </xdr:from>
    <xdr:to>
      <xdr:col>7</xdr:col>
      <xdr:colOff>1438275</xdr:colOff>
      <xdr:row>27</xdr:row>
      <xdr:rowOff>152400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34</xdr:row>
      <xdr:rowOff>9526</xdr:rowOff>
    </xdr:from>
    <xdr:to>
      <xdr:col>7</xdr:col>
      <xdr:colOff>1485901</xdr:colOff>
      <xdr:row>58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619125</xdr:colOff>
      <xdr:row>59</xdr:row>
      <xdr:rowOff>9525</xdr:rowOff>
    </xdr:from>
    <xdr:to>
      <xdr:col>7</xdr:col>
      <xdr:colOff>1466850</xdr:colOff>
      <xdr:row>61</xdr:row>
      <xdr:rowOff>114300</xdr:rowOff>
    </xdr:to>
    <xdr:sp macro="" textlink="">
      <xdr:nvSpPr>
        <xdr:cNvPr id="5" name="Strzałka w górę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4933950" y="9591675"/>
          <a:ext cx="847725" cy="428625"/>
        </a:xfrm>
        <a:prstGeom prst="upArrow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spiu treści</a:t>
          </a:r>
          <a:endParaRPr lang="pl-PL" sz="1100"/>
        </a:p>
      </xdr:txBody>
    </xdr:sp>
    <xdr:clientData/>
  </xdr:twoCellAnchor>
  <xdr:twoCellAnchor>
    <xdr:from>
      <xdr:col>0</xdr:col>
      <xdr:colOff>19050</xdr:colOff>
      <xdr:row>3</xdr:row>
      <xdr:rowOff>19050</xdr:rowOff>
    </xdr:from>
    <xdr:to>
      <xdr:col>7</xdr:col>
      <xdr:colOff>1438275</xdr:colOff>
      <xdr:row>27</xdr:row>
      <xdr:rowOff>152400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114300</xdr:colOff>
      <xdr:row>34</xdr:row>
      <xdr:rowOff>1</xdr:rowOff>
    </xdr:from>
    <xdr:to>
      <xdr:col>7</xdr:col>
      <xdr:colOff>1504951</xdr:colOff>
      <xdr:row>58</xdr:row>
      <xdr:rowOff>76201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619125</xdr:colOff>
      <xdr:row>59</xdr:row>
      <xdr:rowOff>9525</xdr:rowOff>
    </xdr:from>
    <xdr:to>
      <xdr:col>7</xdr:col>
      <xdr:colOff>1466850</xdr:colOff>
      <xdr:row>61</xdr:row>
      <xdr:rowOff>114300</xdr:rowOff>
    </xdr:to>
    <xdr:sp macro="" textlink="">
      <xdr:nvSpPr>
        <xdr:cNvPr id="8" name="Strzałka w górę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4933950" y="9591675"/>
          <a:ext cx="847725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74</xdr:row>
      <xdr:rowOff>171450</xdr:rowOff>
    </xdr:from>
    <xdr:to>
      <xdr:col>10</xdr:col>
      <xdr:colOff>619125</xdr:colOff>
      <xdr:row>77</xdr:row>
      <xdr:rowOff>142874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7029450" y="137541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28</xdr:row>
      <xdr:rowOff>0</xdr:rowOff>
    </xdr:from>
    <xdr:to>
      <xdr:col>9</xdr:col>
      <xdr:colOff>476250</xdr:colOff>
      <xdr:row>30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7334250" y="91725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36</xdr:row>
      <xdr:rowOff>38100</xdr:rowOff>
    </xdr:from>
    <xdr:to>
      <xdr:col>9</xdr:col>
      <xdr:colOff>657225</xdr:colOff>
      <xdr:row>39</xdr:row>
      <xdr:rowOff>38099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7629525" y="112204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388189</xdr:colOff>
      <xdr:row>49</xdr:row>
      <xdr:rowOff>51759</xdr:rowOff>
    </xdr:from>
    <xdr:to>
      <xdr:col>9</xdr:col>
      <xdr:colOff>2517</xdr:colOff>
      <xdr:row>52</xdr:row>
      <xdr:rowOff>163902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7427344" y="12413412"/>
          <a:ext cx="942796" cy="73324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9</xdr:col>
      <xdr:colOff>28575</xdr:colOff>
      <xdr:row>48</xdr:row>
      <xdr:rowOff>85725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72</xdr:row>
      <xdr:rowOff>0</xdr:rowOff>
    </xdr:from>
    <xdr:to>
      <xdr:col>7</xdr:col>
      <xdr:colOff>781050</xdr:colOff>
      <xdr:row>74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7648575" y="132778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65</xdr:row>
      <xdr:rowOff>0</xdr:rowOff>
    </xdr:from>
    <xdr:to>
      <xdr:col>10</xdr:col>
      <xdr:colOff>561975</xdr:colOff>
      <xdr:row>67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6353175" y="114681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ownloads/robocza%20do%20wykres&#243;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242apni/Desktop/Informacja%20kwartalna/2021r/robocza%20do%20wykres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4403</v>
          </cell>
        </row>
        <row r="3">
          <cell r="A3" t="str">
            <v>kradzież z włamaniem (279)</v>
          </cell>
          <cell r="B3">
            <v>10827</v>
          </cell>
        </row>
        <row r="4">
          <cell r="A4" t="str">
            <v>rozbój (280§1)</v>
          </cell>
          <cell r="B4">
            <v>7865</v>
          </cell>
        </row>
        <row r="5">
          <cell r="A5" t="str">
            <v>pozostałe przeciwko mieniu (281, 283-295)</v>
          </cell>
          <cell r="B5">
            <v>8784</v>
          </cell>
        </row>
        <row r="6">
          <cell r="A6" t="str">
            <v>przeciwko bezpieczeństwu w komunikacji (art. 173 do 180)</v>
          </cell>
          <cell r="B6">
            <v>5644</v>
          </cell>
        </row>
        <row r="7">
          <cell r="A7" t="str">
            <v xml:space="preserve">pozostałe </v>
          </cell>
          <cell r="B7">
            <v>33082</v>
          </cell>
        </row>
        <row r="10">
          <cell r="A10" t="str">
            <v>zabójstwo (148§1)</v>
          </cell>
          <cell r="B10">
            <v>446</v>
          </cell>
        </row>
        <row r="11">
          <cell r="A11" t="str">
            <v>pozostałe przeciwko życiu i zdrowiu (149-162)</v>
          </cell>
          <cell r="B11">
            <v>205</v>
          </cell>
        </row>
        <row r="12">
          <cell r="A12" t="str">
            <v>kradzież (278)</v>
          </cell>
          <cell r="B12">
            <v>363</v>
          </cell>
        </row>
        <row r="13">
          <cell r="A13" t="str">
            <v>rozbój (280§1)</v>
          </cell>
          <cell r="B13">
            <v>227</v>
          </cell>
        </row>
        <row r="14">
          <cell r="A14" t="str">
            <v>pozostałe przeciwko mieniu (281, 283-295)</v>
          </cell>
          <cell r="B14">
            <v>796</v>
          </cell>
        </row>
        <row r="15">
          <cell r="A15" t="str">
            <v>pozostałe</v>
          </cell>
          <cell r="B15">
            <v>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4590</v>
          </cell>
        </row>
        <row r="3">
          <cell r="A3" t="str">
            <v>kradzież z włamaniem (279)</v>
          </cell>
          <cell r="B3">
            <v>9274</v>
          </cell>
        </row>
        <row r="4">
          <cell r="A4" t="str">
            <v>rozbój (280§1)</v>
          </cell>
          <cell r="B4">
            <v>6376</v>
          </cell>
        </row>
        <row r="5">
          <cell r="A5" t="str">
            <v>pozostałe przeciwko mieniu (281, 283-295)</v>
          </cell>
          <cell r="B5">
            <v>7834</v>
          </cell>
        </row>
        <row r="6">
          <cell r="A6" t="str">
            <v>przeciwko bezpieczeństwu w komunikacji (art. 173 do 180)</v>
          </cell>
          <cell r="B6">
            <v>5951</v>
          </cell>
        </row>
        <row r="7">
          <cell r="A7" t="str">
            <v xml:space="preserve">pozostałe </v>
          </cell>
          <cell r="B7">
            <v>33419</v>
          </cell>
        </row>
        <row r="10">
          <cell r="A10" t="str">
            <v>zabójstwo (148§1)</v>
          </cell>
          <cell r="B10">
            <v>453</v>
          </cell>
        </row>
        <row r="11">
          <cell r="A11" t="str">
            <v>pozostałe przeciwko życiu i zdrowiu (149-162)</v>
          </cell>
          <cell r="B11">
            <v>206</v>
          </cell>
        </row>
        <row r="12">
          <cell r="A12" t="str">
            <v>kradzież (278)</v>
          </cell>
          <cell r="B12">
            <v>427</v>
          </cell>
        </row>
        <row r="13">
          <cell r="A13" t="str">
            <v>rozbój (280§1)</v>
          </cell>
          <cell r="B13">
            <v>258</v>
          </cell>
        </row>
        <row r="14">
          <cell r="A14" t="str">
            <v>pozostałe przeciwko mieniu (281, 283-295)</v>
          </cell>
          <cell r="B14">
            <v>744</v>
          </cell>
        </row>
        <row r="15">
          <cell r="A15" t="str">
            <v>pozostałe</v>
          </cell>
          <cell r="B15">
            <v>1118</v>
          </cell>
        </row>
        <row r="18">
          <cell r="A18" t="str">
            <v>Kodeks Karny z 1997 r.</v>
          </cell>
          <cell r="B18">
            <v>33691</v>
          </cell>
        </row>
        <row r="19">
          <cell r="A19" t="str">
            <v>Kodeks Wykroczeń</v>
          </cell>
          <cell r="B19">
            <v>12758</v>
          </cell>
        </row>
        <row r="20">
          <cell r="A20" t="str">
            <v>Kodeks Karny Skarbowy</v>
          </cell>
          <cell r="B20">
            <v>4655</v>
          </cell>
        </row>
        <row r="21">
          <cell r="A21" t="str">
            <v>Ustawa o przeciwdziałaniu narkomanii z 2005 r.</v>
          </cell>
          <cell r="B21">
            <v>2476</v>
          </cell>
        </row>
        <row r="22">
          <cell r="A22" t="str">
            <v>Ustawa o wychowaniu w trzeźwości i przeciwdziałaniu alkoholizmowi</v>
          </cell>
          <cell r="B22">
            <v>679</v>
          </cell>
        </row>
        <row r="23">
          <cell r="A23" t="str">
            <v>Pozostałe ustawy</v>
          </cell>
          <cell r="B23">
            <v>1408</v>
          </cell>
        </row>
        <row r="26">
          <cell r="A26" t="str">
            <v>kara pozbawienia wolności</v>
          </cell>
          <cell r="B26">
            <v>17473</v>
          </cell>
        </row>
        <row r="27">
          <cell r="A27" t="str">
            <v>zastępcza kara pozbawienia wolności za grzywnę orzeczona samoistnie</v>
          </cell>
          <cell r="B27">
            <v>8376</v>
          </cell>
        </row>
        <row r="28">
          <cell r="A28" t="str">
            <v>zastępcza kara pozbawienia wolności za grzywnę orzeczona obok kary pozbawienia wolności lub ograniczenia wolności</v>
          </cell>
          <cell r="B28">
            <v>1473</v>
          </cell>
        </row>
        <row r="29">
          <cell r="A29" t="str">
            <v>zastępcza kara pozbawienia wolności za ograniczenie wolności</v>
          </cell>
          <cell r="B29">
            <v>10713</v>
          </cell>
        </row>
        <row r="30">
          <cell r="A30" t="str">
            <v>zastępcza kara aresztu za grzywnę lub za ograniczenie wolności</v>
          </cell>
          <cell r="B30">
            <v>14221</v>
          </cell>
        </row>
        <row r="31">
          <cell r="A31" t="str">
            <v>pozostałe</v>
          </cell>
          <cell r="B31">
            <v>3411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5"/>
  <sheetViews>
    <sheetView tabSelected="1" topLeftCell="A10" workbookViewId="0">
      <selection activeCell="S22" sqref="S22"/>
    </sheetView>
  </sheetViews>
  <sheetFormatPr defaultColWidth="9.125" defaultRowHeight="13.6"/>
  <cols>
    <col min="1" max="16384" width="9.125" style="1"/>
  </cols>
  <sheetData>
    <row r="3" spans="1:9" ht="27.7" customHeight="1">
      <c r="A3" s="972" t="s">
        <v>325</v>
      </c>
      <c r="B3" s="972"/>
      <c r="C3" s="972"/>
      <c r="D3" s="972"/>
      <c r="E3" s="972"/>
      <c r="F3" s="972"/>
      <c r="G3" s="972"/>
      <c r="H3" s="972"/>
      <c r="I3" s="972"/>
    </row>
    <row r="5" spans="1:9" s="241" customFormat="1" ht="21.75" customHeight="1">
      <c r="A5" s="973" t="s">
        <v>326</v>
      </c>
      <c r="B5" s="973"/>
      <c r="C5" s="973"/>
      <c r="D5" s="973"/>
      <c r="E5" s="973"/>
      <c r="F5" s="973"/>
      <c r="G5" s="973"/>
      <c r="H5" s="973"/>
      <c r="I5" s="973"/>
    </row>
    <row r="10" spans="1:9" s="29" customFormat="1" ht="14.3">
      <c r="A10" s="238" t="s">
        <v>485</v>
      </c>
      <c r="B10" s="239"/>
      <c r="C10" s="239"/>
      <c r="D10" s="239"/>
      <c r="H10" s="240"/>
    </row>
    <row r="20" spans="1:9" s="242" customFormat="1" ht="20.25" customHeight="1">
      <c r="A20" s="974" t="s">
        <v>327</v>
      </c>
      <c r="B20" s="974"/>
      <c r="C20" s="974"/>
      <c r="D20" s="974"/>
      <c r="E20" s="974"/>
      <c r="F20" s="974"/>
      <c r="G20" s="974"/>
      <c r="H20" s="974"/>
      <c r="I20" s="974"/>
    </row>
    <row r="21" spans="1:9" ht="21.1">
      <c r="A21" s="4"/>
      <c r="B21" s="4"/>
      <c r="C21" s="4"/>
      <c r="D21" s="4"/>
      <c r="E21" s="4"/>
      <c r="F21" s="4"/>
      <c r="G21" s="4"/>
      <c r="H21" s="4"/>
    </row>
    <row r="22" spans="1:9" s="242" customFormat="1" ht="23.8">
      <c r="A22" s="975" t="s">
        <v>328</v>
      </c>
      <c r="B22" s="975"/>
      <c r="C22" s="975"/>
      <c r="D22" s="975"/>
      <c r="E22" s="975"/>
      <c r="F22" s="975"/>
      <c r="G22" s="975"/>
      <c r="H22" s="975"/>
      <c r="I22" s="975"/>
    </row>
    <row r="32" spans="1:9" ht="20.25" customHeight="1">
      <c r="A32" s="976" t="s">
        <v>455</v>
      </c>
      <c r="B32" s="976"/>
      <c r="C32" s="976"/>
      <c r="D32" s="976"/>
      <c r="E32" s="976"/>
      <c r="F32" s="976"/>
      <c r="G32" s="976"/>
      <c r="H32" s="976"/>
      <c r="I32" s="976"/>
    </row>
    <row r="34" spans="1:9">
      <c r="A34" s="5"/>
    </row>
    <row r="35" spans="1:9">
      <c r="A35" s="5"/>
    </row>
    <row r="36" spans="1:9">
      <c r="A36" s="6"/>
      <c r="B36" s="6"/>
      <c r="C36" s="6"/>
      <c r="D36" s="6"/>
      <c r="E36" s="6"/>
      <c r="F36" s="6"/>
      <c r="G36" s="6"/>
      <c r="H36" s="6"/>
    </row>
    <row r="37" spans="1:9">
      <c r="A37" s="6"/>
      <c r="B37" s="6"/>
      <c r="C37" s="6"/>
      <c r="D37" s="6"/>
      <c r="E37" s="6"/>
      <c r="F37" s="6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44" spans="1:9" ht="14.95" customHeight="1">
      <c r="A44" s="971" t="s">
        <v>329</v>
      </c>
      <c r="B44" s="971"/>
      <c r="C44" s="971"/>
      <c r="D44" s="971"/>
      <c r="E44" s="971"/>
      <c r="F44" s="971"/>
      <c r="G44" s="971"/>
      <c r="H44" s="971"/>
      <c r="I44" s="971"/>
    </row>
    <row r="45" spans="1:9" ht="16.3">
      <c r="A45" s="970"/>
      <c r="B45" s="971"/>
      <c r="C45" s="971"/>
      <c r="D45" s="971"/>
      <c r="E45" s="971"/>
      <c r="F45" s="971"/>
      <c r="G45" s="971"/>
      <c r="H45" s="971"/>
    </row>
  </sheetData>
  <mergeCells count="7">
    <mergeCell ref="A45:H45"/>
    <mergeCell ref="A3:I3"/>
    <mergeCell ref="A5:I5"/>
    <mergeCell ref="A20:I20"/>
    <mergeCell ref="A22:I22"/>
    <mergeCell ref="A32:I32"/>
    <mergeCell ref="A44:I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72"/>
  <sheetViews>
    <sheetView workbookViewId="0">
      <selection activeCell="J5" sqref="J5"/>
    </sheetView>
  </sheetViews>
  <sheetFormatPr defaultColWidth="9.125" defaultRowHeight="14.3"/>
  <cols>
    <col min="1" max="2" width="20" style="8" customWidth="1"/>
    <col min="3" max="3" width="25.875" style="8" customWidth="1"/>
    <col min="4" max="8" width="17.625" style="8" customWidth="1"/>
    <col min="9" max="16384" width="9.125" style="8"/>
  </cols>
  <sheetData>
    <row r="1" spans="1:12" ht="16.3">
      <c r="A1" s="15" t="s">
        <v>145</v>
      </c>
      <c r="B1" s="16"/>
      <c r="C1" s="16"/>
      <c r="D1" s="16"/>
      <c r="E1" s="16"/>
      <c r="F1" s="16"/>
    </row>
    <row r="2" spans="1:12" ht="16.3">
      <c r="A2" s="1175" t="s">
        <v>465</v>
      </c>
      <c r="B2" s="1176"/>
      <c r="C2" s="16"/>
      <c r="D2" s="16"/>
      <c r="E2" s="16"/>
      <c r="F2" s="16"/>
    </row>
    <row r="3" spans="1:12" ht="16.3">
      <c r="A3" s="16"/>
      <c r="B3" s="16"/>
      <c r="C3" s="16"/>
      <c r="D3" s="16"/>
      <c r="E3" s="16"/>
      <c r="F3" s="16"/>
      <c r="K3" s="14"/>
      <c r="L3" s="14"/>
    </row>
    <row r="4" spans="1:12" ht="17.350000000000001" customHeight="1">
      <c r="A4" s="1144" t="s">
        <v>18</v>
      </c>
      <c r="B4" s="1145"/>
      <c r="C4" s="1146"/>
      <c r="D4" s="611"/>
      <c r="E4" s="612"/>
      <c r="F4" s="1150" t="s">
        <v>313</v>
      </c>
      <c r="G4" s="1151"/>
      <c r="H4" s="1152"/>
      <c r="J4" s="8" t="s">
        <v>216</v>
      </c>
    </row>
    <row r="5" spans="1:12" ht="31.6" customHeight="1">
      <c r="A5" s="1147"/>
      <c r="B5" s="1148"/>
      <c r="C5" s="1149"/>
      <c r="D5" s="966" t="s">
        <v>449</v>
      </c>
      <c r="E5" s="649" t="s">
        <v>457</v>
      </c>
      <c r="F5" s="557" t="s">
        <v>19</v>
      </c>
      <c r="G5" s="557" t="s">
        <v>146</v>
      </c>
      <c r="H5" s="557" t="s">
        <v>21</v>
      </c>
    </row>
    <row r="6" spans="1:12" ht="17.350000000000001" customHeight="1">
      <c r="A6" s="1153">
        <v>1</v>
      </c>
      <c r="B6" s="1154"/>
      <c r="C6" s="1155"/>
      <c r="D6" s="613">
        <v>2</v>
      </c>
      <c r="E6" s="614">
        <v>3</v>
      </c>
      <c r="F6" s="615">
        <v>4</v>
      </c>
      <c r="G6" s="615">
        <v>5</v>
      </c>
      <c r="H6" s="615">
        <v>6</v>
      </c>
    </row>
    <row r="7" spans="1:12" ht="19.55" customHeight="1" thickBot="1">
      <c r="A7" s="1156" t="s">
        <v>1</v>
      </c>
      <c r="B7" s="1157"/>
      <c r="C7" s="1158"/>
      <c r="D7" s="470">
        <v>56786</v>
      </c>
      <c r="E7" s="673">
        <f>SUM(E8,E52,E70)</f>
        <v>55667</v>
      </c>
      <c r="F7" s="471">
        <f>SUM(F8,F52,F70)</f>
        <v>423</v>
      </c>
      <c r="G7" s="471">
        <f>SUM(G8,G52,G70)</f>
        <v>6021</v>
      </c>
      <c r="H7" s="471">
        <f>SUM(H8,H52,H70)</f>
        <v>847</v>
      </c>
    </row>
    <row r="8" spans="1:12" ht="19.55" customHeight="1" thickTop="1">
      <c r="A8" s="1012" t="s">
        <v>22</v>
      </c>
      <c r="B8" s="1013"/>
      <c r="C8" s="1014"/>
      <c r="D8" s="616">
        <v>33449</v>
      </c>
      <c r="E8" s="674">
        <f>SUM(E10:E51)</f>
        <v>33691</v>
      </c>
      <c r="F8" s="408">
        <f>SUM(F10:F51)</f>
        <v>322</v>
      </c>
      <c r="G8" s="408">
        <f>SUM(G10:G51)</f>
        <v>2851</v>
      </c>
      <c r="H8" s="408">
        <f>SUM(H10:H51)</f>
        <v>466</v>
      </c>
    </row>
    <row r="9" spans="1:12" ht="17.350000000000001" customHeight="1">
      <c r="A9" s="335" t="s">
        <v>23</v>
      </c>
      <c r="B9" s="336"/>
      <c r="C9" s="337"/>
      <c r="D9" s="410">
        <v>109</v>
      </c>
      <c r="E9" s="675">
        <v>120</v>
      </c>
      <c r="F9" s="472">
        <v>0</v>
      </c>
      <c r="G9" s="472">
        <v>9</v>
      </c>
      <c r="H9" s="472">
        <v>3</v>
      </c>
    </row>
    <row r="10" spans="1:12" ht="17.350000000000001" customHeight="1">
      <c r="A10" s="1015" t="s">
        <v>147</v>
      </c>
      <c r="B10" s="1159"/>
      <c r="C10" s="1160"/>
      <c r="D10" s="428">
        <v>34</v>
      </c>
      <c r="E10" s="644">
        <v>22</v>
      </c>
      <c r="F10" s="413">
        <v>0</v>
      </c>
      <c r="G10" s="413">
        <v>2</v>
      </c>
      <c r="H10" s="413">
        <v>1</v>
      </c>
      <c r="J10" s="18"/>
    </row>
    <row r="11" spans="1:12" ht="17.350000000000001" customHeight="1">
      <c r="A11" s="1015" t="s">
        <v>25</v>
      </c>
      <c r="B11" s="1159"/>
      <c r="C11" s="1160"/>
      <c r="D11" s="428">
        <v>0</v>
      </c>
      <c r="E11" s="644">
        <v>2</v>
      </c>
      <c r="F11" s="413">
        <v>0</v>
      </c>
      <c r="G11" s="413">
        <v>0</v>
      </c>
      <c r="H11" s="413">
        <v>0</v>
      </c>
      <c r="J11" s="18"/>
    </row>
    <row r="12" spans="1:12" ht="17.350000000000001" customHeight="1">
      <c r="A12" s="1015" t="s">
        <v>26</v>
      </c>
      <c r="B12" s="1159"/>
      <c r="C12" s="1160"/>
      <c r="D12" s="428">
        <v>13</v>
      </c>
      <c r="E12" s="644">
        <v>10</v>
      </c>
      <c r="F12" s="413">
        <v>0</v>
      </c>
      <c r="G12" s="413">
        <v>0</v>
      </c>
      <c r="H12" s="413">
        <v>0</v>
      </c>
    </row>
    <row r="13" spans="1:12" ht="17.350000000000001" customHeight="1">
      <c r="A13" s="1161" t="s">
        <v>27</v>
      </c>
      <c r="B13" s="1161" t="s">
        <v>378</v>
      </c>
      <c r="C13" s="338" t="s">
        <v>28</v>
      </c>
      <c r="D13" s="430">
        <v>9</v>
      </c>
      <c r="E13" s="644">
        <v>8</v>
      </c>
      <c r="F13" s="413">
        <v>2</v>
      </c>
      <c r="G13" s="413">
        <v>2</v>
      </c>
      <c r="H13" s="413">
        <v>0</v>
      </c>
    </row>
    <row r="14" spans="1:12" ht="17.350000000000001" customHeight="1">
      <c r="A14" s="1019"/>
      <c r="B14" s="1019"/>
      <c r="C14" s="338" t="s">
        <v>29</v>
      </c>
      <c r="D14" s="430">
        <v>2</v>
      </c>
      <c r="E14" s="644">
        <v>0</v>
      </c>
      <c r="F14" s="413">
        <v>0</v>
      </c>
      <c r="G14" s="413">
        <v>0</v>
      </c>
      <c r="H14" s="413">
        <v>0</v>
      </c>
    </row>
    <row r="15" spans="1:12" ht="17.350000000000001" customHeight="1">
      <c r="A15" s="1019"/>
      <c r="B15" s="1019"/>
      <c r="C15" s="338" t="s">
        <v>30</v>
      </c>
      <c r="D15" s="430">
        <v>0</v>
      </c>
      <c r="E15" s="644">
        <v>0</v>
      </c>
      <c r="F15" s="413">
        <v>0</v>
      </c>
      <c r="G15" s="413">
        <v>0</v>
      </c>
      <c r="H15" s="413">
        <v>0</v>
      </c>
    </row>
    <row r="16" spans="1:12" ht="17.350000000000001" customHeight="1">
      <c r="A16" s="1019"/>
      <c r="B16" s="1162"/>
      <c r="C16" s="338" t="s">
        <v>31</v>
      </c>
      <c r="D16" s="430">
        <v>0</v>
      </c>
      <c r="E16" s="644">
        <v>0</v>
      </c>
      <c r="F16" s="413">
        <v>0</v>
      </c>
      <c r="G16" s="413">
        <v>0</v>
      </c>
      <c r="H16" s="413">
        <v>0</v>
      </c>
    </row>
    <row r="17" spans="1:8" ht="17.350000000000001" customHeight="1">
      <c r="A17" s="1162"/>
      <c r="B17" s="1015" t="s">
        <v>32</v>
      </c>
      <c r="C17" s="1160"/>
      <c r="D17" s="428">
        <v>1353</v>
      </c>
      <c r="E17" s="644">
        <v>1375</v>
      </c>
      <c r="F17" s="413">
        <v>2</v>
      </c>
      <c r="G17" s="413">
        <v>88</v>
      </c>
      <c r="H17" s="413">
        <v>43</v>
      </c>
    </row>
    <row r="18" spans="1:8" ht="17.350000000000001" customHeight="1">
      <c r="A18" s="1015" t="s">
        <v>33</v>
      </c>
      <c r="B18" s="1159"/>
      <c r="C18" s="1160"/>
      <c r="D18" s="428">
        <v>56</v>
      </c>
      <c r="E18" s="644">
        <v>49</v>
      </c>
      <c r="F18" s="413">
        <v>6</v>
      </c>
      <c r="G18" s="413">
        <v>4</v>
      </c>
      <c r="H18" s="413">
        <v>0</v>
      </c>
    </row>
    <row r="19" spans="1:8" ht="17.350000000000001" customHeight="1">
      <c r="A19" s="1015" t="s">
        <v>34</v>
      </c>
      <c r="B19" s="1159"/>
      <c r="C19" s="1160"/>
      <c r="D19" s="428">
        <v>5799</v>
      </c>
      <c r="E19" s="644">
        <v>6101</v>
      </c>
      <c r="F19" s="413">
        <v>0</v>
      </c>
      <c r="G19" s="413">
        <v>155</v>
      </c>
      <c r="H19" s="413">
        <v>38</v>
      </c>
    </row>
    <row r="20" spans="1:8" ht="17.350000000000001" customHeight="1">
      <c r="A20" s="1015" t="s">
        <v>35</v>
      </c>
      <c r="B20" s="1159"/>
      <c r="C20" s="1160"/>
      <c r="D20" s="428">
        <v>7</v>
      </c>
      <c r="E20" s="644">
        <v>6</v>
      </c>
      <c r="F20" s="413">
        <v>0</v>
      </c>
      <c r="G20" s="413">
        <v>0</v>
      </c>
      <c r="H20" s="413">
        <v>0</v>
      </c>
    </row>
    <row r="21" spans="1:8" ht="17.350000000000001" customHeight="1">
      <c r="A21" s="1015" t="s">
        <v>36</v>
      </c>
      <c r="B21" s="1159"/>
      <c r="C21" s="1160"/>
      <c r="D21" s="428">
        <v>1010</v>
      </c>
      <c r="E21" s="644">
        <v>1025</v>
      </c>
      <c r="F21" s="413">
        <v>5</v>
      </c>
      <c r="G21" s="413">
        <v>75</v>
      </c>
      <c r="H21" s="413">
        <v>9</v>
      </c>
    </row>
    <row r="22" spans="1:8" ht="17.350000000000001" customHeight="1">
      <c r="A22" s="1015" t="s">
        <v>37</v>
      </c>
      <c r="B22" s="1159"/>
      <c r="C22" s="1160"/>
      <c r="D22" s="428">
        <v>1</v>
      </c>
      <c r="E22" s="644">
        <v>2</v>
      </c>
      <c r="F22" s="413">
        <v>0</v>
      </c>
      <c r="G22" s="413">
        <v>0</v>
      </c>
      <c r="H22" s="413">
        <v>0</v>
      </c>
    </row>
    <row r="23" spans="1:8" ht="17.350000000000001" customHeight="1">
      <c r="A23" s="1161" t="s">
        <v>38</v>
      </c>
      <c r="B23" s="1166" t="s">
        <v>379</v>
      </c>
      <c r="C23" s="338" t="s">
        <v>39</v>
      </c>
      <c r="D23" s="430">
        <v>93</v>
      </c>
      <c r="E23" s="644">
        <v>71</v>
      </c>
      <c r="F23" s="413">
        <v>0</v>
      </c>
      <c r="G23" s="413">
        <v>0</v>
      </c>
      <c r="H23" s="413">
        <v>1</v>
      </c>
    </row>
    <row r="24" spans="1:8" ht="17.350000000000001" customHeight="1">
      <c r="A24" s="1019"/>
      <c r="B24" s="1167"/>
      <c r="C24" s="338" t="s">
        <v>40</v>
      </c>
      <c r="D24" s="430">
        <v>20</v>
      </c>
      <c r="E24" s="644">
        <v>20</v>
      </c>
      <c r="F24" s="413">
        <v>0</v>
      </c>
      <c r="G24" s="413">
        <v>0</v>
      </c>
      <c r="H24" s="413">
        <v>1</v>
      </c>
    </row>
    <row r="25" spans="1:8" ht="17.350000000000001" customHeight="1">
      <c r="A25" s="1019"/>
      <c r="B25" s="1167"/>
      <c r="C25" s="338" t="s">
        <v>41</v>
      </c>
      <c r="D25" s="430">
        <v>10</v>
      </c>
      <c r="E25" s="644">
        <v>8</v>
      </c>
      <c r="F25" s="413">
        <v>0</v>
      </c>
      <c r="G25" s="413">
        <v>0</v>
      </c>
      <c r="H25" s="413">
        <v>0</v>
      </c>
    </row>
    <row r="26" spans="1:8" ht="17.350000000000001" customHeight="1">
      <c r="A26" s="1019"/>
      <c r="B26" s="1168"/>
      <c r="C26" s="338" t="s">
        <v>398</v>
      </c>
      <c r="D26" s="473">
        <v>0</v>
      </c>
      <c r="E26" s="676">
        <v>0</v>
      </c>
      <c r="F26" s="431">
        <v>0</v>
      </c>
      <c r="G26" s="431">
        <v>0</v>
      </c>
      <c r="H26" s="431">
        <v>0</v>
      </c>
    </row>
    <row r="27" spans="1:8" ht="17.350000000000001" customHeight="1">
      <c r="A27" s="1162"/>
      <c r="B27" s="1021" t="s">
        <v>42</v>
      </c>
      <c r="C27" s="1163"/>
      <c r="D27" s="430">
        <v>157</v>
      </c>
      <c r="E27" s="644">
        <v>145</v>
      </c>
      <c r="F27" s="413">
        <v>13</v>
      </c>
      <c r="G27" s="413">
        <v>8</v>
      </c>
      <c r="H27" s="413">
        <v>2</v>
      </c>
    </row>
    <row r="28" spans="1:8" ht="17.350000000000001" customHeight="1">
      <c r="A28" s="1164" t="s">
        <v>43</v>
      </c>
      <c r="B28" s="1015" t="s">
        <v>44</v>
      </c>
      <c r="C28" s="1160"/>
      <c r="D28" s="428">
        <v>1064</v>
      </c>
      <c r="E28" s="644">
        <v>1038</v>
      </c>
      <c r="F28" s="413">
        <v>0</v>
      </c>
      <c r="G28" s="413">
        <v>59</v>
      </c>
      <c r="H28" s="413">
        <v>7</v>
      </c>
    </row>
    <row r="29" spans="1:8" ht="17.350000000000001" customHeight="1">
      <c r="A29" s="1024"/>
      <c r="B29" s="1015" t="s">
        <v>45</v>
      </c>
      <c r="C29" s="1160"/>
      <c r="D29" s="428">
        <v>6967</v>
      </c>
      <c r="E29" s="644">
        <v>6856</v>
      </c>
      <c r="F29" s="413">
        <v>0</v>
      </c>
      <c r="G29" s="413">
        <v>307</v>
      </c>
      <c r="H29" s="413">
        <v>1</v>
      </c>
    </row>
    <row r="30" spans="1:8" ht="17.350000000000001" customHeight="1">
      <c r="A30" s="1165"/>
      <c r="B30" s="1015" t="s">
        <v>46</v>
      </c>
      <c r="C30" s="1160"/>
      <c r="D30" s="428">
        <v>9</v>
      </c>
      <c r="E30" s="644">
        <v>6</v>
      </c>
      <c r="F30" s="413">
        <v>0</v>
      </c>
      <c r="G30" s="413">
        <v>1</v>
      </c>
      <c r="H30" s="413">
        <v>1</v>
      </c>
    </row>
    <row r="31" spans="1:8" ht="17.350000000000001" customHeight="1">
      <c r="A31" s="1015" t="s">
        <v>47</v>
      </c>
      <c r="B31" s="1159"/>
      <c r="C31" s="1160"/>
      <c r="D31" s="428">
        <v>104</v>
      </c>
      <c r="E31" s="644">
        <v>88</v>
      </c>
      <c r="F31" s="413">
        <v>0</v>
      </c>
      <c r="G31" s="413">
        <v>7</v>
      </c>
      <c r="H31" s="413">
        <v>2</v>
      </c>
    </row>
    <row r="32" spans="1:8" ht="17.350000000000001" customHeight="1">
      <c r="A32" s="1015" t="s">
        <v>48</v>
      </c>
      <c r="B32" s="1159"/>
      <c r="C32" s="1160"/>
      <c r="D32" s="428">
        <v>19</v>
      </c>
      <c r="E32" s="644">
        <v>16</v>
      </c>
      <c r="F32" s="413">
        <v>0</v>
      </c>
      <c r="G32" s="413">
        <v>1</v>
      </c>
      <c r="H32" s="413">
        <v>1</v>
      </c>
    </row>
    <row r="33" spans="1:8" ht="17.350000000000001" customHeight="1">
      <c r="A33" s="1015" t="s">
        <v>49</v>
      </c>
      <c r="B33" s="1159"/>
      <c r="C33" s="1160"/>
      <c r="D33" s="428">
        <v>1045</v>
      </c>
      <c r="E33" s="644">
        <v>1026</v>
      </c>
      <c r="F33" s="413">
        <v>6</v>
      </c>
      <c r="G33" s="413">
        <v>84</v>
      </c>
      <c r="H33" s="413">
        <v>20</v>
      </c>
    </row>
    <row r="34" spans="1:8" ht="17.350000000000001" customHeight="1">
      <c r="A34" s="1161" t="s">
        <v>50</v>
      </c>
      <c r="B34" s="1015" t="s">
        <v>148</v>
      </c>
      <c r="C34" s="1160"/>
      <c r="D34" s="428">
        <v>11</v>
      </c>
      <c r="E34" s="644">
        <v>11</v>
      </c>
      <c r="F34" s="413">
        <v>0</v>
      </c>
      <c r="G34" s="413">
        <v>0</v>
      </c>
      <c r="H34" s="413">
        <v>0</v>
      </c>
    </row>
    <row r="35" spans="1:8" ht="17.350000000000001" customHeight="1">
      <c r="A35" s="1019"/>
      <c r="B35" s="1015" t="s">
        <v>52</v>
      </c>
      <c r="C35" s="1160"/>
      <c r="D35" s="428">
        <v>24</v>
      </c>
      <c r="E35" s="644">
        <v>25</v>
      </c>
      <c r="F35" s="413">
        <v>0</v>
      </c>
      <c r="G35" s="413">
        <v>1</v>
      </c>
      <c r="H35" s="413">
        <v>0</v>
      </c>
    </row>
    <row r="36" spans="1:8" ht="17.350000000000001" customHeight="1">
      <c r="A36" s="1019"/>
      <c r="B36" s="1015" t="s">
        <v>53</v>
      </c>
      <c r="C36" s="1160"/>
      <c r="D36" s="428">
        <v>22</v>
      </c>
      <c r="E36" s="644">
        <v>17</v>
      </c>
      <c r="F36" s="413">
        <v>0</v>
      </c>
      <c r="G36" s="413">
        <v>2</v>
      </c>
      <c r="H36" s="413">
        <v>0</v>
      </c>
    </row>
    <row r="37" spans="1:8" ht="17.350000000000001" customHeight="1">
      <c r="A37" s="1162"/>
      <c r="B37" s="1015" t="s">
        <v>54</v>
      </c>
      <c r="C37" s="1160"/>
      <c r="D37" s="428">
        <v>1600</v>
      </c>
      <c r="E37" s="644">
        <v>1606</v>
      </c>
      <c r="F37" s="413">
        <v>3</v>
      </c>
      <c r="G37" s="413">
        <v>75</v>
      </c>
      <c r="H37" s="413">
        <v>18</v>
      </c>
    </row>
    <row r="38" spans="1:8" ht="17.350000000000001" customHeight="1">
      <c r="A38" s="1015" t="s">
        <v>55</v>
      </c>
      <c r="B38" s="1159"/>
      <c r="C38" s="1160"/>
      <c r="D38" s="428">
        <v>0</v>
      </c>
      <c r="E38" s="644">
        <v>0</v>
      </c>
      <c r="F38" s="413">
        <v>0</v>
      </c>
      <c r="G38" s="413">
        <v>0</v>
      </c>
      <c r="H38" s="413">
        <v>0</v>
      </c>
    </row>
    <row r="39" spans="1:8" ht="17.350000000000001" customHeight="1">
      <c r="A39" s="1161" t="s">
        <v>56</v>
      </c>
      <c r="B39" s="1015" t="s">
        <v>149</v>
      </c>
      <c r="C39" s="1160"/>
      <c r="D39" s="428">
        <v>148</v>
      </c>
      <c r="E39" s="644">
        <v>143</v>
      </c>
      <c r="F39" s="413">
        <v>83</v>
      </c>
      <c r="G39" s="413">
        <v>8</v>
      </c>
      <c r="H39" s="413">
        <v>0</v>
      </c>
    </row>
    <row r="40" spans="1:8" ht="17.350000000000001" customHeight="1">
      <c r="A40" s="1162"/>
      <c r="B40" s="1015" t="s">
        <v>150</v>
      </c>
      <c r="C40" s="1160"/>
      <c r="D40" s="428">
        <v>396</v>
      </c>
      <c r="E40" s="644">
        <v>408</v>
      </c>
      <c r="F40" s="413">
        <v>16</v>
      </c>
      <c r="G40" s="413">
        <v>48</v>
      </c>
      <c r="H40" s="413">
        <v>5</v>
      </c>
    </row>
    <row r="41" spans="1:8" ht="17.350000000000001" customHeight="1">
      <c r="A41" s="1015" t="s">
        <v>59</v>
      </c>
      <c r="B41" s="1159"/>
      <c r="C41" s="1160"/>
      <c r="D41" s="428">
        <v>5</v>
      </c>
      <c r="E41" s="644">
        <v>5</v>
      </c>
      <c r="F41" s="413">
        <v>0</v>
      </c>
      <c r="G41" s="413">
        <v>1</v>
      </c>
      <c r="H41" s="413">
        <v>0</v>
      </c>
    </row>
    <row r="42" spans="1:8" ht="17.350000000000001" customHeight="1">
      <c r="A42" s="1015" t="s">
        <v>60</v>
      </c>
      <c r="B42" s="1159"/>
      <c r="C42" s="1160"/>
      <c r="D42" s="428">
        <v>1011</v>
      </c>
      <c r="E42" s="644">
        <v>1103</v>
      </c>
      <c r="F42" s="413">
        <v>11</v>
      </c>
      <c r="G42" s="413">
        <v>226</v>
      </c>
      <c r="H42" s="413">
        <v>17</v>
      </c>
    </row>
    <row r="43" spans="1:8" ht="17.350000000000001" customHeight="1">
      <c r="A43" s="1164" t="s">
        <v>61</v>
      </c>
      <c r="B43" s="1015" t="s">
        <v>380</v>
      </c>
      <c r="C43" s="1160"/>
      <c r="D43" s="428">
        <v>3878</v>
      </c>
      <c r="E43" s="644">
        <v>3842</v>
      </c>
      <c r="F43" s="413">
        <v>11</v>
      </c>
      <c r="G43" s="413">
        <v>560</v>
      </c>
      <c r="H43" s="413">
        <v>115</v>
      </c>
    </row>
    <row r="44" spans="1:8" ht="17.350000000000001" customHeight="1">
      <c r="A44" s="1024"/>
      <c r="B44" s="1015" t="s">
        <v>381</v>
      </c>
      <c r="C44" s="1160"/>
      <c r="D44" s="428">
        <v>2217</v>
      </c>
      <c r="E44" s="644">
        <v>2220</v>
      </c>
      <c r="F44" s="413">
        <v>45</v>
      </c>
      <c r="G44" s="413">
        <v>130</v>
      </c>
      <c r="H44" s="413">
        <v>60</v>
      </c>
    </row>
    <row r="45" spans="1:8" ht="17.350000000000001" customHeight="1">
      <c r="A45" s="1024"/>
      <c r="B45" s="1161" t="s">
        <v>62</v>
      </c>
      <c r="C45" s="338" t="s">
        <v>63</v>
      </c>
      <c r="D45" s="430">
        <v>640</v>
      </c>
      <c r="E45" s="644">
        <v>640</v>
      </c>
      <c r="F45" s="413">
        <v>5</v>
      </c>
      <c r="G45" s="413">
        <v>46</v>
      </c>
      <c r="H45" s="413">
        <v>39</v>
      </c>
    </row>
    <row r="46" spans="1:8" ht="17.350000000000001" customHeight="1">
      <c r="A46" s="1024"/>
      <c r="B46" s="1162"/>
      <c r="C46" s="338" t="s">
        <v>64</v>
      </c>
      <c r="D46" s="430">
        <v>40</v>
      </c>
      <c r="E46" s="644">
        <v>42</v>
      </c>
      <c r="F46" s="413">
        <v>2</v>
      </c>
      <c r="G46" s="413">
        <v>2</v>
      </c>
      <c r="H46" s="413">
        <v>8</v>
      </c>
    </row>
    <row r="47" spans="1:8" ht="17.350000000000001" customHeight="1">
      <c r="A47" s="1024"/>
      <c r="B47" s="1015" t="s">
        <v>384</v>
      </c>
      <c r="C47" s="1160"/>
      <c r="D47" s="428">
        <v>79</v>
      </c>
      <c r="E47" s="644">
        <v>71</v>
      </c>
      <c r="F47" s="413">
        <v>4</v>
      </c>
      <c r="G47" s="413">
        <v>1</v>
      </c>
      <c r="H47" s="413">
        <v>3</v>
      </c>
    </row>
    <row r="48" spans="1:8" ht="17.350000000000001" customHeight="1">
      <c r="A48" s="1165"/>
      <c r="B48" s="1015" t="s">
        <v>65</v>
      </c>
      <c r="C48" s="1160"/>
      <c r="D48" s="428">
        <v>5440</v>
      </c>
      <c r="E48" s="644">
        <v>5505</v>
      </c>
      <c r="F48" s="413">
        <v>75</v>
      </c>
      <c r="G48" s="413">
        <v>930</v>
      </c>
      <c r="H48" s="413">
        <v>74</v>
      </c>
    </row>
    <row r="49" spans="1:8" ht="17.350000000000001" customHeight="1">
      <c r="A49" s="1015" t="s">
        <v>66</v>
      </c>
      <c r="B49" s="1159"/>
      <c r="C49" s="1160"/>
      <c r="D49" s="428">
        <v>137</v>
      </c>
      <c r="E49" s="644">
        <v>146</v>
      </c>
      <c r="F49" s="413">
        <v>32</v>
      </c>
      <c r="G49" s="413">
        <v>21</v>
      </c>
      <c r="H49" s="413">
        <v>0</v>
      </c>
    </row>
    <row r="50" spans="1:8" ht="17.350000000000001" customHeight="1">
      <c r="A50" s="1015" t="s">
        <v>67</v>
      </c>
      <c r="B50" s="1159"/>
      <c r="C50" s="1160"/>
      <c r="D50" s="428">
        <v>22</v>
      </c>
      <c r="E50" s="644">
        <v>27</v>
      </c>
      <c r="F50" s="413">
        <v>1</v>
      </c>
      <c r="G50" s="413">
        <v>6</v>
      </c>
      <c r="H50" s="413">
        <v>0</v>
      </c>
    </row>
    <row r="51" spans="1:8" ht="17.350000000000001" customHeight="1" thickBot="1">
      <c r="A51" s="1169" t="s">
        <v>68</v>
      </c>
      <c r="B51" s="1170"/>
      <c r="C51" s="1171"/>
      <c r="D51" s="474">
        <v>7</v>
      </c>
      <c r="E51" s="677">
        <v>6</v>
      </c>
      <c r="F51" s="469">
        <v>0</v>
      </c>
      <c r="G51" s="469">
        <v>1</v>
      </c>
      <c r="H51" s="469">
        <v>0</v>
      </c>
    </row>
    <row r="52" spans="1:8" ht="19.55" customHeight="1" thickTop="1">
      <c r="A52" s="1172" t="s">
        <v>69</v>
      </c>
      <c r="B52" s="1173"/>
      <c r="C52" s="1174"/>
      <c r="D52" s="617">
        <v>9</v>
      </c>
      <c r="E52" s="678">
        <f>SUM(E54:E69)</f>
        <v>12</v>
      </c>
      <c r="F52" s="618">
        <f>SUM(F54:F69)</f>
        <v>0</v>
      </c>
      <c r="G52" s="618">
        <f>SUM(G54:G69)</f>
        <v>0</v>
      </c>
      <c r="H52" s="618">
        <f>SUM(H54:H69)</f>
        <v>0</v>
      </c>
    </row>
    <row r="53" spans="1:8" ht="17.350000000000001" customHeight="1">
      <c r="A53" s="339" t="s">
        <v>23</v>
      </c>
      <c r="B53" s="340"/>
      <c r="C53" s="341"/>
      <c r="D53" s="437">
        <v>0</v>
      </c>
      <c r="E53" s="678">
        <v>0</v>
      </c>
      <c r="F53" s="475">
        <v>0</v>
      </c>
      <c r="G53" s="475">
        <v>0</v>
      </c>
      <c r="H53" s="475">
        <v>0</v>
      </c>
    </row>
    <row r="54" spans="1:8" ht="17.350000000000001" customHeight="1">
      <c r="A54" s="1164" t="s">
        <v>70</v>
      </c>
      <c r="B54" s="1161" t="s">
        <v>378</v>
      </c>
      <c r="C54" s="338" t="s">
        <v>28</v>
      </c>
      <c r="D54" s="430">
        <v>0</v>
      </c>
      <c r="E54" s="644">
        <v>1</v>
      </c>
      <c r="F54" s="413">
        <v>0</v>
      </c>
      <c r="G54" s="413">
        <v>0</v>
      </c>
      <c r="H54" s="413">
        <v>0</v>
      </c>
    </row>
    <row r="55" spans="1:8" ht="17.350000000000001" customHeight="1">
      <c r="A55" s="1024"/>
      <c r="B55" s="1162"/>
      <c r="C55" s="338" t="s">
        <v>29</v>
      </c>
      <c r="D55" s="430">
        <v>0</v>
      </c>
      <c r="E55" s="644">
        <v>0</v>
      </c>
      <c r="F55" s="413">
        <v>0</v>
      </c>
      <c r="G55" s="413">
        <v>0</v>
      </c>
      <c r="H55" s="413">
        <v>0</v>
      </c>
    </row>
    <row r="56" spans="1:8" ht="17.350000000000001" customHeight="1">
      <c r="A56" s="1165"/>
      <c r="B56" s="1015" t="s">
        <v>71</v>
      </c>
      <c r="C56" s="1160"/>
      <c r="D56" s="428">
        <v>0</v>
      </c>
      <c r="E56" s="644">
        <v>2</v>
      </c>
      <c r="F56" s="413">
        <v>0</v>
      </c>
      <c r="G56" s="413">
        <v>0</v>
      </c>
      <c r="H56" s="413">
        <v>0</v>
      </c>
    </row>
    <row r="57" spans="1:8" ht="17.350000000000001" customHeight="1">
      <c r="A57" s="1164" t="s">
        <v>72</v>
      </c>
      <c r="B57" s="1161" t="s">
        <v>379</v>
      </c>
      <c r="C57" s="338" t="s">
        <v>73</v>
      </c>
      <c r="D57" s="430">
        <v>1</v>
      </c>
      <c r="E57" s="644">
        <v>1</v>
      </c>
      <c r="F57" s="413">
        <v>0</v>
      </c>
      <c r="G57" s="413">
        <v>0</v>
      </c>
      <c r="H57" s="413">
        <v>0</v>
      </c>
    </row>
    <row r="58" spans="1:8" ht="17.350000000000001" customHeight="1">
      <c r="A58" s="1024"/>
      <c r="B58" s="1162"/>
      <c r="C58" s="338" t="s">
        <v>74</v>
      </c>
      <c r="D58" s="430">
        <v>0</v>
      </c>
      <c r="E58" s="644">
        <v>0</v>
      </c>
      <c r="F58" s="413">
        <v>0</v>
      </c>
      <c r="G58" s="413">
        <v>0</v>
      </c>
      <c r="H58" s="413">
        <v>0</v>
      </c>
    </row>
    <row r="59" spans="1:8" ht="17.350000000000001" customHeight="1">
      <c r="A59" s="1165"/>
      <c r="B59" s="1015" t="s">
        <v>75</v>
      </c>
      <c r="C59" s="1160"/>
      <c r="D59" s="428">
        <v>0</v>
      </c>
      <c r="E59" s="644">
        <v>0</v>
      </c>
      <c r="F59" s="413">
        <v>0</v>
      </c>
      <c r="G59" s="413">
        <v>0</v>
      </c>
      <c r="H59" s="413">
        <v>0</v>
      </c>
    </row>
    <row r="60" spans="1:8" ht="17.350000000000001" customHeight="1">
      <c r="A60" s="1164" t="s">
        <v>76</v>
      </c>
      <c r="B60" s="1015" t="s">
        <v>77</v>
      </c>
      <c r="C60" s="1160"/>
      <c r="D60" s="428">
        <v>0</v>
      </c>
      <c r="E60" s="644">
        <v>0</v>
      </c>
      <c r="F60" s="413">
        <v>0</v>
      </c>
      <c r="G60" s="413">
        <v>0</v>
      </c>
      <c r="H60" s="413">
        <v>0</v>
      </c>
    </row>
    <row r="61" spans="1:8" ht="17.350000000000001" customHeight="1">
      <c r="A61" s="1165"/>
      <c r="B61" s="1015" t="s">
        <v>78</v>
      </c>
      <c r="C61" s="1160"/>
      <c r="D61" s="428">
        <v>0</v>
      </c>
      <c r="E61" s="644">
        <v>0</v>
      </c>
      <c r="F61" s="413">
        <v>0</v>
      </c>
      <c r="G61" s="413">
        <v>0</v>
      </c>
      <c r="H61" s="413">
        <v>0</v>
      </c>
    </row>
    <row r="62" spans="1:8" ht="17.350000000000001" customHeight="1">
      <c r="A62" s="1184" t="s">
        <v>79</v>
      </c>
      <c r="B62" s="1015" t="s">
        <v>80</v>
      </c>
      <c r="C62" s="1160"/>
      <c r="D62" s="428">
        <v>1</v>
      </c>
      <c r="E62" s="644">
        <v>0</v>
      </c>
      <c r="F62" s="413">
        <v>0</v>
      </c>
      <c r="G62" s="413">
        <v>0</v>
      </c>
      <c r="H62" s="413">
        <v>0</v>
      </c>
    </row>
    <row r="63" spans="1:8" ht="17.350000000000001" customHeight="1">
      <c r="A63" s="1041"/>
      <c r="B63" s="1161" t="s">
        <v>383</v>
      </c>
      <c r="C63" s="338" t="s">
        <v>81</v>
      </c>
      <c r="D63" s="430">
        <v>0</v>
      </c>
      <c r="E63" s="644">
        <v>1</v>
      </c>
      <c r="F63" s="413">
        <v>0</v>
      </c>
      <c r="G63" s="413">
        <v>0</v>
      </c>
      <c r="H63" s="413">
        <v>0</v>
      </c>
    </row>
    <row r="64" spans="1:8" ht="17.350000000000001" customHeight="1">
      <c r="A64" s="1041"/>
      <c r="B64" s="1162"/>
      <c r="C64" s="338" t="s">
        <v>82</v>
      </c>
      <c r="D64" s="430">
        <v>0</v>
      </c>
      <c r="E64" s="644">
        <v>0</v>
      </c>
      <c r="F64" s="413">
        <v>0</v>
      </c>
      <c r="G64" s="413">
        <v>0</v>
      </c>
      <c r="H64" s="413">
        <v>0</v>
      </c>
    </row>
    <row r="65" spans="1:10" ht="17.350000000000001" customHeight="1">
      <c r="A65" s="1185"/>
      <c r="B65" s="1015" t="s">
        <v>83</v>
      </c>
      <c r="C65" s="1160"/>
      <c r="D65" s="428">
        <v>4</v>
      </c>
      <c r="E65" s="644">
        <v>4</v>
      </c>
      <c r="F65" s="413">
        <v>0</v>
      </c>
      <c r="G65" s="413">
        <v>0</v>
      </c>
      <c r="H65" s="413">
        <v>0</v>
      </c>
    </row>
    <row r="66" spans="1:10" ht="17.350000000000001" customHeight="1">
      <c r="A66" s="1015" t="s">
        <v>84</v>
      </c>
      <c r="B66" s="1159"/>
      <c r="C66" s="1160"/>
      <c r="D66" s="428">
        <v>1</v>
      </c>
      <c r="E66" s="644">
        <v>0</v>
      </c>
      <c r="F66" s="413">
        <v>0</v>
      </c>
      <c r="G66" s="413">
        <v>0</v>
      </c>
      <c r="H66" s="413">
        <v>0</v>
      </c>
    </row>
    <row r="67" spans="1:10" ht="17.350000000000001" customHeight="1">
      <c r="A67" s="1021" t="s">
        <v>85</v>
      </c>
      <c r="B67" s="1177"/>
      <c r="C67" s="1163"/>
      <c r="D67" s="430">
        <v>0</v>
      </c>
      <c r="E67" s="644">
        <v>0</v>
      </c>
      <c r="F67" s="413">
        <v>0</v>
      </c>
      <c r="G67" s="413">
        <v>0</v>
      </c>
      <c r="H67" s="413">
        <v>0</v>
      </c>
    </row>
    <row r="68" spans="1:10" ht="17.350000000000001" customHeight="1">
      <c r="A68" s="1021" t="s">
        <v>86</v>
      </c>
      <c r="B68" s="1177"/>
      <c r="C68" s="1163"/>
      <c r="D68" s="430">
        <v>0</v>
      </c>
      <c r="E68" s="644">
        <v>0</v>
      </c>
      <c r="F68" s="413">
        <v>0</v>
      </c>
      <c r="G68" s="413">
        <v>0</v>
      </c>
      <c r="H68" s="413">
        <v>0</v>
      </c>
      <c r="I68" s="8" t="s">
        <v>216</v>
      </c>
      <c r="J68" s="8" t="s">
        <v>216</v>
      </c>
    </row>
    <row r="69" spans="1:10" ht="17.350000000000001" customHeight="1" thickBot="1">
      <c r="A69" s="1178" t="s">
        <v>87</v>
      </c>
      <c r="B69" s="1179"/>
      <c r="C69" s="1180"/>
      <c r="D69" s="476">
        <v>2</v>
      </c>
      <c r="E69" s="673">
        <v>3</v>
      </c>
      <c r="F69" s="477">
        <v>0</v>
      </c>
      <c r="G69" s="477">
        <v>0</v>
      </c>
      <c r="H69" s="477">
        <v>0</v>
      </c>
    </row>
    <row r="70" spans="1:10" ht="19.55" customHeight="1" thickTop="1" thickBot="1">
      <c r="A70" s="1181" t="s">
        <v>88</v>
      </c>
      <c r="B70" s="1182"/>
      <c r="C70" s="1183"/>
      <c r="D70" s="619">
        <v>23328</v>
      </c>
      <c r="E70" s="679">
        <v>21964</v>
      </c>
      <c r="F70" s="620">
        <v>101</v>
      </c>
      <c r="G70" s="620">
        <v>3170</v>
      </c>
      <c r="H70" s="620">
        <v>381</v>
      </c>
    </row>
    <row r="71" spans="1:10" ht="14.95" thickTop="1">
      <c r="A71" s="40" t="s">
        <v>89</v>
      </c>
      <c r="B71" s="40"/>
      <c r="C71" s="40"/>
      <c r="E71" s="8" t="s">
        <v>216</v>
      </c>
    </row>
    <row r="72" spans="1:10">
      <c r="B72" s="19"/>
      <c r="C72" s="19"/>
      <c r="D72" s="19"/>
      <c r="E72" s="19"/>
    </row>
  </sheetData>
  <mergeCells count="66">
    <mergeCell ref="A2:B2"/>
    <mergeCell ref="A68:C68"/>
    <mergeCell ref="A69:C69"/>
    <mergeCell ref="A70:C70"/>
    <mergeCell ref="A62:A65"/>
    <mergeCell ref="B62:C62"/>
    <mergeCell ref="B63:B64"/>
    <mergeCell ref="B65:C65"/>
    <mergeCell ref="A66:C66"/>
    <mergeCell ref="A67:C67"/>
    <mergeCell ref="A57:A59"/>
    <mergeCell ref="B57:B58"/>
    <mergeCell ref="B59:C59"/>
    <mergeCell ref="A60:A61"/>
    <mergeCell ref="B60:C60"/>
    <mergeCell ref="B61:C61"/>
    <mergeCell ref="A49:C49"/>
    <mergeCell ref="A50:C50"/>
    <mergeCell ref="A51:C51"/>
    <mergeCell ref="A52:C52"/>
    <mergeCell ref="A54:A56"/>
    <mergeCell ref="B54:B55"/>
    <mergeCell ref="B56:C56"/>
    <mergeCell ref="A43:A48"/>
    <mergeCell ref="B43:C43"/>
    <mergeCell ref="B44:C44"/>
    <mergeCell ref="B45:B46"/>
    <mergeCell ref="B47:C47"/>
    <mergeCell ref="B48:C48"/>
    <mergeCell ref="A42:C42"/>
    <mergeCell ref="A33:C33"/>
    <mergeCell ref="A34:A37"/>
    <mergeCell ref="B34:C34"/>
    <mergeCell ref="B35:C35"/>
    <mergeCell ref="B36:C36"/>
    <mergeCell ref="B37:C37"/>
    <mergeCell ref="A38:C38"/>
    <mergeCell ref="A39:A40"/>
    <mergeCell ref="B39:C39"/>
    <mergeCell ref="B40:C40"/>
    <mergeCell ref="A41:C41"/>
    <mergeCell ref="A32:C32"/>
    <mergeCell ref="A18:C18"/>
    <mergeCell ref="A19:C19"/>
    <mergeCell ref="A20:C20"/>
    <mergeCell ref="A21:C21"/>
    <mergeCell ref="A22:C22"/>
    <mergeCell ref="A23:A27"/>
    <mergeCell ref="B27:C27"/>
    <mergeCell ref="A28:A30"/>
    <mergeCell ref="B28:C28"/>
    <mergeCell ref="B29:C29"/>
    <mergeCell ref="B30:C30"/>
    <mergeCell ref="A31:C31"/>
    <mergeCell ref="B23:B26"/>
    <mergeCell ref="A10:C10"/>
    <mergeCell ref="A11:C11"/>
    <mergeCell ref="A12:C12"/>
    <mergeCell ref="A13:A17"/>
    <mergeCell ref="B13:B16"/>
    <mergeCell ref="B17:C17"/>
    <mergeCell ref="A8:C8"/>
    <mergeCell ref="A4:C5"/>
    <mergeCell ref="F4:H4"/>
    <mergeCell ref="A6:C6"/>
    <mergeCell ref="A7:C7"/>
  </mergeCells>
  <pageMargins left="0.55118110236220474" right="0.23622047244094491" top="0.74803149606299213" bottom="0.55118110236220474" header="0.31496062992125984" footer="0.31496062992125984"/>
  <pageSetup paperSize="9" scale="55" orientation="portrait" r:id="rId1"/>
  <headerFooter>
    <oddHeader>&amp;C8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3"/>
  <sheetViews>
    <sheetView workbookViewId="0">
      <selection activeCell="O57" sqref="O57"/>
    </sheetView>
  </sheetViews>
  <sheetFormatPr defaultColWidth="9.125" defaultRowHeight="16.3"/>
  <cols>
    <col min="1" max="11" width="13" style="24" customWidth="1"/>
    <col min="12" max="16384" width="9.125" style="24"/>
  </cols>
  <sheetData>
    <row r="1" spans="1:13">
      <c r="A1" s="24" t="s">
        <v>151</v>
      </c>
    </row>
    <row r="2" spans="1:13">
      <c r="B2" s="24" t="s">
        <v>466</v>
      </c>
    </row>
    <row r="3" spans="1:13" ht="18.7" customHeight="1">
      <c r="A3" s="1057" t="s">
        <v>94</v>
      </c>
      <c r="B3" s="1058"/>
      <c r="C3" s="1059"/>
      <c r="D3" s="680"/>
      <c r="E3" s="681"/>
      <c r="F3" s="1064" t="s">
        <v>318</v>
      </c>
      <c r="G3" s="1064"/>
      <c r="H3" s="1064"/>
      <c r="I3" s="1064"/>
      <c r="J3" s="1064"/>
      <c r="K3" s="1064"/>
    </row>
    <row r="4" spans="1:13" ht="18.7" customHeight="1">
      <c r="A4" s="1060"/>
      <c r="B4" s="1061"/>
      <c r="C4" s="1079"/>
      <c r="D4" s="1214" t="s">
        <v>449</v>
      </c>
      <c r="E4" s="1107" t="s">
        <v>457</v>
      </c>
      <c r="F4" s="1129" t="s">
        <v>2</v>
      </c>
      <c r="G4" s="1129"/>
      <c r="H4" s="1129"/>
      <c r="I4" s="1129" t="s">
        <v>3</v>
      </c>
      <c r="J4" s="1130"/>
      <c r="K4" s="1130"/>
    </row>
    <row r="5" spans="1:13" ht="18.7" customHeight="1">
      <c r="A5" s="1062"/>
      <c r="B5" s="1063"/>
      <c r="C5" s="1207"/>
      <c r="D5" s="1215"/>
      <c r="E5" s="1108"/>
      <c r="F5" s="574" t="s">
        <v>4</v>
      </c>
      <c r="G5" s="566" t="s">
        <v>5</v>
      </c>
      <c r="H5" s="566" t="s">
        <v>6</v>
      </c>
      <c r="I5" s="574" t="s">
        <v>4</v>
      </c>
      <c r="J5" s="566" t="s">
        <v>5</v>
      </c>
      <c r="K5" s="566" t="s">
        <v>6</v>
      </c>
    </row>
    <row r="6" spans="1:13" ht="18.7" customHeight="1">
      <c r="A6" s="1099">
        <v>1</v>
      </c>
      <c r="B6" s="1100"/>
      <c r="C6" s="1101"/>
      <c r="D6" s="608">
        <v>2</v>
      </c>
      <c r="E6" s="607">
        <v>3</v>
      </c>
      <c r="F6" s="604">
        <v>4</v>
      </c>
      <c r="G6" s="561">
        <v>5</v>
      </c>
      <c r="H6" s="561">
        <v>6</v>
      </c>
      <c r="I6" s="604">
        <v>7</v>
      </c>
      <c r="J6" s="561">
        <v>8</v>
      </c>
      <c r="K6" s="561">
        <v>9</v>
      </c>
    </row>
    <row r="7" spans="1:13" ht="23.95" customHeight="1">
      <c r="A7" s="1208" t="s">
        <v>1</v>
      </c>
      <c r="B7" s="1209"/>
      <c r="C7" s="1209"/>
      <c r="D7" s="478">
        <v>17334</v>
      </c>
      <c r="E7" s="682">
        <f t="shared" ref="E7:E18" si="0">SUM(F7,I7)</f>
        <v>17475</v>
      </c>
      <c r="F7" s="342">
        <f>SUM(G7:H7)</f>
        <v>17280</v>
      </c>
      <c r="G7" s="342">
        <f>SUM(G8:G19)</f>
        <v>1020</v>
      </c>
      <c r="H7" s="342">
        <f>SUM(H8:H19)</f>
        <v>16260</v>
      </c>
      <c r="I7" s="342">
        <f t="shared" ref="I7" si="1">SUM(J7:K7)</f>
        <v>195</v>
      </c>
      <c r="J7" s="342">
        <f>SUM(J8:J19)</f>
        <v>10</v>
      </c>
      <c r="K7" s="342">
        <f>SUM(K8:K19)</f>
        <v>185</v>
      </c>
    </row>
    <row r="8" spans="1:13" ht="23.95" customHeight="1">
      <c r="A8" s="1210" t="s">
        <v>95</v>
      </c>
      <c r="B8" s="1211"/>
      <c r="C8" s="1212"/>
      <c r="D8" s="409">
        <v>1451</v>
      </c>
      <c r="E8" s="683">
        <f t="shared" si="0"/>
        <v>1496</v>
      </c>
      <c r="F8" s="343">
        <f>G8+H8</f>
        <v>1481</v>
      </c>
      <c r="G8" s="344">
        <v>96</v>
      </c>
      <c r="H8" s="343">
        <v>1385</v>
      </c>
      <c r="I8" s="343">
        <f>J8+K8</f>
        <v>15</v>
      </c>
      <c r="J8" s="429">
        <v>1</v>
      </c>
      <c r="K8" s="429">
        <v>14</v>
      </c>
    </row>
    <row r="9" spans="1:13" ht="23.95" customHeight="1">
      <c r="A9" s="1213" t="s">
        <v>96</v>
      </c>
      <c r="B9" s="1205"/>
      <c r="C9" s="1206"/>
      <c r="D9" s="409">
        <v>5002</v>
      </c>
      <c r="E9" s="683">
        <f t="shared" si="0"/>
        <v>4991</v>
      </c>
      <c r="F9" s="343">
        <f t="shared" ref="F9:F19" si="2">G9+H9</f>
        <v>4948</v>
      </c>
      <c r="G9" s="344">
        <v>315</v>
      </c>
      <c r="H9" s="343">
        <v>4633</v>
      </c>
      <c r="I9" s="343">
        <f t="shared" ref="I9:I19" si="3">J9+K9</f>
        <v>43</v>
      </c>
      <c r="J9" s="429">
        <v>4</v>
      </c>
      <c r="K9" s="429">
        <v>39</v>
      </c>
    </row>
    <row r="10" spans="1:13" ht="23.95" customHeight="1">
      <c r="A10" s="1204" t="s">
        <v>97</v>
      </c>
      <c r="B10" s="1205"/>
      <c r="C10" s="1206"/>
      <c r="D10" s="409">
        <v>5998</v>
      </c>
      <c r="E10" s="683">
        <f t="shared" si="0"/>
        <v>6033</v>
      </c>
      <c r="F10" s="343">
        <f t="shared" si="2"/>
        <v>5967</v>
      </c>
      <c r="G10" s="344">
        <v>343</v>
      </c>
      <c r="H10" s="343">
        <v>5624</v>
      </c>
      <c r="I10" s="343">
        <f t="shared" si="3"/>
        <v>66</v>
      </c>
      <c r="J10" s="429">
        <v>1</v>
      </c>
      <c r="K10" s="429">
        <v>65</v>
      </c>
    </row>
    <row r="11" spans="1:13" ht="23.95" customHeight="1">
      <c r="A11" s="1204" t="s">
        <v>98</v>
      </c>
      <c r="B11" s="1205"/>
      <c r="C11" s="1206"/>
      <c r="D11" s="409">
        <v>2058</v>
      </c>
      <c r="E11" s="683">
        <f t="shared" si="0"/>
        <v>2087</v>
      </c>
      <c r="F11" s="343">
        <f t="shared" si="2"/>
        <v>2053</v>
      </c>
      <c r="G11" s="344">
        <v>110</v>
      </c>
      <c r="H11" s="343">
        <v>1943</v>
      </c>
      <c r="I11" s="343">
        <f t="shared" si="3"/>
        <v>34</v>
      </c>
      <c r="J11" s="429">
        <v>3</v>
      </c>
      <c r="K11" s="429">
        <v>31</v>
      </c>
      <c r="M11" s="24" t="s">
        <v>216</v>
      </c>
    </row>
    <row r="12" spans="1:13" ht="23.95" customHeight="1">
      <c r="A12" s="1204" t="s">
        <v>99</v>
      </c>
      <c r="B12" s="1205"/>
      <c r="C12" s="1206"/>
      <c r="D12" s="409">
        <v>1347</v>
      </c>
      <c r="E12" s="683">
        <f t="shared" si="0"/>
        <v>1332</v>
      </c>
      <c r="F12" s="343">
        <f t="shared" si="2"/>
        <v>1317</v>
      </c>
      <c r="G12" s="344">
        <v>85</v>
      </c>
      <c r="H12" s="343">
        <v>1232</v>
      </c>
      <c r="I12" s="343">
        <f t="shared" si="3"/>
        <v>15</v>
      </c>
      <c r="J12" s="429">
        <v>0</v>
      </c>
      <c r="K12" s="429">
        <v>15</v>
      </c>
    </row>
    <row r="13" spans="1:13" ht="23.95" customHeight="1">
      <c r="A13" s="1204" t="s">
        <v>100</v>
      </c>
      <c r="B13" s="1205"/>
      <c r="C13" s="1206"/>
      <c r="D13" s="409">
        <v>920</v>
      </c>
      <c r="E13" s="683">
        <f t="shared" si="0"/>
        <v>920</v>
      </c>
      <c r="F13" s="343">
        <f t="shared" si="2"/>
        <v>903</v>
      </c>
      <c r="G13" s="344">
        <v>45</v>
      </c>
      <c r="H13" s="343">
        <v>858</v>
      </c>
      <c r="I13" s="343">
        <f t="shared" si="3"/>
        <v>17</v>
      </c>
      <c r="J13" s="429">
        <v>0</v>
      </c>
      <c r="K13" s="429">
        <v>17</v>
      </c>
    </row>
    <row r="14" spans="1:13" ht="23.95" customHeight="1">
      <c r="A14" s="1204" t="s">
        <v>101</v>
      </c>
      <c r="B14" s="1205"/>
      <c r="C14" s="1206"/>
      <c r="D14" s="409">
        <v>436</v>
      </c>
      <c r="E14" s="683">
        <f t="shared" si="0"/>
        <v>483</v>
      </c>
      <c r="F14" s="343">
        <f t="shared" si="2"/>
        <v>479</v>
      </c>
      <c r="G14" s="344">
        <v>22</v>
      </c>
      <c r="H14" s="343">
        <v>457</v>
      </c>
      <c r="I14" s="343">
        <f t="shared" si="3"/>
        <v>4</v>
      </c>
      <c r="J14" s="429">
        <v>1</v>
      </c>
      <c r="K14" s="429">
        <v>3</v>
      </c>
    </row>
    <row r="15" spans="1:13" ht="23.95" customHeight="1">
      <c r="A15" s="1204" t="s">
        <v>102</v>
      </c>
      <c r="B15" s="1205"/>
      <c r="C15" s="1206"/>
      <c r="D15" s="409">
        <v>113</v>
      </c>
      <c r="E15" s="683">
        <f t="shared" si="0"/>
        <v>126</v>
      </c>
      <c r="F15" s="343">
        <f t="shared" si="2"/>
        <v>125</v>
      </c>
      <c r="G15" s="344">
        <v>4</v>
      </c>
      <c r="H15" s="343">
        <v>121</v>
      </c>
      <c r="I15" s="343">
        <f t="shared" si="3"/>
        <v>1</v>
      </c>
      <c r="J15" s="429">
        <v>0</v>
      </c>
      <c r="K15" s="429">
        <v>1</v>
      </c>
    </row>
    <row r="16" spans="1:13" ht="23.95" customHeight="1">
      <c r="A16" s="1204" t="s">
        <v>103</v>
      </c>
      <c r="B16" s="1205"/>
      <c r="C16" s="1206"/>
      <c r="D16" s="409">
        <v>7</v>
      </c>
      <c r="E16" s="683">
        <f t="shared" si="0"/>
        <v>5</v>
      </c>
      <c r="F16" s="343">
        <f t="shared" si="2"/>
        <v>5</v>
      </c>
      <c r="G16" s="344">
        <v>0</v>
      </c>
      <c r="H16" s="343">
        <v>5</v>
      </c>
      <c r="I16" s="343">
        <f t="shared" si="3"/>
        <v>0</v>
      </c>
      <c r="J16" s="429">
        <v>0</v>
      </c>
      <c r="K16" s="429">
        <v>0</v>
      </c>
    </row>
    <row r="17" spans="1:11" ht="23.95" customHeight="1">
      <c r="A17" s="1204" t="s">
        <v>399</v>
      </c>
      <c r="B17" s="1205"/>
      <c r="C17" s="1206"/>
      <c r="D17" s="479">
        <v>1</v>
      </c>
      <c r="E17" s="683">
        <f t="shared" si="0"/>
        <v>0</v>
      </c>
      <c r="F17" s="343">
        <f t="shared" si="2"/>
        <v>0</v>
      </c>
      <c r="G17" s="345">
        <v>0</v>
      </c>
      <c r="H17" s="480">
        <v>0</v>
      </c>
      <c r="I17" s="343">
        <f t="shared" si="3"/>
        <v>0</v>
      </c>
      <c r="J17" s="432">
        <v>0</v>
      </c>
      <c r="K17" s="432">
        <v>0</v>
      </c>
    </row>
    <row r="18" spans="1:11" ht="23.95" customHeight="1">
      <c r="A18" s="1204" t="s">
        <v>104</v>
      </c>
      <c r="B18" s="1205"/>
      <c r="C18" s="1206"/>
      <c r="D18" s="409">
        <v>1</v>
      </c>
      <c r="E18" s="683">
        <f t="shared" si="0"/>
        <v>2</v>
      </c>
      <c r="F18" s="343">
        <f t="shared" si="2"/>
        <v>2</v>
      </c>
      <c r="G18" s="344">
        <v>0</v>
      </c>
      <c r="H18" s="343">
        <v>2</v>
      </c>
      <c r="I18" s="343">
        <f t="shared" si="3"/>
        <v>0</v>
      </c>
      <c r="J18" s="429">
        <v>0</v>
      </c>
      <c r="K18" s="429">
        <v>0</v>
      </c>
    </row>
    <row r="19" spans="1:11" ht="23.95" customHeight="1">
      <c r="A19" s="1204" t="s">
        <v>105</v>
      </c>
      <c r="B19" s="1216"/>
      <c r="C19" s="1217"/>
      <c r="D19" s="481">
        <v>0</v>
      </c>
      <c r="E19" s="683">
        <f>SUM(F19,I19)</f>
        <v>0</v>
      </c>
      <c r="F19" s="343">
        <f t="shared" si="2"/>
        <v>0</v>
      </c>
      <c r="G19" s="344">
        <v>0</v>
      </c>
      <c r="H19" s="343">
        <v>0</v>
      </c>
      <c r="I19" s="343">
        <f t="shared" si="3"/>
        <v>0</v>
      </c>
      <c r="J19" s="429">
        <v>0</v>
      </c>
      <c r="K19" s="429">
        <v>0</v>
      </c>
    </row>
    <row r="20" spans="1:11" ht="18.7" customHeight="1">
      <c r="A20" s="269"/>
      <c r="B20" s="26"/>
      <c r="C20" s="176"/>
      <c r="D20" s="176"/>
      <c r="E20" s="270"/>
      <c r="F20" s="271"/>
      <c r="G20" s="271"/>
      <c r="H20" s="272"/>
      <c r="I20" s="273"/>
      <c r="J20" s="273"/>
      <c r="K20" s="273"/>
    </row>
    <row r="21" spans="1:11" ht="18.7" customHeight="1">
      <c r="B21" s="274"/>
      <c r="C21" s="275"/>
      <c r="D21" s="275"/>
      <c r="E21" s="275"/>
      <c r="F21" s="275"/>
      <c r="G21" s="273"/>
      <c r="H21" s="273"/>
      <c r="I21" s="273"/>
      <c r="J21" s="273"/>
      <c r="K21" s="346"/>
    </row>
    <row r="22" spans="1:11" ht="18.7" customHeight="1">
      <c r="A22" s="24" t="s">
        <v>153</v>
      </c>
    </row>
    <row r="23" spans="1:11" ht="18.7" customHeight="1">
      <c r="B23" s="24" t="s">
        <v>467</v>
      </c>
    </row>
    <row r="24" spans="1:11" ht="18.7" customHeight="1">
      <c r="A24" s="1109" t="s">
        <v>94</v>
      </c>
      <c r="B24" s="1110"/>
      <c r="C24" s="1220"/>
      <c r="D24" s="562"/>
      <c r="E24" s="573"/>
      <c r="F24" s="1064" t="s">
        <v>318</v>
      </c>
      <c r="G24" s="1064"/>
      <c r="H24" s="1064"/>
      <c r="I24" s="1064"/>
      <c r="J24" s="1064"/>
      <c r="K24" s="1064"/>
    </row>
    <row r="25" spans="1:11" ht="18.7" customHeight="1">
      <c r="A25" s="1112"/>
      <c r="B25" s="1061"/>
      <c r="C25" s="1079"/>
      <c r="D25" s="1095" t="s">
        <v>449</v>
      </c>
      <c r="E25" s="1097" t="s">
        <v>457</v>
      </c>
      <c r="F25" s="1218" t="s">
        <v>2</v>
      </c>
      <c r="G25" s="1218"/>
      <c r="H25" s="1218"/>
      <c r="I25" s="1218" t="s">
        <v>3</v>
      </c>
      <c r="J25" s="1219"/>
      <c r="K25" s="1219"/>
    </row>
    <row r="26" spans="1:11" ht="18.7" customHeight="1">
      <c r="A26" s="1113"/>
      <c r="B26" s="1114"/>
      <c r="C26" s="1221"/>
      <c r="D26" s="1224"/>
      <c r="E26" s="1225"/>
      <c r="F26" s="684" t="s">
        <v>4</v>
      </c>
      <c r="G26" s="576" t="s">
        <v>5</v>
      </c>
      <c r="H26" s="576" t="s">
        <v>6</v>
      </c>
      <c r="I26" s="600" t="s">
        <v>4</v>
      </c>
      <c r="J26" s="576" t="s">
        <v>5</v>
      </c>
      <c r="K26" s="576" t="s">
        <v>6</v>
      </c>
    </row>
    <row r="27" spans="1:11" ht="18.7" customHeight="1">
      <c r="A27" s="1091">
        <v>1</v>
      </c>
      <c r="B27" s="1092"/>
      <c r="C27" s="1093"/>
      <c r="D27" s="577">
        <v>2</v>
      </c>
      <c r="E27" s="685">
        <v>3</v>
      </c>
      <c r="F27" s="686">
        <v>4</v>
      </c>
      <c r="G27" s="583">
        <v>5</v>
      </c>
      <c r="H27" s="583">
        <v>6</v>
      </c>
      <c r="I27" s="583">
        <v>7</v>
      </c>
      <c r="J27" s="583">
        <v>8</v>
      </c>
      <c r="K27" s="583">
        <v>9</v>
      </c>
    </row>
    <row r="28" spans="1:11" ht="23.95" customHeight="1">
      <c r="A28" s="300" t="s">
        <v>1</v>
      </c>
      <c r="B28" s="301"/>
      <c r="C28" s="302"/>
      <c r="D28" s="347">
        <v>20570</v>
      </c>
      <c r="E28" s="661">
        <f>SUM(F28,I28)</f>
        <v>20562</v>
      </c>
      <c r="F28" s="283">
        <f>SUM(G28:H28)</f>
        <v>20208</v>
      </c>
      <c r="G28" s="283">
        <f>SUM(G29:G32)</f>
        <v>2139</v>
      </c>
      <c r="H28" s="283">
        <f>SUM(H29:H32)</f>
        <v>18069</v>
      </c>
      <c r="I28" s="283">
        <f>SUM(J28:K28)</f>
        <v>354</v>
      </c>
      <c r="J28" s="283">
        <f>SUM(J29:J32)</f>
        <v>45</v>
      </c>
      <c r="K28" s="283">
        <f>SUM(K29:K32)</f>
        <v>309</v>
      </c>
    </row>
    <row r="29" spans="1:11" ht="23.95" customHeight="1">
      <c r="A29" s="307" t="s">
        <v>110</v>
      </c>
      <c r="B29" s="311"/>
      <c r="C29" s="308"/>
      <c r="D29" s="348">
        <v>3255</v>
      </c>
      <c r="E29" s="661">
        <f>SUM(F29,I29)</f>
        <v>3220</v>
      </c>
      <c r="F29" s="349">
        <f>G29+H29</f>
        <v>3171</v>
      </c>
      <c r="G29" s="292">
        <v>412</v>
      </c>
      <c r="H29" s="292">
        <v>2759</v>
      </c>
      <c r="I29" s="349">
        <f>J29+K29</f>
        <v>49</v>
      </c>
      <c r="J29" s="446">
        <v>10</v>
      </c>
      <c r="K29" s="446">
        <v>39</v>
      </c>
    </row>
    <row r="30" spans="1:11" ht="23.95" customHeight="1">
      <c r="A30" s="307" t="s">
        <v>111</v>
      </c>
      <c r="B30" s="311"/>
      <c r="C30" s="289"/>
      <c r="D30" s="351">
        <v>15371</v>
      </c>
      <c r="E30" s="661">
        <f>SUM(F30,I30)</f>
        <v>15353</v>
      </c>
      <c r="F30" s="349">
        <f t="shared" ref="F30:F32" si="4">G30+H30</f>
        <v>15075</v>
      </c>
      <c r="G30" s="292">
        <v>1598</v>
      </c>
      <c r="H30" s="292">
        <v>13477</v>
      </c>
      <c r="I30" s="349">
        <f t="shared" ref="I30:I32" si="5">J30+K30</f>
        <v>278</v>
      </c>
      <c r="J30" s="446">
        <v>33</v>
      </c>
      <c r="K30" s="446">
        <v>245</v>
      </c>
    </row>
    <row r="31" spans="1:11" ht="23.95" customHeight="1">
      <c r="A31" s="307" t="s">
        <v>112</v>
      </c>
      <c r="B31" s="311"/>
      <c r="C31" s="289"/>
      <c r="D31" s="351">
        <v>1245</v>
      </c>
      <c r="E31" s="661">
        <f>SUM(F31,I31)</f>
        <v>1232</v>
      </c>
      <c r="F31" s="349">
        <f t="shared" si="4"/>
        <v>1219</v>
      </c>
      <c r="G31" s="292">
        <v>74</v>
      </c>
      <c r="H31" s="292">
        <v>1145</v>
      </c>
      <c r="I31" s="349">
        <f t="shared" si="5"/>
        <v>13</v>
      </c>
      <c r="J31" s="446">
        <v>2</v>
      </c>
      <c r="K31" s="446">
        <v>11</v>
      </c>
    </row>
    <row r="32" spans="1:11" ht="23.95" customHeight="1">
      <c r="A32" s="307" t="s">
        <v>113</v>
      </c>
      <c r="B32" s="312"/>
      <c r="C32" s="313"/>
      <c r="D32" s="351">
        <v>699</v>
      </c>
      <c r="E32" s="661">
        <f>SUM(F32,I32)</f>
        <v>757</v>
      </c>
      <c r="F32" s="349">
        <f t="shared" si="4"/>
        <v>743</v>
      </c>
      <c r="G32" s="292">
        <v>55</v>
      </c>
      <c r="H32" s="292">
        <v>688</v>
      </c>
      <c r="I32" s="349">
        <f t="shared" si="5"/>
        <v>14</v>
      </c>
      <c r="J32" s="446">
        <v>0</v>
      </c>
      <c r="K32" s="446">
        <v>14</v>
      </c>
    </row>
    <row r="33" spans="1:11" ht="18.7" customHeight="1">
      <c r="A33" s="296" t="s">
        <v>406</v>
      </c>
      <c r="B33" s="296"/>
      <c r="C33" s="297"/>
      <c r="D33" s="297"/>
      <c r="E33" s="270"/>
      <c r="F33" s="298"/>
      <c r="G33" s="298"/>
      <c r="H33" s="298"/>
      <c r="I33" s="273"/>
      <c r="J33" s="273"/>
      <c r="K33" s="273"/>
    </row>
    <row r="34" spans="1:11" ht="18.7" customHeight="1">
      <c r="A34" s="296" t="s">
        <v>404</v>
      </c>
      <c r="B34" s="296"/>
      <c r="C34" s="297"/>
      <c r="D34" s="297"/>
      <c r="E34" s="270"/>
      <c r="F34" s="298"/>
      <c r="G34" s="298"/>
      <c r="H34" s="298"/>
      <c r="I34" s="273"/>
      <c r="J34" s="273"/>
      <c r="K34" s="273"/>
    </row>
    <row r="35" spans="1:11" ht="18.7" customHeight="1">
      <c r="A35" s="296"/>
      <c r="B35" s="296"/>
      <c r="C35" s="297"/>
      <c r="D35" s="297"/>
      <c r="E35" s="270"/>
      <c r="F35" s="298"/>
      <c r="G35" s="298"/>
      <c r="H35" s="298"/>
      <c r="I35" s="273"/>
      <c r="J35" s="273"/>
      <c r="K35" s="273"/>
    </row>
    <row r="36" spans="1:11" ht="18.7" customHeight="1">
      <c r="A36" s="296"/>
      <c r="B36" s="296"/>
      <c r="C36" s="297"/>
      <c r="D36" s="297"/>
      <c r="E36" s="270"/>
      <c r="F36" s="298"/>
      <c r="G36" s="298"/>
      <c r="H36" s="298"/>
      <c r="I36" s="273"/>
      <c r="J36" s="273"/>
      <c r="K36" s="273"/>
    </row>
    <row r="37" spans="1:11" ht="18.7" customHeight="1">
      <c r="A37" s="24" t="s">
        <v>154</v>
      </c>
    </row>
    <row r="38" spans="1:11" ht="18.7" customHeight="1">
      <c r="B38" s="24" t="s">
        <v>468</v>
      </c>
    </row>
    <row r="39" spans="1:11" ht="18.7" customHeight="1">
      <c r="A39" s="1109" t="s">
        <v>94</v>
      </c>
      <c r="B39" s="1110"/>
      <c r="C39" s="1220"/>
      <c r="D39" s="562"/>
      <c r="E39" s="572"/>
      <c r="F39" s="1115" t="s">
        <v>318</v>
      </c>
      <c r="G39" s="1115"/>
      <c r="H39" s="1115"/>
      <c r="I39" s="1115"/>
      <c r="J39" s="1115"/>
      <c r="K39" s="1115"/>
    </row>
    <row r="40" spans="1:11" ht="18.7" customHeight="1">
      <c r="A40" s="1112"/>
      <c r="B40" s="1061"/>
      <c r="C40" s="1079"/>
      <c r="D40" s="1226" t="s">
        <v>449</v>
      </c>
      <c r="E40" s="1228" t="s">
        <v>457</v>
      </c>
      <c r="F40" s="1222" t="s">
        <v>2</v>
      </c>
      <c r="G40" s="1222"/>
      <c r="H40" s="1222"/>
      <c r="I40" s="1222" t="s">
        <v>3</v>
      </c>
      <c r="J40" s="1223"/>
      <c r="K40" s="1223"/>
    </row>
    <row r="41" spans="1:11" ht="18.7" customHeight="1">
      <c r="A41" s="1113"/>
      <c r="B41" s="1114"/>
      <c r="C41" s="1221"/>
      <c r="D41" s="1227"/>
      <c r="E41" s="1229"/>
      <c r="F41" s="684" t="s">
        <v>4</v>
      </c>
      <c r="G41" s="576" t="s">
        <v>5</v>
      </c>
      <c r="H41" s="576" t="s">
        <v>6</v>
      </c>
      <c r="I41" s="600" t="s">
        <v>4</v>
      </c>
      <c r="J41" s="576" t="s">
        <v>5</v>
      </c>
      <c r="K41" s="576" t="s">
        <v>6</v>
      </c>
    </row>
    <row r="42" spans="1:11" ht="18.7" customHeight="1">
      <c r="A42" s="1091">
        <v>1</v>
      </c>
      <c r="B42" s="1092"/>
      <c r="C42" s="1093"/>
      <c r="D42" s="577">
        <v>2</v>
      </c>
      <c r="E42" s="685">
        <v>3</v>
      </c>
      <c r="F42" s="686">
        <v>4</v>
      </c>
      <c r="G42" s="583">
        <v>5</v>
      </c>
      <c r="H42" s="583">
        <v>6</v>
      </c>
      <c r="I42" s="583">
        <v>7</v>
      </c>
      <c r="J42" s="583">
        <v>8</v>
      </c>
      <c r="K42" s="583">
        <v>9</v>
      </c>
    </row>
    <row r="43" spans="1:11" ht="23.95" customHeight="1">
      <c r="A43" s="300" t="s">
        <v>1</v>
      </c>
      <c r="B43" s="301"/>
      <c r="C43" s="302"/>
      <c r="D43" s="347">
        <v>18882</v>
      </c>
      <c r="E43" s="661">
        <f>SUM(F43,I43)</f>
        <v>17630</v>
      </c>
      <c r="F43" s="283">
        <f>SUM(G43:H43)</f>
        <v>17332</v>
      </c>
      <c r="G43" s="283">
        <f>SUM(G44:G47)</f>
        <v>2766</v>
      </c>
      <c r="H43" s="283">
        <f>SUM(H44:H47)</f>
        <v>14566</v>
      </c>
      <c r="I43" s="283">
        <f>SUM(J43:K43)</f>
        <v>298</v>
      </c>
      <c r="J43" s="283">
        <f>SUM(J44:J47)</f>
        <v>41</v>
      </c>
      <c r="K43" s="283">
        <f>SUM(K44:K47)</f>
        <v>257</v>
      </c>
    </row>
    <row r="44" spans="1:11" ht="23.95" customHeight="1">
      <c r="A44" s="307" t="s">
        <v>110</v>
      </c>
      <c r="B44" s="311"/>
      <c r="C44" s="308"/>
      <c r="D44" s="348">
        <v>18464</v>
      </c>
      <c r="E44" s="661">
        <f>SUM(F44,I44)</f>
        <v>17282</v>
      </c>
      <c r="F44" s="349">
        <f>G44+H44</f>
        <v>16984</v>
      </c>
      <c r="G44" s="292">
        <v>2705</v>
      </c>
      <c r="H44" s="292">
        <v>14279</v>
      </c>
      <c r="I44" s="350">
        <f>J44+K44</f>
        <v>298</v>
      </c>
      <c r="J44" s="260">
        <v>41</v>
      </c>
      <c r="K44" s="260">
        <v>257</v>
      </c>
    </row>
    <row r="45" spans="1:11" ht="23.95" customHeight="1">
      <c r="A45" s="307" t="s">
        <v>111</v>
      </c>
      <c r="B45" s="311"/>
      <c r="C45" s="289"/>
      <c r="D45" s="351">
        <v>412</v>
      </c>
      <c r="E45" s="661">
        <f>SUM(F45,I45)</f>
        <v>344</v>
      </c>
      <c r="F45" s="349">
        <f t="shared" ref="F45:F47" si="6">G45+H45</f>
        <v>344</v>
      </c>
      <c r="G45" s="292">
        <v>61</v>
      </c>
      <c r="H45" s="292">
        <v>283</v>
      </c>
      <c r="I45" s="350">
        <f t="shared" ref="I45:I47" si="7">J45+K45</f>
        <v>0</v>
      </c>
      <c r="J45" s="260">
        <v>0</v>
      </c>
      <c r="K45" s="260">
        <v>0</v>
      </c>
    </row>
    <row r="46" spans="1:11" ht="23.95" customHeight="1">
      <c r="A46" s="307" t="s">
        <v>112</v>
      </c>
      <c r="B46" s="311"/>
      <c r="C46" s="289"/>
      <c r="D46" s="351">
        <v>3</v>
      </c>
      <c r="E46" s="661">
        <f>SUM(F46,I46)</f>
        <v>3</v>
      </c>
      <c r="F46" s="349">
        <f t="shared" si="6"/>
        <v>3</v>
      </c>
      <c r="G46" s="292">
        <v>0</v>
      </c>
      <c r="H46" s="292">
        <v>3</v>
      </c>
      <c r="I46" s="350">
        <f t="shared" si="7"/>
        <v>0</v>
      </c>
      <c r="J46" s="260">
        <v>0</v>
      </c>
      <c r="K46" s="260">
        <v>0</v>
      </c>
    </row>
    <row r="47" spans="1:11" ht="23.95" customHeight="1">
      <c r="A47" s="307" t="s">
        <v>113</v>
      </c>
      <c r="B47" s="312"/>
      <c r="C47" s="313"/>
      <c r="D47" s="351">
        <v>3</v>
      </c>
      <c r="E47" s="661">
        <f>SUM(F47,I47)</f>
        <v>1</v>
      </c>
      <c r="F47" s="349">
        <f t="shared" si="6"/>
        <v>1</v>
      </c>
      <c r="G47" s="292">
        <v>0</v>
      </c>
      <c r="H47" s="292">
        <v>1</v>
      </c>
      <c r="I47" s="350">
        <f t="shared" si="7"/>
        <v>0</v>
      </c>
      <c r="J47" s="260">
        <v>0</v>
      </c>
      <c r="K47" s="260">
        <v>0</v>
      </c>
    </row>
    <row r="48" spans="1:11" ht="18.7" customHeight="1">
      <c r="A48" s="24" t="s">
        <v>114</v>
      </c>
      <c r="D48" s="32"/>
      <c r="E48" s="25"/>
    </row>
    <row r="49" spans="1:11" ht="18.7" customHeight="1">
      <c r="A49" s="24" t="s">
        <v>115</v>
      </c>
      <c r="E49" s="25"/>
    </row>
    <row r="50" spans="1:11" ht="18.7" customHeight="1">
      <c r="E50" s="25"/>
    </row>
    <row r="51" spans="1:11" ht="18.7" customHeight="1"/>
    <row r="52" spans="1:11" ht="18.7" customHeight="1">
      <c r="A52" s="1085" t="s">
        <v>308</v>
      </c>
      <c r="B52" s="1085"/>
      <c r="C52" s="1085"/>
      <c r="D52" s="1085"/>
      <c r="E52" s="1085"/>
      <c r="F52" s="1085"/>
      <c r="G52" s="1085"/>
      <c r="H52" s="1085"/>
      <c r="I52" s="1085"/>
      <c r="J52" s="1085"/>
      <c r="K52" s="1085"/>
    </row>
    <row r="53" spans="1:11" ht="30.1" customHeight="1">
      <c r="A53" s="1086" t="s">
        <v>309</v>
      </c>
      <c r="B53" s="1087"/>
      <c r="C53" s="1087"/>
      <c r="D53" s="1087"/>
      <c r="E53" s="1087"/>
      <c r="F53" s="1087"/>
      <c r="G53" s="1087"/>
      <c r="H53" s="1088"/>
      <c r="I53" s="687" t="s">
        <v>449</v>
      </c>
      <c r="J53" s="688" t="s">
        <v>457</v>
      </c>
      <c r="K53" s="689" t="s">
        <v>310</v>
      </c>
    </row>
    <row r="54" spans="1:11" ht="18.7" customHeight="1">
      <c r="A54" s="1047" t="s">
        <v>438</v>
      </c>
      <c r="B54" s="1048"/>
      <c r="C54" s="1048"/>
      <c r="D54" s="1048"/>
      <c r="E54" s="1048"/>
      <c r="F54" s="1048"/>
      <c r="G54" s="1048"/>
      <c r="H54" s="1048"/>
      <c r="I54" s="1190">
        <v>12.59</v>
      </c>
      <c r="J54" s="1188">
        <v>12.66</v>
      </c>
      <c r="K54" s="1186">
        <f>J54-I54</f>
        <v>7.0000000000000284E-2</v>
      </c>
    </row>
    <row r="55" spans="1:11" ht="18.7" customHeight="1">
      <c r="A55" s="1200" t="s">
        <v>107</v>
      </c>
      <c r="B55" s="1201"/>
      <c r="C55" s="1201"/>
      <c r="D55" s="1201"/>
      <c r="E55" s="1201"/>
      <c r="F55" s="1201"/>
      <c r="G55" s="1201"/>
      <c r="H55" s="1201"/>
      <c r="I55" s="1191"/>
      <c r="J55" s="1189"/>
      <c r="K55" s="1187"/>
    </row>
    <row r="56" spans="1:11" ht="18.7" customHeight="1">
      <c r="A56" s="1047" t="s">
        <v>444</v>
      </c>
      <c r="B56" s="1048"/>
      <c r="C56" s="1048"/>
      <c r="D56" s="1048"/>
      <c r="E56" s="1048"/>
      <c r="F56" s="1048"/>
      <c r="G56" s="1048"/>
      <c r="H56" s="1197"/>
      <c r="I56" s="1190">
        <v>10</v>
      </c>
      <c r="J56" s="1202">
        <v>10</v>
      </c>
      <c r="K56" s="1186">
        <f>J56-I56</f>
        <v>0</v>
      </c>
    </row>
    <row r="57" spans="1:11" ht="18.7" customHeight="1">
      <c r="A57" s="1194" t="s">
        <v>107</v>
      </c>
      <c r="B57" s="1195"/>
      <c r="C57" s="1195"/>
      <c r="D57" s="1195"/>
      <c r="E57" s="1195"/>
      <c r="F57" s="1195"/>
      <c r="G57" s="1195"/>
      <c r="H57" s="1196"/>
      <c r="I57" s="1191"/>
      <c r="J57" s="1203"/>
      <c r="K57" s="1187"/>
    </row>
    <row r="58" spans="1:11" ht="18.7" customHeight="1">
      <c r="A58" s="1047" t="s">
        <v>438</v>
      </c>
      <c r="B58" s="1048"/>
      <c r="C58" s="1048"/>
      <c r="D58" s="1048"/>
      <c r="E58" s="1048"/>
      <c r="F58" s="1048"/>
      <c r="G58" s="1048"/>
      <c r="H58" s="1197"/>
      <c r="I58" s="1190">
        <v>12.57</v>
      </c>
      <c r="J58" s="1188">
        <v>12.63</v>
      </c>
      <c r="K58" s="1186">
        <f>J58-I58</f>
        <v>6.0000000000000497E-2</v>
      </c>
    </row>
    <row r="59" spans="1:11" ht="18.7" customHeight="1">
      <c r="A59" s="1194" t="s">
        <v>108</v>
      </c>
      <c r="B59" s="1195"/>
      <c r="C59" s="1195"/>
      <c r="D59" s="1195"/>
      <c r="E59" s="1195"/>
      <c r="F59" s="1195"/>
      <c r="G59" s="1195"/>
      <c r="H59" s="1196"/>
      <c r="I59" s="1191"/>
      <c r="J59" s="1189"/>
      <c r="K59" s="1187"/>
    </row>
    <row r="60" spans="1:11" ht="18.7" customHeight="1">
      <c r="A60" s="1198" t="s">
        <v>440</v>
      </c>
      <c r="B60" s="1199"/>
      <c r="C60" s="1199"/>
      <c r="D60" s="1199"/>
      <c r="E60" s="1199"/>
      <c r="F60" s="1199"/>
      <c r="G60" s="1199"/>
      <c r="H60" s="1199"/>
      <c r="I60" s="1190">
        <v>10</v>
      </c>
      <c r="J60" s="1188">
        <v>10</v>
      </c>
      <c r="K60" s="1186">
        <f>J60-I60</f>
        <v>0</v>
      </c>
    </row>
    <row r="61" spans="1:11" ht="18.7" customHeight="1">
      <c r="A61" s="1194" t="s">
        <v>152</v>
      </c>
      <c r="B61" s="1195"/>
      <c r="C61" s="1195"/>
      <c r="D61" s="1195"/>
      <c r="E61" s="1195"/>
      <c r="F61" s="1195"/>
      <c r="G61" s="1195"/>
      <c r="H61" s="1195"/>
      <c r="I61" s="1191"/>
      <c r="J61" s="1189"/>
      <c r="K61" s="1187"/>
    </row>
    <row r="62" spans="1:11" ht="18.7" customHeight="1">
      <c r="A62" s="1192" t="s">
        <v>445</v>
      </c>
      <c r="B62" s="1192"/>
      <c r="C62" s="1192"/>
      <c r="D62" s="1192"/>
      <c r="E62" s="1192"/>
      <c r="F62" s="1192"/>
      <c r="G62" s="1192"/>
      <c r="H62" s="1192"/>
      <c r="I62" s="352">
        <v>3.26</v>
      </c>
      <c r="J62" s="353">
        <v>3.29</v>
      </c>
      <c r="K62" s="690">
        <f>J62-I62</f>
        <v>3.0000000000000249E-2</v>
      </c>
    </row>
    <row r="63" spans="1:11" ht="18.7" customHeight="1">
      <c r="A63" s="1193" t="s">
        <v>446</v>
      </c>
      <c r="B63" s="1193"/>
      <c r="C63" s="1193"/>
      <c r="D63" s="1193"/>
      <c r="E63" s="1193"/>
      <c r="F63" s="1193"/>
      <c r="G63" s="1193"/>
      <c r="H63" s="1193"/>
      <c r="I63" s="354">
        <v>0.36</v>
      </c>
      <c r="J63" s="353">
        <v>0.35</v>
      </c>
      <c r="K63" s="690">
        <f>J63-I63</f>
        <v>-1.0000000000000009E-2</v>
      </c>
    </row>
  </sheetData>
  <mergeCells count="58">
    <mergeCell ref="A42:C42"/>
    <mergeCell ref="F24:K24"/>
    <mergeCell ref="F25:H25"/>
    <mergeCell ref="I25:K25"/>
    <mergeCell ref="A39:C41"/>
    <mergeCell ref="F39:K39"/>
    <mergeCell ref="F40:H40"/>
    <mergeCell ref="I40:K40"/>
    <mergeCell ref="A24:C26"/>
    <mergeCell ref="D25:D26"/>
    <mergeCell ref="E25:E26"/>
    <mergeCell ref="D40:D41"/>
    <mergeCell ref="E40:E41"/>
    <mergeCell ref="A27:C27"/>
    <mergeCell ref="A14:C14"/>
    <mergeCell ref="A15:C15"/>
    <mergeCell ref="A16:C16"/>
    <mergeCell ref="A18:C18"/>
    <mergeCell ref="A19:C19"/>
    <mergeCell ref="A17:C17"/>
    <mergeCell ref="A13:C13"/>
    <mergeCell ref="A3:C5"/>
    <mergeCell ref="F3:K3"/>
    <mergeCell ref="F4:H4"/>
    <mergeCell ref="I4:K4"/>
    <mergeCell ref="A7:C7"/>
    <mergeCell ref="A8:C8"/>
    <mergeCell ref="A9:C9"/>
    <mergeCell ref="A10:C10"/>
    <mergeCell ref="A11:C11"/>
    <mergeCell ref="A12:C12"/>
    <mergeCell ref="D4:D5"/>
    <mergeCell ref="E4:E5"/>
    <mergeCell ref="A6:C6"/>
    <mergeCell ref="A52:K52"/>
    <mergeCell ref="A53:H53"/>
    <mergeCell ref="A54:H54"/>
    <mergeCell ref="A55:H55"/>
    <mergeCell ref="A56:H56"/>
    <mergeCell ref="J54:J55"/>
    <mergeCell ref="J56:J57"/>
    <mergeCell ref="K54:K55"/>
    <mergeCell ref="K56:K57"/>
    <mergeCell ref="A62:H62"/>
    <mergeCell ref="A63:H63"/>
    <mergeCell ref="A57:H57"/>
    <mergeCell ref="A58:H58"/>
    <mergeCell ref="A59:H59"/>
    <mergeCell ref="A60:H60"/>
    <mergeCell ref="A61:H61"/>
    <mergeCell ref="K58:K59"/>
    <mergeCell ref="K60:K61"/>
    <mergeCell ref="J58:J59"/>
    <mergeCell ref="J60:J61"/>
    <mergeCell ref="I54:I55"/>
    <mergeCell ref="I56:I57"/>
    <mergeCell ref="I58:I59"/>
    <mergeCell ref="I60:I61"/>
  </mergeCells>
  <pageMargins left="0.82" right="0.43307086614173229" top="0.47244094488188981" bottom="0.39370078740157483" header="0.23622047244094491" footer="0.23622047244094491"/>
  <pageSetup paperSize="9" scale="55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0"/>
  <sheetViews>
    <sheetView workbookViewId="0">
      <selection activeCell="P33" sqref="P33"/>
    </sheetView>
  </sheetViews>
  <sheetFormatPr defaultColWidth="9.125" defaultRowHeight="13.6"/>
  <cols>
    <col min="1" max="1" width="53.25" style="1" customWidth="1"/>
    <col min="2" max="2" width="10.25" style="1" customWidth="1"/>
    <col min="3" max="3" width="10" style="1" customWidth="1"/>
    <col min="4" max="16384" width="9.125" style="1"/>
  </cols>
  <sheetData>
    <row r="1" spans="1:9" s="8" customFormat="1" ht="14.3">
      <c r="A1" s="8" t="s">
        <v>155</v>
      </c>
    </row>
    <row r="2" spans="1:9" s="8" customFormat="1" ht="14.3">
      <c r="A2" s="967" t="s">
        <v>465</v>
      </c>
    </row>
    <row r="3" spans="1:9" s="8" customFormat="1" ht="14.3"/>
    <row r="4" spans="1:9" s="8" customFormat="1" ht="15.8" customHeight="1">
      <c r="A4" s="1230" t="s">
        <v>116</v>
      </c>
      <c r="B4" s="691"/>
      <c r="C4" s="692"/>
      <c r="D4" s="1232" t="s">
        <v>318</v>
      </c>
      <c r="E4" s="1232"/>
      <c r="F4" s="1232"/>
      <c r="G4" s="1232"/>
      <c r="H4" s="1232"/>
      <c r="I4" s="1232"/>
    </row>
    <row r="5" spans="1:9" s="8" customFormat="1" ht="15.8" customHeight="1">
      <c r="A5" s="1231"/>
      <c r="B5" s="1234" t="s">
        <v>449</v>
      </c>
      <c r="C5" s="1236" t="s">
        <v>457</v>
      </c>
      <c r="D5" s="983" t="s">
        <v>2</v>
      </c>
      <c r="E5" s="983"/>
      <c r="F5" s="983"/>
      <c r="G5" s="983" t="s">
        <v>3</v>
      </c>
      <c r="H5" s="1233"/>
      <c r="I5" s="1233"/>
    </row>
    <row r="6" spans="1:9" s="8" customFormat="1" ht="23.1" customHeight="1">
      <c r="A6" s="1231"/>
      <c r="B6" s="1235"/>
      <c r="C6" s="1235"/>
      <c r="D6" s="693" t="s">
        <v>4</v>
      </c>
      <c r="E6" s="694" t="s">
        <v>5</v>
      </c>
      <c r="F6" s="694" t="s">
        <v>6</v>
      </c>
      <c r="G6" s="695" t="s">
        <v>4</v>
      </c>
      <c r="H6" s="694" t="s">
        <v>5</v>
      </c>
      <c r="I6" s="694" t="s">
        <v>6</v>
      </c>
    </row>
    <row r="7" spans="1:9" s="8" customFormat="1" ht="14.95" customHeight="1">
      <c r="A7" s="696">
        <v>1</v>
      </c>
      <c r="B7" s="696">
        <v>2</v>
      </c>
      <c r="C7" s="599">
        <v>3</v>
      </c>
      <c r="D7" s="697">
        <v>4</v>
      </c>
      <c r="E7" s="599">
        <v>5</v>
      </c>
      <c r="F7" s="599">
        <v>6</v>
      </c>
      <c r="G7" s="698">
        <v>7</v>
      </c>
      <c r="H7" s="599">
        <v>8</v>
      </c>
      <c r="I7" s="599">
        <v>9</v>
      </c>
    </row>
    <row r="8" spans="1:9" s="8" customFormat="1" ht="29.25" customHeight="1" thickBot="1">
      <c r="A8" s="48" t="s">
        <v>1</v>
      </c>
      <c r="B8" s="482">
        <v>56786</v>
      </c>
      <c r="C8" s="483">
        <f t="shared" ref="C8:C20" si="0">SUM(D8,G8)</f>
        <v>55667</v>
      </c>
      <c r="D8" s="484">
        <f t="shared" ref="D8" si="1">SUM(E8:F8)</f>
        <v>54820</v>
      </c>
      <c r="E8" s="485">
        <f>SUM(E9:E20)</f>
        <v>5925</v>
      </c>
      <c r="F8" s="485">
        <f>SUM(F9:F20)</f>
        <v>48895</v>
      </c>
      <c r="G8" s="486">
        <f t="shared" ref="G8" si="2">SUM(H8:I8)</f>
        <v>847</v>
      </c>
      <c r="H8" s="487">
        <f>SUM(H9:H20)</f>
        <v>96</v>
      </c>
      <c r="I8" s="488">
        <f>SUM(I9:I20)</f>
        <v>751</v>
      </c>
    </row>
    <row r="9" spans="1:9" s="8" customFormat="1" ht="29.25" customHeight="1" thickTop="1">
      <c r="A9" s="355" t="s">
        <v>117</v>
      </c>
      <c r="B9" s="489">
        <v>0</v>
      </c>
      <c r="C9" s="490">
        <f t="shared" si="0"/>
        <v>0</v>
      </c>
      <c r="D9" s="491">
        <f>E9+F9</f>
        <v>0</v>
      </c>
      <c r="E9" s="491">
        <v>0</v>
      </c>
      <c r="F9" s="491">
        <v>0</v>
      </c>
      <c r="G9" s="491">
        <f>H9+I9</f>
        <v>0</v>
      </c>
      <c r="H9" s="492">
        <v>0</v>
      </c>
      <c r="I9" s="492">
        <v>0</v>
      </c>
    </row>
    <row r="10" spans="1:9" s="8" customFormat="1" ht="29.25" customHeight="1">
      <c r="A10" s="356" t="s">
        <v>118</v>
      </c>
      <c r="B10" s="493">
        <v>1</v>
      </c>
      <c r="C10" s="494">
        <f t="shared" si="0"/>
        <v>2</v>
      </c>
      <c r="D10" s="495">
        <f t="shared" ref="D10:D20" si="3">E10+F10</f>
        <v>2</v>
      </c>
      <c r="E10" s="495">
        <v>0</v>
      </c>
      <c r="F10" s="495">
        <v>2</v>
      </c>
      <c r="G10" s="495">
        <f t="shared" ref="G10:G20" si="4">H10+I10</f>
        <v>0</v>
      </c>
      <c r="H10" s="496">
        <v>0</v>
      </c>
      <c r="I10" s="496">
        <v>0</v>
      </c>
    </row>
    <row r="11" spans="1:9" s="8" customFormat="1" ht="29.25" customHeight="1">
      <c r="A11" s="356" t="s">
        <v>119</v>
      </c>
      <c r="B11" s="493">
        <v>17333</v>
      </c>
      <c r="C11" s="494">
        <f t="shared" si="0"/>
        <v>17473</v>
      </c>
      <c r="D11" s="495">
        <f t="shared" si="3"/>
        <v>17278</v>
      </c>
      <c r="E11" s="495">
        <v>1020</v>
      </c>
      <c r="F11" s="495">
        <v>16258</v>
      </c>
      <c r="G11" s="495">
        <f t="shared" si="4"/>
        <v>195</v>
      </c>
      <c r="H11" s="496">
        <v>10</v>
      </c>
      <c r="I11" s="496">
        <v>185</v>
      </c>
    </row>
    <row r="12" spans="1:9" s="8" customFormat="1" ht="29.25" customHeight="1" thickBot="1">
      <c r="A12" s="357" t="s">
        <v>120</v>
      </c>
      <c r="B12" s="497">
        <v>0</v>
      </c>
      <c r="C12" s="498">
        <f t="shared" si="0"/>
        <v>0</v>
      </c>
      <c r="D12" s="499">
        <f t="shared" si="3"/>
        <v>0</v>
      </c>
      <c r="E12" s="499">
        <v>0</v>
      </c>
      <c r="F12" s="499">
        <v>0</v>
      </c>
      <c r="G12" s="499">
        <f t="shared" si="4"/>
        <v>0</v>
      </c>
      <c r="H12" s="500">
        <v>0</v>
      </c>
      <c r="I12" s="500">
        <v>0</v>
      </c>
    </row>
    <row r="13" spans="1:9" s="8" customFormat="1" ht="32.299999999999997" customHeight="1" thickTop="1">
      <c r="A13" s="355" t="s">
        <v>121</v>
      </c>
      <c r="B13" s="489">
        <v>8328</v>
      </c>
      <c r="C13" s="490">
        <f t="shared" si="0"/>
        <v>8376</v>
      </c>
      <c r="D13" s="491">
        <f>E13+F13</f>
        <v>8286</v>
      </c>
      <c r="E13" s="491">
        <v>885</v>
      </c>
      <c r="F13" s="491">
        <v>7401</v>
      </c>
      <c r="G13" s="491">
        <f t="shared" si="4"/>
        <v>90</v>
      </c>
      <c r="H13" s="492">
        <v>14</v>
      </c>
      <c r="I13" s="492">
        <v>76</v>
      </c>
    </row>
    <row r="14" spans="1:9" s="8" customFormat="1" ht="32.950000000000003" customHeight="1">
      <c r="A14" s="356" t="s">
        <v>305</v>
      </c>
      <c r="B14" s="493">
        <v>1505</v>
      </c>
      <c r="C14" s="494">
        <f t="shared" si="0"/>
        <v>1473</v>
      </c>
      <c r="D14" s="495">
        <f t="shared" si="3"/>
        <v>1458</v>
      </c>
      <c r="E14" s="495">
        <v>160</v>
      </c>
      <c r="F14" s="495">
        <v>1298</v>
      </c>
      <c r="G14" s="495">
        <f t="shared" si="4"/>
        <v>15</v>
      </c>
      <c r="H14" s="496">
        <v>0</v>
      </c>
      <c r="I14" s="496">
        <v>15</v>
      </c>
    </row>
    <row r="15" spans="1:9" s="8" customFormat="1" ht="29.25" customHeight="1" thickBot="1">
      <c r="A15" s="357" t="s">
        <v>122</v>
      </c>
      <c r="B15" s="497">
        <v>10737</v>
      </c>
      <c r="C15" s="498">
        <f t="shared" si="0"/>
        <v>10713</v>
      </c>
      <c r="D15" s="501">
        <f t="shared" si="3"/>
        <v>10464</v>
      </c>
      <c r="E15" s="501">
        <v>1094</v>
      </c>
      <c r="F15" s="501">
        <v>9370</v>
      </c>
      <c r="G15" s="501">
        <f t="shared" si="4"/>
        <v>249</v>
      </c>
      <c r="H15" s="502">
        <v>31</v>
      </c>
      <c r="I15" s="502">
        <v>218</v>
      </c>
    </row>
    <row r="16" spans="1:9" s="8" customFormat="1" ht="29.25" customHeight="1" thickTop="1">
      <c r="A16" s="355" t="s">
        <v>123</v>
      </c>
      <c r="B16" s="489">
        <v>4035</v>
      </c>
      <c r="C16" s="490">
        <f t="shared" si="0"/>
        <v>3235</v>
      </c>
      <c r="D16" s="503">
        <f t="shared" si="3"/>
        <v>3235</v>
      </c>
      <c r="E16" s="503">
        <v>1038</v>
      </c>
      <c r="F16" s="503">
        <v>2197</v>
      </c>
      <c r="G16" s="503">
        <f t="shared" si="4"/>
        <v>0</v>
      </c>
      <c r="H16" s="504">
        <v>0</v>
      </c>
      <c r="I16" s="504">
        <v>0</v>
      </c>
    </row>
    <row r="17" spans="1:9" s="8" customFormat="1" ht="29.25" customHeight="1">
      <c r="A17" s="356" t="s">
        <v>124</v>
      </c>
      <c r="B17" s="493">
        <v>177</v>
      </c>
      <c r="C17" s="494">
        <f t="shared" si="0"/>
        <v>157</v>
      </c>
      <c r="D17" s="495">
        <f t="shared" si="3"/>
        <v>156</v>
      </c>
      <c r="E17" s="495">
        <v>20</v>
      </c>
      <c r="F17" s="495">
        <v>136</v>
      </c>
      <c r="G17" s="495">
        <f t="shared" si="4"/>
        <v>1</v>
      </c>
      <c r="H17" s="496">
        <v>0</v>
      </c>
      <c r="I17" s="496">
        <v>1</v>
      </c>
    </row>
    <row r="18" spans="1:9" s="8" customFormat="1" ht="29.25" customHeight="1">
      <c r="A18" s="356" t="s">
        <v>125</v>
      </c>
      <c r="B18" s="493">
        <v>14653</v>
      </c>
      <c r="C18" s="494">
        <f t="shared" si="0"/>
        <v>14221</v>
      </c>
      <c r="D18" s="495">
        <f t="shared" si="3"/>
        <v>13924</v>
      </c>
      <c r="E18" s="495">
        <v>1708</v>
      </c>
      <c r="F18" s="495">
        <v>12216</v>
      </c>
      <c r="G18" s="495">
        <f t="shared" si="4"/>
        <v>297</v>
      </c>
      <c r="H18" s="496">
        <v>41</v>
      </c>
      <c r="I18" s="496">
        <v>256</v>
      </c>
    </row>
    <row r="19" spans="1:9" s="8" customFormat="1" ht="29.25" customHeight="1">
      <c r="A19" s="356" t="s">
        <v>126</v>
      </c>
      <c r="B19" s="493">
        <v>17</v>
      </c>
      <c r="C19" s="494">
        <f t="shared" si="0"/>
        <v>17</v>
      </c>
      <c r="D19" s="495">
        <f t="shared" si="3"/>
        <v>17</v>
      </c>
      <c r="E19" s="495">
        <v>0</v>
      </c>
      <c r="F19" s="495">
        <v>17</v>
      </c>
      <c r="G19" s="495">
        <f t="shared" si="4"/>
        <v>0</v>
      </c>
      <c r="H19" s="496">
        <v>0</v>
      </c>
      <c r="I19" s="496">
        <v>0</v>
      </c>
    </row>
    <row r="20" spans="1:9" s="8" customFormat="1" ht="29.25" customHeight="1">
      <c r="A20" s="356" t="s">
        <v>127</v>
      </c>
      <c r="B20" s="493">
        <v>0</v>
      </c>
      <c r="C20" s="494">
        <f t="shared" si="0"/>
        <v>0</v>
      </c>
      <c r="D20" s="495">
        <f t="shared" si="3"/>
        <v>0</v>
      </c>
      <c r="E20" s="495">
        <v>0</v>
      </c>
      <c r="F20" s="495">
        <v>0</v>
      </c>
      <c r="G20" s="495">
        <f t="shared" si="4"/>
        <v>0</v>
      </c>
      <c r="H20" s="496">
        <v>0</v>
      </c>
      <c r="I20" s="496">
        <v>0</v>
      </c>
    </row>
    <row r="21" spans="1:9" s="8" customFormat="1" ht="25" customHeight="1">
      <c r="A21" s="49"/>
      <c r="B21" s="49"/>
      <c r="C21" s="50"/>
      <c r="D21" s="51"/>
      <c r="E21" s="51"/>
      <c r="F21" s="51"/>
      <c r="G21" s="51"/>
      <c r="H21" s="52"/>
      <c r="I21" s="52"/>
    </row>
    <row r="23" spans="1:9" ht="14.3">
      <c r="A23" s="20" t="s">
        <v>156</v>
      </c>
      <c r="B23" s="20"/>
      <c r="C23" s="20"/>
      <c r="D23" s="20"/>
      <c r="E23" s="20"/>
      <c r="F23" s="20"/>
      <c r="G23" s="20"/>
      <c r="H23" s="20"/>
      <c r="I23" s="23"/>
    </row>
    <row r="24" spans="1:9" ht="14.3">
      <c r="A24" s="20" t="s">
        <v>471</v>
      </c>
      <c r="B24" s="20"/>
      <c r="C24" s="20"/>
      <c r="D24" s="20"/>
      <c r="E24" s="20"/>
      <c r="F24" s="20"/>
      <c r="G24" s="20"/>
      <c r="H24" s="20"/>
      <c r="I24" s="8"/>
    </row>
    <row r="25" spans="1:9" ht="14.3">
      <c r="A25" s="8"/>
      <c r="B25" s="8"/>
      <c r="C25" s="8"/>
      <c r="D25" s="8"/>
      <c r="E25" s="8"/>
      <c r="F25" s="8"/>
      <c r="G25" s="8"/>
      <c r="H25" s="8"/>
      <c r="I25" s="8"/>
    </row>
    <row r="26" spans="1:9" ht="14.3">
      <c r="A26" s="8"/>
      <c r="B26" s="8"/>
      <c r="C26" s="8"/>
      <c r="D26" s="8"/>
      <c r="E26" s="8"/>
      <c r="F26" s="8"/>
      <c r="G26" s="8"/>
      <c r="H26" s="8"/>
      <c r="I26" s="8"/>
    </row>
    <row r="27" spans="1:9" ht="14.3">
      <c r="A27" s="8"/>
      <c r="B27" s="8"/>
      <c r="C27" s="8"/>
      <c r="D27" s="8"/>
      <c r="E27" s="8"/>
      <c r="F27" s="8"/>
      <c r="G27" s="8"/>
      <c r="H27" s="8"/>
      <c r="I27" s="8"/>
    </row>
    <row r="28" spans="1:9" ht="14.3">
      <c r="A28" s="8"/>
      <c r="B28" s="8"/>
      <c r="C28" s="8"/>
      <c r="D28" s="8"/>
      <c r="E28" s="8"/>
      <c r="F28" s="8"/>
      <c r="G28" s="8"/>
      <c r="H28" s="8"/>
      <c r="I28" s="8"/>
    </row>
    <row r="29" spans="1:9" ht="14.3">
      <c r="A29" s="8"/>
      <c r="B29" s="8"/>
      <c r="C29" s="8"/>
      <c r="D29" s="8"/>
      <c r="E29" s="8"/>
      <c r="F29" s="8"/>
      <c r="G29" s="8"/>
      <c r="H29" s="8"/>
      <c r="I29" s="8"/>
    </row>
    <row r="30" spans="1:9" ht="14.3">
      <c r="A30" s="8"/>
      <c r="B30" s="8"/>
      <c r="C30" s="8"/>
      <c r="D30" s="8"/>
      <c r="E30" s="8"/>
      <c r="F30" s="8"/>
      <c r="G30" s="8"/>
      <c r="H30" s="8"/>
      <c r="I30" s="8"/>
    </row>
    <row r="31" spans="1:9" ht="14.3">
      <c r="A31" s="8"/>
      <c r="B31" s="8"/>
      <c r="C31" s="8"/>
      <c r="D31" s="8"/>
      <c r="E31" s="8"/>
      <c r="F31" s="8"/>
      <c r="G31" s="8"/>
      <c r="H31" s="8"/>
      <c r="I31" s="8"/>
    </row>
    <row r="32" spans="1:9" ht="14.3">
      <c r="A32" s="8"/>
      <c r="B32" s="8"/>
      <c r="C32" s="8"/>
      <c r="D32" s="8"/>
      <c r="E32" s="8"/>
      <c r="F32" s="8"/>
      <c r="G32" s="8"/>
      <c r="H32" s="8"/>
      <c r="I32" s="8"/>
    </row>
    <row r="33" spans="1:9" ht="14.3">
      <c r="A33" s="8"/>
      <c r="B33" s="8"/>
      <c r="C33" s="8"/>
      <c r="D33" s="8"/>
      <c r="E33" s="8"/>
      <c r="F33" s="8"/>
      <c r="G33" s="8"/>
      <c r="H33" s="8"/>
      <c r="I33" s="8"/>
    </row>
    <row r="34" spans="1:9" ht="14.3">
      <c r="A34" s="8"/>
      <c r="B34" s="8"/>
      <c r="C34" s="8"/>
      <c r="D34" s="8"/>
      <c r="E34" s="8"/>
      <c r="F34" s="8"/>
      <c r="G34" s="8"/>
      <c r="H34" s="8"/>
      <c r="I34" s="8"/>
    </row>
    <row r="35" spans="1:9" ht="14.3">
      <c r="A35" s="8"/>
      <c r="B35" s="8"/>
      <c r="C35" s="8"/>
      <c r="D35" s="8"/>
      <c r="E35" s="8"/>
      <c r="F35" s="8"/>
      <c r="G35" s="8"/>
      <c r="H35" s="8"/>
      <c r="I35" s="8"/>
    </row>
    <row r="36" spans="1:9" ht="14.3">
      <c r="A36" s="8"/>
      <c r="B36" s="8"/>
      <c r="C36" s="8"/>
      <c r="D36" s="8"/>
      <c r="E36" s="8"/>
      <c r="F36" s="8"/>
      <c r="G36" s="8"/>
      <c r="H36" s="8"/>
      <c r="I36" s="8"/>
    </row>
    <row r="37" spans="1:9" ht="14.3">
      <c r="A37" s="8"/>
      <c r="B37" s="8"/>
      <c r="C37" s="8"/>
      <c r="D37" s="8"/>
      <c r="E37" s="8"/>
      <c r="F37" s="8"/>
      <c r="G37" s="8"/>
      <c r="H37" s="8"/>
      <c r="I37" s="8"/>
    </row>
    <row r="38" spans="1:9" ht="14.3">
      <c r="A38" s="8"/>
      <c r="B38" s="8"/>
      <c r="C38" s="8"/>
      <c r="D38" s="8"/>
      <c r="E38" s="8"/>
      <c r="F38" s="8"/>
      <c r="G38" s="8"/>
      <c r="H38" s="8"/>
      <c r="I38" s="8"/>
    </row>
    <row r="39" spans="1:9" ht="14.3">
      <c r="A39" s="8"/>
      <c r="B39" s="8"/>
      <c r="C39" s="8"/>
      <c r="D39" s="8"/>
      <c r="E39" s="8"/>
      <c r="F39" s="8"/>
      <c r="G39" s="8"/>
      <c r="H39" s="8"/>
      <c r="I39" s="8"/>
    </row>
    <row r="40" spans="1:9" ht="14.3">
      <c r="A40" s="8"/>
      <c r="B40" s="8"/>
      <c r="C40" s="8"/>
      <c r="D40" s="8"/>
      <c r="E40" s="8"/>
      <c r="F40" s="8"/>
      <c r="G40" s="8"/>
      <c r="H40" s="8"/>
      <c r="I40" s="8"/>
    </row>
    <row r="41" spans="1:9" ht="14.3">
      <c r="A41" s="8"/>
      <c r="B41" s="8"/>
      <c r="C41" s="8"/>
      <c r="D41" s="8"/>
      <c r="E41" s="8"/>
      <c r="F41" s="8"/>
      <c r="G41" s="8"/>
      <c r="H41" s="8"/>
      <c r="I41" s="8"/>
    </row>
    <row r="42" spans="1:9" ht="14.3">
      <c r="A42" s="8"/>
      <c r="B42" s="8"/>
      <c r="C42" s="8"/>
      <c r="D42" s="8"/>
      <c r="E42" s="8"/>
      <c r="F42" s="8"/>
      <c r="G42" s="8"/>
      <c r="H42" s="8"/>
      <c r="I42" s="8"/>
    </row>
    <row r="43" spans="1:9" ht="14.3">
      <c r="A43" s="8"/>
      <c r="B43" s="8"/>
      <c r="C43" s="8"/>
      <c r="D43" s="8"/>
      <c r="E43" s="8"/>
      <c r="F43" s="8"/>
      <c r="G43" s="8"/>
      <c r="H43" s="8"/>
      <c r="I43" s="8"/>
    </row>
    <row r="44" spans="1:9" ht="14.3">
      <c r="A44" s="8"/>
      <c r="B44" s="8"/>
      <c r="C44" s="8"/>
      <c r="D44" s="8"/>
      <c r="E44" s="8"/>
      <c r="F44" s="8"/>
      <c r="G44" s="8"/>
      <c r="H44" s="8"/>
      <c r="I44" s="8"/>
    </row>
    <row r="45" spans="1:9" ht="14.3">
      <c r="A45" s="8"/>
      <c r="B45" s="8"/>
      <c r="C45" s="8"/>
      <c r="D45" s="8"/>
      <c r="E45" s="8"/>
      <c r="F45" s="8"/>
      <c r="G45" s="8"/>
      <c r="H45" s="8"/>
      <c r="I45" s="8"/>
    </row>
    <row r="46" spans="1:9" ht="14.3">
      <c r="A46" s="8"/>
      <c r="B46" s="8"/>
      <c r="C46" s="8"/>
      <c r="D46" s="8"/>
      <c r="E46" s="8"/>
      <c r="F46" s="8"/>
      <c r="G46" s="8"/>
      <c r="H46" s="8"/>
      <c r="I46" s="8"/>
    </row>
    <row r="47" spans="1:9" ht="14.3">
      <c r="A47" s="8"/>
      <c r="B47" s="8"/>
      <c r="C47" s="8"/>
      <c r="D47" s="8"/>
      <c r="E47" s="8"/>
      <c r="F47" s="8"/>
      <c r="G47" s="8"/>
      <c r="H47" s="8"/>
      <c r="I47" s="8"/>
    </row>
    <row r="48" spans="1:9" ht="14.3">
      <c r="A48" s="8"/>
      <c r="B48" s="8"/>
      <c r="C48" s="8"/>
      <c r="D48" s="8"/>
      <c r="E48" s="8"/>
      <c r="F48" s="8"/>
      <c r="G48" s="8"/>
      <c r="H48" s="8"/>
      <c r="I48" s="8"/>
    </row>
    <row r="49" spans="1:9" ht="14.3">
      <c r="A49" s="8"/>
      <c r="B49" s="8"/>
      <c r="C49" s="8"/>
      <c r="D49" s="8"/>
      <c r="E49" s="8"/>
      <c r="F49" s="8"/>
      <c r="G49" s="8"/>
      <c r="H49" s="8"/>
      <c r="I49" s="8"/>
    </row>
    <row r="50" spans="1:9" ht="14.3">
      <c r="A50" s="8"/>
      <c r="B50" s="8"/>
      <c r="C50" s="8"/>
      <c r="D50" s="8"/>
      <c r="E50" s="8"/>
      <c r="F50" s="8"/>
      <c r="G50" s="8"/>
      <c r="H50" s="8"/>
      <c r="I50" s="8"/>
    </row>
  </sheetData>
  <mergeCells count="6">
    <mergeCell ref="A4:A6"/>
    <mergeCell ref="D4:I4"/>
    <mergeCell ref="D5:F5"/>
    <mergeCell ref="G5:I5"/>
    <mergeCell ref="B5:B6"/>
    <mergeCell ref="C5:C6"/>
  </mergeCells>
  <pageMargins left="0.6692913385826772" right="0.35433070866141736" top="0.55118110236220474" bottom="0.74803149606299213" header="0.31496062992125984" footer="0.31496062992125984"/>
  <pageSetup paperSize="9" scale="6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2"/>
  <sheetViews>
    <sheetView zoomScaleNormal="100" workbookViewId="0">
      <selection activeCell="L10" sqref="L10"/>
    </sheetView>
  </sheetViews>
  <sheetFormatPr defaultColWidth="9.125" defaultRowHeight="16.3"/>
  <cols>
    <col min="1" max="1" width="9.125" style="7"/>
    <col min="2" max="2" width="6" style="7" customWidth="1"/>
    <col min="3" max="4" width="9.125" style="7"/>
    <col min="5" max="5" width="31.375" style="7" customWidth="1"/>
    <col min="6" max="11" width="11" style="7" customWidth="1"/>
    <col min="12" max="16384" width="9.125" style="7"/>
  </cols>
  <sheetData>
    <row r="1" spans="1:15">
      <c r="A1" s="7" t="s">
        <v>157</v>
      </c>
    </row>
    <row r="2" spans="1:15" ht="18.350000000000001">
      <c r="B2" s="53" t="s">
        <v>472</v>
      </c>
    </row>
    <row r="3" spans="1:15" ht="16.5" customHeight="1">
      <c r="A3" s="699" t="s">
        <v>129</v>
      </c>
      <c r="B3" s="700"/>
      <c r="C3" s="700"/>
      <c r="D3" s="700"/>
      <c r="E3" s="701"/>
      <c r="F3" s="1245" t="s">
        <v>449</v>
      </c>
      <c r="G3" s="1243" t="s">
        <v>457</v>
      </c>
      <c r="H3" s="1240" t="s">
        <v>319</v>
      </c>
      <c r="I3" s="1241"/>
      <c r="J3" s="1241"/>
      <c r="K3" s="1242"/>
    </row>
    <row r="4" spans="1:15" ht="32.950000000000003" customHeight="1">
      <c r="A4" s="702"/>
      <c r="B4" s="703"/>
      <c r="C4" s="703"/>
      <c r="D4" s="703"/>
      <c r="E4" s="704"/>
      <c r="F4" s="1246"/>
      <c r="G4" s="1244"/>
      <c r="H4" s="705" t="s">
        <v>158</v>
      </c>
      <c r="I4" s="706" t="s">
        <v>159</v>
      </c>
      <c r="J4" s="706" t="s">
        <v>160</v>
      </c>
      <c r="K4" s="707" t="s">
        <v>161</v>
      </c>
    </row>
    <row r="5" spans="1:15" ht="20.25" customHeight="1">
      <c r="A5" s="1237">
        <v>1</v>
      </c>
      <c r="B5" s="1238"/>
      <c r="C5" s="1238"/>
      <c r="D5" s="1238"/>
      <c r="E5" s="1239"/>
      <c r="F5" s="708">
        <v>2</v>
      </c>
      <c r="G5" s="709">
        <v>3</v>
      </c>
      <c r="H5" s="710">
        <v>4</v>
      </c>
      <c r="I5" s="711">
        <v>5</v>
      </c>
      <c r="J5" s="711">
        <v>6</v>
      </c>
      <c r="K5" s="712">
        <v>7</v>
      </c>
    </row>
    <row r="6" spans="1:15" ht="30.1" customHeight="1" thickBot="1">
      <c r="A6" s="67" t="s">
        <v>162</v>
      </c>
      <c r="B6" s="68"/>
      <c r="C6" s="68"/>
      <c r="D6" s="68"/>
      <c r="E6" s="69"/>
      <c r="F6" s="505">
        <v>3215</v>
      </c>
      <c r="G6" s="713">
        <f>I6+J6+K6</f>
        <v>3316</v>
      </c>
      <c r="H6" s="506">
        <f>H7+H9+H10</f>
        <v>199</v>
      </c>
      <c r="I6" s="506">
        <f>I7+I9+I10</f>
        <v>26</v>
      </c>
      <c r="J6" s="506">
        <f>J7+J9+J10</f>
        <v>1555</v>
      </c>
      <c r="K6" s="507">
        <f>K7+K9+K10</f>
        <v>1735</v>
      </c>
    </row>
    <row r="7" spans="1:15" ht="30.1" customHeight="1">
      <c r="A7" s="72" t="s">
        <v>163</v>
      </c>
      <c r="B7" s="73"/>
      <c r="C7" s="73"/>
      <c r="D7" s="73"/>
      <c r="E7" s="74"/>
      <c r="F7" s="508">
        <v>1549</v>
      </c>
      <c r="G7" s="714">
        <f>I7+J7+K7</f>
        <v>1561</v>
      </c>
      <c r="H7" s="509">
        <v>95</v>
      </c>
      <c r="I7" s="509">
        <v>11</v>
      </c>
      <c r="J7" s="509">
        <v>700</v>
      </c>
      <c r="K7" s="510">
        <v>850</v>
      </c>
    </row>
    <row r="8" spans="1:15" ht="30.1" customHeight="1" thickBot="1">
      <c r="A8" s="76" t="s">
        <v>408</v>
      </c>
      <c r="B8" s="77"/>
      <c r="C8" s="78"/>
      <c r="D8" s="78"/>
      <c r="E8" s="79"/>
      <c r="F8" s="511">
        <v>405</v>
      </c>
      <c r="G8" s="715">
        <f>I8+J8+K8</f>
        <v>394</v>
      </c>
      <c r="H8" s="512">
        <v>0</v>
      </c>
      <c r="I8" s="512">
        <v>2</v>
      </c>
      <c r="J8" s="512">
        <v>267</v>
      </c>
      <c r="K8" s="513">
        <v>125</v>
      </c>
    </row>
    <row r="9" spans="1:15" ht="30.1" customHeight="1" thickBot="1">
      <c r="A9" s="82" t="s">
        <v>165</v>
      </c>
      <c r="B9" s="83"/>
      <c r="C9" s="83"/>
      <c r="D9" s="83"/>
      <c r="E9" s="84"/>
      <c r="F9" s="514">
        <v>526</v>
      </c>
      <c r="G9" s="716">
        <f>I9+J9+K9</f>
        <v>556</v>
      </c>
      <c r="H9" s="515">
        <v>27</v>
      </c>
      <c r="I9" s="515">
        <v>7</v>
      </c>
      <c r="J9" s="515">
        <v>214</v>
      </c>
      <c r="K9" s="516">
        <v>335</v>
      </c>
    </row>
    <row r="10" spans="1:15" ht="30.1" customHeight="1">
      <c r="A10" s="86" t="s">
        <v>166</v>
      </c>
      <c r="B10" s="87"/>
      <c r="C10" s="87"/>
      <c r="D10" s="87"/>
      <c r="E10" s="88"/>
      <c r="F10" s="517">
        <v>1140</v>
      </c>
      <c r="G10" s="717">
        <f>I10+J10+K10</f>
        <v>1199</v>
      </c>
      <c r="H10" s="518">
        <v>77</v>
      </c>
      <c r="I10" s="518">
        <v>8</v>
      </c>
      <c r="J10" s="518">
        <v>641</v>
      </c>
      <c r="K10" s="519">
        <v>550</v>
      </c>
      <c r="O10" s="7" t="s">
        <v>400</v>
      </c>
    </row>
    <row r="11" spans="1:15" ht="21.9" customHeight="1">
      <c r="A11" s="44"/>
      <c r="B11" s="44"/>
      <c r="C11" s="44"/>
      <c r="D11" s="44"/>
      <c r="E11" s="44"/>
      <c r="F11" s="44"/>
      <c r="G11" s="89"/>
      <c r="H11" s="43"/>
      <c r="I11" s="43"/>
      <c r="J11" s="43"/>
      <c r="K11" s="43"/>
    </row>
    <row r="12" spans="1: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5">
      <c r="A13" s="62" t="s">
        <v>167</v>
      </c>
      <c r="B13" s="63"/>
      <c r="C13" s="7" t="s">
        <v>168</v>
      </c>
    </row>
    <row r="14" spans="1:15">
      <c r="L14" s="26"/>
    </row>
    <row r="43" spans="1:3">
      <c r="A43" s="62" t="s">
        <v>169</v>
      </c>
      <c r="B43" s="63"/>
      <c r="C43" s="7" t="s">
        <v>170</v>
      </c>
    </row>
    <row r="72" spans="1:1">
      <c r="A72" s="61" t="s">
        <v>407</v>
      </c>
    </row>
  </sheetData>
  <mergeCells count="4">
    <mergeCell ref="A5:E5"/>
    <mergeCell ref="H3:K3"/>
    <mergeCell ref="G3:G4"/>
    <mergeCell ref="F3:F4"/>
  </mergeCells>
  <pageMargins left="0.61" right="0.39370078740157483" top="0.56000000000000005" bottom="0.51181102362204722" header="0.37" footer="0.19685039370078741"/>
  <pageSetup paperSize="9" scale="56" orientation="portrait" r:id="rId1"/>
  <headerFooter alignWithMargins="0"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1"/>
  <sheetViews>
    <sheetView workbookViewId="0">
      <selection activeCell="M16" sqref="M16"/>
    </sheetView>
  </sheetViews>
  <sheetFormatPr defaultColWidth="9.125" defaultRowHeight="13.6"/>
  <cols>
    <col min="1" max="5" width="9.125" style="1"/>
    <col min="6" max="6" width="11.875" style="1" customWidth="1"/>
    <col min="7" max="7" width="11" style="1" customWidth="1"/>
    <col min="8" max="8" width="9.875" style="1" customWidth="1"/>
    <col min="9" max="9" width="9.125" style="1"/>
    <col min="10" max="10" width="9.125" style="1" customWidth="1"/>
    <col min="11" max="11" width="9.125" style="1"/>
    <col min="12" max="12" width="9.25" style="1" customWidth="1"/>
    <col min="13" max="16384" width="9.125" style="1"/>
  </cols>
  <sheetData>
    <row r="1" spans="1:12" ht="16.3">
      <c r="A1" s="7" t="s">
        <v>307</v>
      </c>
    </row>
    <row r="2" spans="1:12" ht="18.350000000000001">
      <c r="A2" s="7"/>
      <c r="B2" s="53" t="s">
        <v>473</v>
      </c>
    </row>
    <row r="3" spans="1:12" ht="15.8" customHeight="1">
      <c r="A3" s="699" t="s">
        <v>129</v>
      </c>
      <c r="B3" s="700"/>
      <c r="C3" s="700"/>
      <c r="D3" s="718"/>
      <c r="E3" s="718"/>
      <c r="F3" s="718"/>
      <c r="G3" s="719"/>
      <c r="H3" s="720"/>
      <c r="I3" s="1240" t="s">
        <v>319</v>
      </c>
      <c r="J3" s="1241"/>
      <c r="K3" s="1241"/>
      <c r="L3" s="1242"/>
    </row>
    <row r="4" spans="1:12" ht="30.75" customHeight="1">
      <c r="A4" s="721"/>
      <c r="B4" s="722"/>
      <c r="C4" s="722"/>
      <c r="D4" s="722"/>
      <c r="E4" s="722"/>
      <c r="F4" s="722"/>
      <c r="G4" s="723" t="s">
        <v>449</v>
      </c>
      <c r="H4" s="724" t="s">
        <v>457</v>
      </c>
      <c r="I4" s="725" t="s">
        <v>158</v>
      </c>
      <c r="J4" s="725" t="s">
        <v>159</v>
      </c>
      <c r="K4" s="725" t="s">
        <v>160</v>
      </c>
      <c r="L4" s="726" t="s">
        <v>161</v>
      </c>
    </row>
    <row r="5" spans="1:12" ht="14.95" customHeight="1">
      <c r="A5" s="1247">
        <v>1</v>
      </c>
      <c r="B5" s="1248"/>
      <c r="C5" s="1248"/>
      <c r="D5" s="1248"/>
      <c r="E5" s="1248"/>
      <c r="F5" s="1249"/>
      <c r="G5" s="727">
        <v>2</v>
      </c>
      <c r="H5" s="727">
        <v>3</v>
      </c>
      <c r="I5" s="728">
        <v>4</v>
      </c>
      <c r="J5" s="728">
        <v>5</v>
      </c>
      <c r="K5" s="728">
        <v>6</v>
      </c>
      <c r="L5" s="728">
        <v>7</v>
      </c>
    </row>
    <row r="6" spans="1:12" ht="25.5" customHeight="1" thickBot="1">
      <c r="A6" s="54" t="s">
        <v>162</v>
      </c>
      <c r="B6" s="55"/>
      <c r="C6" s="55"/>
      <c r="D6" s="55"/>
      <c r="E6" s="55"/>
      <c r="F6" s="55"/>
      <c r="G6" s="358">
        <v>785</v>
      </c>
      <c r="H6" s="729">
        <f>J6+K6+L6</f>
        <v>781</v>
      </c>
      <c r="I6" s="70">
        <f>I7+I9+I10</f>
        <v>28</v>
      </c>
      <c r="J6" s="70">
        <f>J7+J9+J10</f>
        <v>10</v>
      </c>
      <c r="K6" s="70">
        <f>K7+K9+K10</f>
        <v>322</v>
      </c>
      <c r="L6" s="71">
        <f>L7+L9+L10</f>
        <v>449</v>
      </c>
    </row>
    <row r="7" spans="1:12" ht="25.5" customHeight="1">
      <c r="A7" s="64" t="s">
        <v>163</v>
      </c>
      <c r="B7" s="22"/>
      <c r="C7" s="22"/>
      <c r="D7" s="22"/>
      <c r="E7" s="22"/>
      <c r="F7" s="22"/>
      <c r="G7" s="359">
        <v>114</v>
      </c>
      <c r="H7" s="730">
        <f>J7+K7+L7</f>
        <v>99</v>
      </c>
      <c r="I7" s="75">
        <v>6</v>
      </c>
      <c r="J7" s="75">
        <v>2</v>
      </c>
      <c r="K7" s="75">
        <v>34</v>
      </c>
      <c r="L7" s="97">
        <v>63</v>
      </c>
    </row>
    <row r="8" spans="1:12" ht="25.5" customHeight="1" thickBot="1">
      <c r="A8" s="65" t="s">
        <v>164</v>
      </c>
      <c r="B8" s="56"/>
      <c r="C8" s="56"/>
      <c r="D8" s="56"/>
      <c r="E8" s="57"/>
      <c r="F8" s="57"/>
      <c r="G8" s="360">
        <v>28</v>
      </c>
      <c r="H8" s="729">
        <f>J8+K8+L8</f>
        <v>22</v>
      </c>
      <c r="I8" s="80">
        <v>0</v>
      </c>
      <c r="J8" s="80">
        <v>0</v>
      </c>
      <c r="K8" s="80">
        <v>17</v>
      </c>
      <c r="L8" s="81">
        <v>5</v>
      </c>
    </row>
    <row r="9" spans="1:12" ht="25.5" customHeight="1" thickBot="1">
      <c r="A9" s="91" t="s">
        <v>165</v>
      </c>
      <c r="B9" s="92"/>
      <c r="C9" s="92"/>
      <c r="D9" s="92"/>
      <c r="E9" s="92"/>
      <c r="F9" s="92"/>
      <c r="G9" s="361">
        <v>140</v>
      </c>
      <c r="H9" s="731">
        <f>J9+K9+L9</f>
        <v>181</v>
      </c>
      <c r="I9" s="362">
        <v>7</v>
      </c>
      <c r="J9" s="362">
        <v>7</v>
      </c>
      <c r="K9" s="362">
        <v>72</v>
      </c>
      <c r="L9" s="85">
        <v>102</v>
      </c>
    </row>
    <row r="10" spans="1:12" ht="25.5" customHeight="1">
      <c r="A10" s="93" t="s">
        <v>166</v>
      </c>
      <c r="B10" s="94"/>
      <c r="C10" s="94"/>
      <c r="D10" s="94"/>
      <c r="E10" s="94"/>
      <c r="F10" s="94"/>
      <c r="G10" s="363">
        <v>531</v>
      </c>
      <c r="H10" s="732">
        <f>J10+K10+L10</f>
        <v>501</v>
      </c>
      <c r="I10" s="100">
        <v>15</v>
      </c>
      <c r="J10" s="100">
        <v>1</v>
      </c>
      <c r="K10" s="100">
        <v>216</v>
      </c>
      <c r="L10" s="364">
        <v>284</v>
      </c>
    </row>
    <row r="12" spans="1:12" s="7" customFormat="1" ht="16.3">
      <c r="A12" s="7" t="s">
        <v>171</v>
      </c>
    </row>
    <row r="13" spans="1:12" s="7" customFormat="1" ht="18.350000000000001">
      <c r="B13" s="7" t="s">
        <v>431</v>
      </c>
    </row>
    <row r="14" spans="1:12" s="29" customFormat="1" ht="24.8" customHeight="1" thickBot="1">
      <c r="A14" s="733" t="s">
        <v>129</v>
      </c>
      <c r="B14" s="734"/>
      <c r="C14" s="734"/>
      <c r="D14" s="733" t="s">
        <v>172</v>
      </c>
      <c r="E14" s="734"/>
      <c r="F14" s="1250" t="s">
        <v>173</v>
      </c>
      <c r="G14" s="1251"/>
      <c r="H14" s="1252"/>
      <c r="I14" s="735" t="s">
        <v>174</v>
      </c>
      <c r="J14" s="736"/>
      <c r="K14" s="733" t="s">
        <v>175</v>
      </c>
      <c r="L14" s="737"/>
    </row>
    <row r="15" spans="1:12" s="29" customFormat="1" ht="20.05" customHeight="1" thickBot="1">
      <c r="A15" s="1261" t="s">
        <v>449</v>
      </c>
      <c r="B15" s="1262"/>
      <c r="C15" s="1263"/>
      <c r="D15" s="1255">
        <v>2</v>
      </c>
      <c r="E15" s="1256"/>
      <c r="F15" s="1255">
        <v>15</v>
      </c>
      <c r="G15" s="1257"/>
      <c r="H15" s="1256"/>
      <c r="I15" s="1255">
        <v>610</v>
      </c>
      <c r="J15" s="1256"/>
      <c r="K15" s="1255">
        <v>158</v>
      </c>
      <c r="L15" s="1256"/>
    </row>
    <row r="16" spans="1:12" s="29" customFormat="1" ht="20.25" customHeight="1">
      <c r="A16" s="1258" t="s">
        <v>457</v>
      </c>
      <c r="B16" s="1259"/>
      <c r="C16" s="1260"/>
      <c r="D16" s="1253">
        <v>2</v>
      </c>
      <c r="E16" s="1254"/>
      <c r="F16" s="1253">
        <v>12</v>
      </c>
      <c r="G16" s="1264"/>
      <c r="H16" s="1254"/>
      <c r="I16" s="1253">
        <v>599</v>
      </c>
      <c r="J16" s="1254"/>
      <c r="K16" s="1253">
        <v>168</v>
      </c>
      <c r="L16" s="1254"/>
    </row>
    <row r="17" spans="1:12" ht="20.25" customHeight="1">
      <c r="A17" s="22"/>
      <c r="B17" s="22"/>
      <c r="C17" s="22"/>
      <c r="D17" s="95"/>
      <c r="E17" s="95"/>
      <c r="F17" s="95"/>
      <c r="G17" s="95"/>
      <c r="H17" s="95"/>
      <c r="I17" s="95"/>
      <c r="J17" s="95"/>
      <c r="K17" s="95" t="s">
        <v>216</v>
      </c>
      <c r="L17" s="95"/>
    </row>
    <row r="18" spans="1:12" s="29" customFormat="1" ht="14.3">
      <c r="A18" s="59" t="s">
        <v>177</v>
      </c>
      <c r="B18" s="90"/>
      <c r="C18" s="29" t="s">
        <v>178</v>
      </c>
    </row>
    <row r="19" spans="1:12" s="29" customFormat="1" ht="14.3">
      <c r="A19" s="96"/>
      <c r="B19" s="90"/>
      <c r="C19" s="29" t="s">
        <v>179</v>
      </c>
    </row>
    <row r="44" spans="1:3">
      <c r="A44" s="66" t="s">
        <v>180</v>
      </c>
      <c r="B44" s="60"/>
      <c r="C44" s="1" t="s">
        <v>178</v>
      </c>
    </row>
    <row r="45" spans="1:3">
      <c r="A45" s="101"/>
      <c r="B45" s="60"/>
      <c r="C45" s="1" t="s">
        <v>181</v>
      </c>
    </row>
    <row r="71" spans="1:1" ht="14.3">
      <c r="A71" s="61" t="s">
        <v>407</v>
      </c>
    </row>
  </sheetData>
  <mergeCells count="13">
    <mergeCell ref="I3:L3"/>
    <mergeCell ref="A5:F5"/>
    <mergeCell ref="F14:H14"/>
    <mergeCell ref="K16:L16"/>
    <mergeCell ref="D15:E15"/>
    <mergeCell ref="F15:H15"/>
    <mergeCell ref="I15:J15"/>
    <mergeCell ref="K15:L15"/>
    <mergeCell ref="A16:C16"/>
    <mergeCell ref="A15:C15"/>
    <mergeCell ref="D16:E16"/>
    <mergeCell ref="F16:H16"/>
    <mergeCell ref="I16:J16"/>
  </mergeCells>
  <pageMargins left="0.74803149606299213" right="0.39370078740157483" top="0.55118110236220474" bottom="0.51181102362204722" header="0.39370078740157483" footer="0.51181102362204722"/>
  <pageSetup paperSize="9" scale="66" orientation="portrait" r:id="rId1"/>
  <headerFooter alignWithMargins="0">
    <oddHeader>&amp;C12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7"/>
  <sheetViews>
    <sheetView zoomScaleNormal="100" workbookViewId="0">
      <selection activeCell="L10" sqref="L10"/>
    </sheetView>
  </sheetViews>
  <sheetFormatPr defaultColWidth="9.125" defaultRowHeight="13.6"/>
  <cols>
    <col min="1" max="4" width="9.125" style="1"/>
    <col min="5" max="5" width="20.625" style="1" customWidth="1"/>
    <col min="6" max="6" width="10.25" style="1" customWidth="1"/>
    <col min="7" max="7" width="9.875" style="1" customWidth="1"/>
    <col min="8" max="8" width="9.125" style="1"/>
    <col min="9" max="9" width="9.625" style="1" customWidth="1"/>
    <col min="10" max="16384" width="9.125" style="1"/>
  </cols>
  <sheetData>
    <row r="1" spans="1:12" ht="16.3">
      <c r="A1" s="7" t="s">
        <v>182</v>
      </c>
    </row>
    <row r="2" spans="1:12" ht="18.350000000000001">
      <c r="A2" s="7"/>
      <c r="B2" s="53" t="s">
        <v>473</v>
      </c>
    </row>
    <row r="3" spans="1:12" s="29" customFormat="1" ht="25.3" customHeight="1">
      <c r="A3" s="699" t="s">
        <v>129</v>
      </c>
      <c r="B3" s="700"/>
      <c r="C3" s="700"/>
      <c r="D3" s="700"/>
      <c r="E3" s="700"/>
      <c r="F3" s="719"/>
      <c r="G3" s="720"/>
      <c r="H3" s="1240" t="s">
        <v>319</v>
      </c>
      <c r="I3" s="1241"/>
      <c r="J3" s="1241"/>
      <c r="K3" s="1242"/>
    </row>
    <row r="4" spans="1:12" s="29" customFormat="1" ht="29.25" customHeight="1">
      <c r="A4" s="702"/>
      <c r="B4" s="703"/>
      <c r="C4" s="703"/>
      <c r="D4" s="703"/>
      <c r="E4" s="703"/>
      <c r="F4" s="723" t="s">
        <v>449</v>
      </c>
      <c r="G4" s="724" t="s">
        <v>457</v>
      </c>
      <c r="H4" s="725" t="s">
        <v>158</v>
      </c>
      <c r="I4" s="725" t="s">
        <v>159</v>
      </c>
      <c r="J4" s="725" t="s">
        <v>160</v>
      </c>
      <c r="K4" s="726" t="s">
        <v>161</v>
      </c>
    </row>
    <row r="5" spans="1:12" s="29" customFormat="1" ht="18.7" customHeight="1">
      <c r="A5" s="1265">
        <v>1</v>
      </c>
      <c r="B5" s="1265"/>
      <c r="C5" s="1265"/>
      <c r="D5" s="1265"/>
      <c r="E5" s="1265"/>
      <c r="F5" s="727">
        <v>2</v>
      </c>
      <c r="G5" s="727">
        <v>3</v>
      </c>
      <c r="H5" s="728">
        <v>4</v>
      </c>
      <c r="I5" s="728">
        <v>5</v>
      </c>
      <c r="J5" s="728">
        <v>6</v>
      </c>
      <c r="K5" s="728">
        <v>7</v>
      </c>
    </row>
    <row r="6" spans="1:12" s="29" customFormat="1" ht="22.95" customHeight="1">
      <c r="A6" s="102" t="s">
        <v>162</v>
      </c>
      <c r="B6" s="103"/>
      <c r="C6" s="103"/>
      <c r="D6" s="103"/>
      <c r="E6" s="103"/>
      <c r="F6" s="104">
        <v>882</v>
      </c>
      <c r="G6" s="738">
        <f>I6+J6+K6</f>
        <v>966</v>
      </c>
      <c r="H6" s="104">
        <f>SUM(H7:H10)</f>
        <v>70</v>
      </c>
      <c r="I6" s="104">
        <f>SUM(I7:I10)</f>
        <v>8</v>
      </c>
      <c r="J6" s="104">
        <f>SUM(J7:J10)</f>
        <v>264</v>
      </c>
      <c r="K6" s="105">
        <f>SUM(K7:K10)</f>
        <v>694</v>
      </c>
    </row>
    <row r="7" spans="1:12" s="29" customFormat="1" ht="22.95" customHeight="1">
      <c r="A7" s="93" t="s">
        <v>163</v>
      </c>
      <c r="B7" s="94"/>
      <c r="C7" s="94"/>
      <c r="D7" s="94"/>
      <c r="E7" s="94"/>
      <c r="F7" s="100">
        <v>0</v>
      </c>
      <c r="G7" s="732">
        <f>I7+J7+K7</f>
        <v>10</v>
      </c>
      <c r="H7" s="75">
        <v>2</v>
      </c>
      <c r="I7" s="75">
        <v>1</v>
      </c>
      <c r="J7" s="75">
        <v>4</v>
      </c>
      <c r="K7" s="97">
        <v>5</v>
      </c>
    </row>
    <row r="8" spans="1:12" s="29" customFormat="1" ht="22.95" customHeight="1">
      <c r="A8" s="98" t="s">
        <v>165</v>
      </c>
      <c r="B8" s="99"/>
      <c r="C8" s="99"/>
      <c r="D8" s="99"/>
      <c r="E8" s="99"/>
      <c r="F8" s="100">
        <v>348</v>
      </c>
      <c r="G8" s="732">
        <f>I8+J8+K8</f>
        <v>351</v>
      </c>
      <c r="H8" s="33">
        <v>31</v>
      </c>
      <c r="I8" s="106">
        <v>6</v>
      </c>
      <c r="J8" s="106">
        <v>99</v>
      </c>
      <c r="K8" s="106">
        <v>246</v>
      </c>
    </row>
    <row r="9" spans="1:12" s="29" customFormat="1" ht="22.95" customHeight="1">
      <c r="A9" s="107" t="s">
        <v>166</v>
      </c>
      <c r="B9" s="108"/>
      <c r="C9" s="108"/>
      <c r="D9" s="108"/>
      <c r="E9" s="108"/>
      <c r="F9" s="109">
        <v>532</v>
      </c>
      <c r="G9" s="738">
        <f>I9+J9+K9</f>
        <v>603</v>
      </c>
      <c r="H9" s="33">
        <v>37</v>
      </c>
      <c r="I9" s="106">
        <v>1</v>
      </c>
      <c r="J9" s="106">
        <v>160</v>
      </c>
      <c r="K9" s="106">
        <v>442</v>
      </c>
      <c r="L9" s="44"/>
    </row>
    <row r="10" spans="1:12" s="29" customFormat="1" ht="22.95" customHeight="1">
      <c r="A10" s="42" t="s">
        <v>183</v>
      </c>
      <c r="B10" s="110"/>
      <c r="C10" s="110"/>
      <c r="D10" s="110"/>
      <c r="E10" s="110"/>
      <c r="F10" s="109">
        <v>2</v>
      </c>
      <c r="G10" s="738">
        <f>I10+J10+K10</f>
        <v>2</v>
      </c>
      <c r="H10" s="33">
        <v>0</v>
      </c>
      <c r="I10" s="106">
        <v>0</v>
      </c>
      <c r="J10" s="106">
        <v>1</v>
      </c>
      <c r="K10" s="106">
        <v>1</v>
      </c>
    </row>
    <row r="11" spans="1:12" ht="21.9" customHeight="1">
      <c r="A11" s="22"/>
      <c r="B11" s="22"/>
      <c r="C11" s="22"/>
      <c r="D11" s="22"/>
      <c r="E11" s="22"/>
      <c r="F11" s="22"/>
      <c r="G11" s="58"/>
      <c r="H11" s="21"/>
      <c r="I11" s="21"/>
      <c r="J11" s="21"/>
      <c r="K11" s="21"/>
    </row>
    <row r="12" spans="1:12" ht="14.3">
      <c r="A12" s="96"/>
      <c r="B12" s="60"/>
    </row>
    <row r="13" spans="1:12" s="7" customFormat="1" ht="16.3">
      <c r="A13" s="62" t="s">
        <v>184</v>
      </c>
      <c r="B13" s="63"/>
      <c r="C13" s="7" t="s">
        <v>185</v>
      </c>
    </row>
    <row r="38" spans="1:3" s="7" customFormat="1" ht="16.3">
      <c r="A38" s="62" t="s">
        <v>186</v>
      </c>
      <c r="B38" s="63"/>
      <c r="C38" s="7" t="s">
        <v>187</v>
      </c>
    </row>
    <row r="67" spans="1:1" ht="14.3">
      <c r="A67" s="61" t="s">
        <v>407</v>
      </c>
    </row>
  </sheetData>
  <mergeCells count="2">
    <mergeCell ref="H3:K3"/>
    <mergeCell ref="A5:E5"/>
  </mergeCells>
  <pageMargins left="0.74803149606299213" right="0.17" top="0.51181102362204722" bottom="0.51181102362204722" header="0.27559055118110237" footer="0.51181102362204722"/>
  <pageSetup paperSize="9" scale="74" orientation="portrait" r:id="rId1"/>
  <headerFooter alignWithMargins="0">
    <oddHeader>&amp;C13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54"/>
  <sheetViews>
    <sheetView workbookViewId="0">
      <selection activeCell="Q50" sqref="Q50"/>
    </sheetView>
  </sheetViews>
  <sheetFormatPr defaultColWidth="9.125" defaultRowHeight="13.6"/>
  <cols>
    <col min="1" max="4" width="9.625" style="1" customWidth="1"/>
    <col min="5" max="11" width="11" style="1" customWidth="1"/>
    <col min="12" max="12" width="10.25" style="1" customWidth="1"/>
    <col min="13" max="13" width="13" style="1" customWidth="1"/>
    <col min="14" max="14" width="12.5" style="1" customWidth="1"/>
    <col min="15" max="16384" width="9.125" style="1"/>
  </cols>
  <sheetData>
    <row r="1" spans="1:18" ht="16.3">
      <c r="A1" s="111" t="s">
        <v>188</v>
      </c>
    </row>
    <row r="2" spans="1:18" s="7" customFormat="1" ht="20.05" customHeight="1" thickBot="1">
      <c r="A2" s="7" t="s">
        <v>189</v>
      </c>
      <c r="B2" s="7" t="s">
        <v>415</v>
      </c>
    </row>
    <row r="3" spans="1:18" s="7" customFormat="1" ht="29.9" customHeight="1">
      <c r="A3" s="739" t="s">
        <v>190</v>
      </c>
      <c r="B3" s="740"/>
      <c r="C3" s="740"/>
      <c r="D3" s="740"/>
      <c r="E3" s="1278" t="s">
        <v>176</v>
      </c>
      <c r="F3" s="1279"/>
      <c r="G3" s="1278" t="s">
        <v>176</v>
      </c>
      <c r="H3" s="1279"/>
      <c r="I3" s="1266" t="s">
        <v>474</v>
      </c>
      <c r="J3" s="1267"/>
      <c r="K3" s="1267"/>
      <c r="L3" s="1267"/>
      <c r="M3" s="1267"/>
      <c r="N3" s="1268"/>
    </row>
    <row r="4" spans="1:18" s="7" customFormat="1" ht="22.6" customHeight="1">
      <c r="A4" s="741"/>
      <c r="B4" s="742"/>
      <c r="C4" s="742"/>
      <c r="D4" s="742"/>
      <c r="E4" s="1280" t="s">
        <v>197</v>
      </c>
      <c r="F4" s="1281"/>
      <c r="G4" s="1280" t="s">
        <v>191</v>
      </c>
      <c r="H4" s="1281"/>
      <c r="I4" s="743" t="s">
        <v>192</v>
      </c>
      <c r="J4" s="744"/>
      <c r="K4" s="744"/>
      <c r="L4" s="743" t="s">
        <v>193</v>
      </c>
      <c r="M4" s="744"/>
      <c r="N4" s="745"/>
    </row>
    <row r="5" spans="1:18" s="7" customFormat="1" ht="20.05" customHeight="1">
      <c r="A5" s="741"/>
      <c r="B5" s="746"/>
      <c r="C5" s="746"/>
      <c r="D5" s="746"/>
      <c r="E5" s="1282" t="s">
        <v>314</v>
      </c>
      <c r="F5" s="1281"/>
      <c r="G5" s="1280" t="s">
        <v>194</v>
      </c>
      <c r="H5" s="1281"/>
      <c r="I5" s="747" t="s">
        <v>195</v>
      </c>
      <c r="J5" s="747" t="s">
        <v>195</v>
      </c>
      <c r="K5" s="747" t="s">
        <v>196</v>
      </c>
      <c r="L5" s="747" t="s">
        <v>195</v>
      </c>
      <c r="M5" s="747" t="s">
        <v>195</v>
      </c>
      <c r="N5" s="748" t="s">
        <v>196</v>
      </c>
    </row>
    <row r="6" spans="1:18" s="7" customFormat="1" ht="30.1" customHeight="1">
      <c r="A6" s="749"/>
      <c r="B6" s="750"/>
      <c r="C6" s="750"/>
      <c r="D6" s="751"/>
      <c r="E6" s="752" t="s">
        <v>449</v>
      </c>
      <c r="F6" s="753" t="s">
        <v>457</v>
      </c>
      <c r="G6" s="752" t="s">
        <v>449</v>
      </c>
      <c r="H6" s="753" t="s">
        <v>457</v>
      </c>
      <c r="I6" s="754" t="s">
        <v>197</v>
      </c>
      <c r="J6" s="755" t="s">
        <v>198</v>
      </c>
      <c r="K6" s="756" t="s">
        <v>315</v>
      </c>
      <c r="L6" s="757" t="s">
        <v>197</v>
      </c>
      <c r="M6" s="755" t="s">
        <v>199</v>
      </c>
      <c r="N6" s="758" t="s">
        <v>316</v>
      </c>
    </row>
    <row r="7" spans="1:18" s="7" customFormat="1" ht="20.05" customHeight="1" thickBot="1">
      <c r="A7" s="759"/>
      <c r="B7" s="760"/>
      <c r="C7" s="760">
        <v>0</v>
      </c>
      <c r="D7" s="760"/>
      <c r="E7" s="761">
        <v>1</v>
      </c>
      <c r="F7" s="762">
        <v>2</v>
      </c>
      <c r="G7" s="763">
        <v>3</v>
      </c>
      <c r="H7" s="764">
        <v>4</v>
      </c>
      <c r="I7" s="764">
        <v>5</v>
      </c>
      <c r="J7" s="764">
        <v>6</v>
      </c>
      <c r="K7" s="764">
        <v>7</v>
      </c>
      <c r="L7" s="764">
        <v>8</v>
      </c>
      <c r="M7" s="764">
        <v>9</v>
      </c>
      <c r="N7" s="765">
        <v>10</v>
      </c>
    </row>
    <row r="8" spans="1:18" s="7" customFormat="1" ht="24.8" customHeight="1" thickBot="1">
      <c r="A8" s="365" t="s">
        <v>1</v>
      </c>
      <c r="B8" s="366"/>
      <c r="C8" s="366"/>
      <c r="D8" s="366"/>
      <c r="E8" s="367"/>
      <c r="F8" s="368"/>
      <c r="G8" s="369">
        <v>347</v>
      </c>
      <c r="H8" s="370">
        <f>SUM(H9:H16)</f>
        <v>410</v>
      </c>
      <c r="I8" s="371">
        <f>SUM(I9:I16)</f>
        <v>0</v>
      </c>
      <c r="J8" s="371">
        <f>SUM(J9:J16)</f>
        <v>0</v>
      </c>
      <c r="K8" s="372">
        <f>J8/H8</f>
        <v>0</v>
      </c>
      <c r="L8" s="371">
        <f>SUM(L9:L16)</f>
        <v>1</v>
      </c>
      <c r="M8" s="371">
        <f>SUM(M9:M16)</f>
        <v>1</v>
      </c>
      <c r="N8" s="373">
        <f t="shared" ref="N8:N16" si="0">M8/H8</f>
        <v>2.4390243902439024E-3</v>
      </c>
    </row>
    <row r="9" spans="1:18" s="7" customFormat="1" ht="26.35" customHeight="1">
      <c r="A9" s="374" t="s">
        <v>200</v>
      </c>
      <c r="B9" s="173"/>
      <c r="C9" s="173"/>
      <c r="D9" s="178"/>
      <c r="E9" s="375">
        <v>0</v>
      </c>
      <c r="F9" s="376">
        <v>0</v>
      </c>
      <c r="G9" s="377">
        <v>0</v>
      </c>
      <c r="H9" s="376">
        <v>0</v>
      </c>
      <c r="I9" s="169">
        <v>0</v>
      </c>
      <c r="J9" s="169">
        <v>0</v>
      </c>
      <c r="K9" s="378">
        <v>0</v>
      </c>
      <c r="L9" s="169">
        <v>0</v>
      </c>
      <c r="M9" s="379">
        <v>0</v>
      </c>
      <c r="N9" s="380">
        <v>0</v>
      </c>
    </row>
    <row r="10" spans="1:18" s="7" customFormat="1" ht="26.35" customHeight="1">
      <c r="A10" s="374" t="s">
        <v>201</v>
      </c>
      <c r="B10" s="173"/>
      <c r="C10" s="173"/>
      <c r="D10" s="178"/>
      <c r="E10" s="375">
        <v>0</v>
      </c>
      <c r="F10" s="376">
        <v>0</v>
      </c>
      <c r="G10" s="381">
        <v>0</v>
      </c>
      <c r="H10" s="376">
        <v>0</v>
      </c>
      <c r="I10" s="169">
        <v>0</v>
      </c>
      <c r="J10" s="169">
        <v>0</v>
      </c>
      <c r="K10" s="382">
        <v>0</v>
      </c>
      <c r="L10" s="169">
        <v>0</v>
      </c>
      <c r="M10" s="379">
        <v>0</v>
      </c>
      <c r="N10" s="380">
        <v>0</v>
      </c>
      <c r="R10" s="7" t="s">
        <v>216</v>
      </c>
    </row>
    <row r="11" spans="1:18" s="7" customFormat="1" ht="26.35" customHeight="1">
      <c r="A11" s="374" t="s">
        <v>202</v>
      </c>
      <c r="B11" s="173"/>
      <c r="C11" s="173"/>
      <c r="D11" s="178"/>
      <c r="E11" s="375">
        <v>0</v>
      </c>
      <c r="F11" s="376">
        <v>19</v>
      </c>
      <c r="G11" s="381">
        <v>0</v>
      </c>
      <c r="H11" s="376">
        <v>19</v>
      </c>
      <c r="I11" s="169">
        <v>0</v>
      </c>
      <c r="J11" s="169">
        <v>0</v>
      </c>
      <c r="K11" s="382">
        <f t="shared" ref="K11:K16" si="1">J11/H11</f>
        <v>0</v>
      </c>
      <c r="L11" s="169">
        <v>0</v>
      </c>
      <c r="M11" s="379">
        <v>0</v>
      </c>
      <c r="N11" s="380">
        <f t="shared" si="0"/>
        <v>0</v>
      </c>
    </row>
    <row r="12" spans="1:18" s="7" customFormat="1" ht="26.35" customHeight="1">
      <c r="A12" s="374" t="s">
        <v>203</v>
      </c>
      <c r="B12" s="173"/>
      <c r="C12" s="173"/>
      <c r="D12" s="178"/>
      <c r="E12" s="375">
        <v>0</v>
      </c>
      <c r="F12" s="376">
        <v>0</v>
      </c>
      <c r="G12" s="381">
        <v>0</v>
      </c>
      <c r="H12" s="376">
        <v>0</v>
      </c>
      <c r="I12" s="169">
        <v>0</v>
      </c>
      <c r="J12" s="169">
        <v>0</v>
      </c>
      <c r="K12" s="382">
        <v>0</v>
      </c>
      <c r="L12" s="169">
        <v>0</v>
      </c>
      <c r="M12" s="379">
        <v>0</v>
      </c>
      <c r="N12" s="380">
        <v>0</v>
      </c>
    </row>
    <row r="13" spans="1:18" s="7" customFormat="1" ht="26.35" customHeight="1">
      <c r="A13" s="383" t="s">
        <v>206</v>
      </c>
      <c r="B13" s="178"/>
      <c r="C13" s="178"/>
      <c r="D13" s="178"/>
      <c r="E13" s="375">
        <v>1</v>
      </c>
      <c r="F13" s="376">
        <v>0</v>
      </c>
      <c r="G13" s="381">
        <v>1</v>
      </c>
      <c r="H13" s="376">
        <v>0</v>
      </c>
      <c r="I13" s="169">
        <v>0</v>
      </c>
      <c r="J13" s="169">
        <v>0</v>
      </c>
      <c r="K13" s="382">
        <v>0</v>
      </c>
      <c r="L13" s="169">
        <v>0</v>
      </c>
      <c r="M13" s="379">
        <v>0</v>
      </c>
      <c r="N13" s="380">
        <v>0</v>
      </c>
    </row>
    <row r="14" spans="1:18" s="7" customFormat="1" ht="26.35" customHeight="1">
      <c r="A14" s="374" t="s">
        <v>204</v>
      </c>
      <c r="B14" s="173"/>
      <c r="C14" s="173"/>
      <c r="D14" s="178"/>
      <c r="E14" s="375">
        <v>54</v>
      </c>
      <c r="F14" s="376">
        <v>84</v>
      </c>
      <c r="G14" s="381">
        <v>72</v>
      </c>
      <c r="H14" s="376">
        <v>102</v>
      </c>
      <c r="I14" s="169">
        <v>0</v>
      </c>
      <c r="J14" s="169">
        <v>0</v>
      </c>
      <c r="K14" s="382">
        <f t="shared" si="1"/>
        <v>0</v>
      </c>
      <c r="L14" s="169">
        <v>1</v>
      </c>
      <c r="M14" s="379">
        <v>1</v>
      </c>
      <c r="N14" s="380">
        <f t="shared" si="0"/>
        <v>9.8039215686274508E-3</v>
      </c>
    </row>
    <row r="15" spans="1:18" s="7" customFormat="1" ht="26.35" customHeight="1">
      <c r="A15" s="374" t="s">
        <v>205</v>
      </c>
      <c r="B15" s="173"/>
      <c r="C15" s="173"/>
      <c r="D15" s="178"/>
      <c r="E15" s="375">
        <v>11</v>
      </c>
      <c r="F15" s="376">
        <v>40</v>
      </c>
      <c r="G15" s="381">
        <v>11</v>
      </c>
      <c r="H15" s="376">
        <v>45</v>
      </c>
      <c r="I15" s="169">
        <v>0</v>
      </c>
      <c r="J15" s="169">
        <v>0</v>
      </c>
      <c r="K15" s="382">
        <f t="shared" si="1"/>
        <v>0</v>
      </c>
      <c r="L15" s="169">
        <v>0</v>
      </c>
      <c r="M15" s="379">
        <v>0</v>
      </c>
      <c r="N15" s="380">
        <f t="shared" si="0"/>
        <v>0</v>
      </c>
    </row>
    <row r="16" spans="1:18" s="7" customFormat="1" ht="26.35" customHeight="1" thickBot="1">
      <c r="A16" s="384" t="s">
        <v>396</v>
      </c>
      <c r="B16" s="385"/>
      <c r="C16" s="385"/>
      <c r="D16" s="386"/>
      <c r="E16" s="387">
        <v>262</v>
      </c>
      <c r="F16" s="388">
        <v>237</v>
      </c>
      <c r="G16" s="389">
        <v>263</v>
      </c>
      <c r="H16" s="388">
        <v>244</v>
      </c>
      <c r="I16" s="390">
        <v>0</v>
      </c>
      <c r="J16" s="390">
        <v>0</v>
      </c>
      <c r="K16" s="391">
        <f t="shared" si="1"/>
        <v>0</v>
      </c>
      <c r="L16" s="390">
        <v>0</v>
      </c>
      <c r="M16" s="389">
        <v>0</v>
      </c>
      <c r="N16" s="392">
        <f t="shared" si="0"/>
        <v>0</v>
      </c>
    </row>
    <row r="17" spans="1:14" ht="20.05" customHeight="1">
      <c r="A17" s="1" t="s">
        <v>207</v>
      </c>
    </row>
    <row r="18" spans="1:14" ht="20.05" customHeight="1">
      <c r="A18" s="1" t="s">
        <v>208</v>
      </c>
    </row>
    <row r="19" spans="1:14" ht="20.05" customHeight="1"/>
    <row r="20" spans="1:14" s="7" customFormat="1" ht="14.95" customHeight="1">
      <c r="A20" s="7" t="s">
        <v>317</v>
      </c>
    </row>
    <row r="21" spans="1:14" ht="38.25" customHeight="1">
      <c r="A21" s="1283" t="s">
        <v>129</v>
      </c>
      <c r="B21" s="1284"/>
      <c r="C21" s="1284"/>
      <c r="D21" s="1284"/>
      <c r="E21" s="1284"/>
      <c r="F21" s="1285"/>
      <c r="G21" s="766" t="s">
        <v>449</v>
      </c>
      <c r="H21" s="767" t="s">
        <v>457</v>
      </c>
    </row>
    <row r="22" spans="1:14" ht="32.299999999999997" customHeight="1">
      <c r="A22" s="393" t="s">
        <v>209</v>
      </c>
      <c r="B22" s="394"/>
      <c r="C22" s="394"/>
      <c r="D22" s="394"/>
      <c r="E22" s="394"/>
      <c r="F22" s="395"/>
      <c r="G22" s="792">
        <v>4</v>
      </c>
      <c r="H22" s="791">
        <v>0</v>
      </c>
      <c r="I22" s="21"/>
    </row>
    <row r="23" spans="1:14" ht="32.299999999999997" customHeight="1">
      <c r="A23" s="393" t="s">
        <v>210</v>
      </c>
      <c r="B23" s="394"/>
      <c r="C23" s="394"/>
      <c r="D23" s="394"/>
      <c r="E23" s="394"/>
      <c r="F23" s="395"/>
      <c r="G23" s="792">
        <v>327</v>
      </c>
      <c r="H23" s="791">
        <v>379</v>
      </c>
      <c r="I23" s="21"/>
    </row>
    <row r="24" spans="1:14" ht="20.05" customHeight="1"/>
    <row r="25" spans="1:14" s="7" customFormat="1" ht="20.05" customHeight="1">
      <c r="A25" s="167" t="s">
        <v>211</v>
      </c>
    </row>
    <row r="26" spans="1:14" s="7" customFormat="1" ht="20.05" customHeight="1" thickBot="1">
      <c r="B26" s="7" t="s">
        <v>413</v>
      </c>
    </row>
    <row r="27" spans="1:14" ht="20.05" customHeight="1">
      <c r="A27" s="768" t="s">
        <v>212</v>
      </c>
      <c r="B27" s="769"/>
      <c r="C27" s="770"/>
      <c r="D27" s="770"/>
      <c r="E27" s="1274" t="s">
        <v>176</v>
      </c>
      <c r="F27" s="1275"/>
      <c r="G27" s="1274" t="s">
        <v>176</v>
      </c>
      <c r="H27" s="1275"/>
      <c r="I27" s="1269" t="s">
        <v>475</v>
      </c>
      <c r="J27" s="1270"/>
      <c r="K27" s="1270"/>
      <c r="L27" s="1270"/>
      <c r="M27" s="1270"/>
      <c r="N27" s="1271"/>
    </row>
    <row r="28" spans="1:14" ht="20.05" customHeight="1">
      <c r="A28" s="759"/>
      <c r="B28" s="771"/>
      <c r="C28" s="772"/>
      <c r="D28" s="772"/>
      <c r="E28" s="1276" t="s">
        <v>197</v>
      </c>
      <c r="F28" s="1277"/>
      <c r="G28" s="1276" t="s">
        <v>213</v>
      </c>
      <c r="H28" s="1277"/>
      <c r="I28" s="773" t="s">
        <v>192</v>
      </c>
      <c r="J28" s="774"/>
      <c r="K28" s="774"/>
      <c r="L28" s="775" t="s">
        <v>193</v>
      </c>
      <c r="M28" s="774"/>
      <c r="N28" s="776"/>
    </row>
    <row r="29" spans="1:14" s="7" customFormat="1" ht="20.05" customHeight="1">
      <c r="A29" s="759"/>
      <c r="B29" s="760"/>
      <c r="C29" s="760"/>
      <c r="D29" s="760"/>
      <c r="E29" s="1272" t="s">
        <v>314</v>
      </c>
      <c r="F29" s="1273"/>
      <c r="G29" s="1272"/>
      <c r="H29" s="1273"/>
      <c r="I29" s="777" t="s">
        <v>195</v>
      </c>
      <c r="J29" s="747" t="s">
        <v>195</v>
      </c>
      <c r="K29" s="747" t="s">
        <v>196</v>
      </c>
      <c r="L29" s="747" t="s">
        <v>195</v>
      </c>
      <c r="M29" s="747" t="s">
        <v>195</v>
      </c>
      <c r="N29" s="748" t="s">
        <v>196</v>
      </c>
    </row>
    <row r="30" spans="1:14" s="7" customFormat="1" ht="32.299999999999997" customHeight="1">
      <c r="A30" s="778"/>
      <c r="B30" s="779"/>
      <c r="C30" s="779"/>
      <c r="D30" s="780"/>
      <c r="E30" s="752" t="s">
        <v>449</v>
      </c>
      <c r="F30" s="753" t="s">
        <v>457</v>
      </c>
      <c r="G30" s="752" t="s">
        <v>449</v>
      </c>
      <c r="H30" s="753" t="s">
        <v>457</v>
      </c>
      <c r="I30" s="757" t="s">
        <v>197</v>
      </c>
      <c r="J30" s="755" t="s">
        <v>198</v>
      </c>
      <c r="K30" s="756" t="s">
        <v>315</v>
      </c>
      <c r="L30" s="757" t="s">
        <v>197</v>
      </c>
      <c r="M30" s="755" t="s">
        <v>199</v>
      </c>
      <c r="N30" s="758" t="s">
        <v>316</v>
      </c>
    </row>
    <row r="31" spans="1:14" s="7" customFormat="1" ht="20.05" customHeight="1" thickBot="1">
      <c r="A31" s="759"/>
      <c r="B31" s="760">
        <v>0</v>
      </c>
      <c r="C31" s="760"/>
      <c r="D31" s="760"/>
      <c r="E31" s="781">
        <v>1</v>
      </c>
      <c r="F31" s="763">
        <v>2</v>
      </c>
      <c r="G31" s="764">
        <v>3</v>
      </c>
      <c r="H31" s="764">
        <v>4</v>
      </c>
      <c r="I31" s="764">
        <v>5</v>
      </c>
      <c r="J31" s="755">
        <v>6</v>
      </c>
      <c r="K31" s="755">
        <v>7</v>
      </c>
      <c r="L31" s="755">
        <v>8</v>
      </c>
      <c r="M31" s="755">
        <v>9</v>
      </c>
      <c r="N31" s="765">
        <v>10</v>
      </c>
    </row>
    <row r="32" spans="1:14" s="7" customFormat="1" ht="24.8" customHeight="1" thickBot="1">
      <c r="A32" s="817" t="s">
        <v>162</v>
      </c>
      <c r="B32" s="818"/>
      <c r="C32" s="818"/>
      <c r="D32" s="818"/>
      <c r="E32" s="810">
        <v>877</v>
      </c>
      <c r="F32" s="811">
        <f>+F33+F37+F40+F44+F47+F50</f>
        <v>1982</v>
      </c>
      <c r="G32" s="812">
        <v>1355</v>
      </c>
      <c r="H32" s="813">
        <f>+H33+H37+H40+H44+H47+H50</f>
        <v>4112</v>
      </c>
      <c r="I32" s="814">
        <f>+I33+I37+I40+I44+I47+I50</f>
        <v>2</v>
      </c>
      <c r="J32" s="814">
        <f>+J33+J37+J40+J44+J47+J50</f>
        <v>2</v>
      </c>
      <c r="K32" s="815">
        <f>J32/H32</f>
        <v>4.8638132295719845E-4</v>
      </c>
      <c r="L32" s="814">
        <f>+L33+L37+L40+L44+L47+L50</f>
        <v>1</v>
      </c>
      <c r="M32" s="814">
        <f>+M33+M37+M40+M44+M47+M50</f>
        <v>1</v>
      </c>
      <c r="N32" s="816">
        <f t="shared" ref="N32:N48" si="2">M32/H32</f>
        <v>2.4319066147859923E-4</v>
      </c>
    </row>
    <row r="33" spans="1:16" s="7" customFormat="1" ht="32.450000000000003" customHeight="1">
      <c r="A33" s="782" t="s">
        <v>214</v>
      </c>
      <c r="B33" s="783"/>
      <c r="C33" s="783"/>
      <c r="D33" s="783"/>
      <c r="E33" s="784">
        <v>80</v>
      </c>
      <c r="F33" s="785">
        <f>SUM(F34:F36)</f>
        <v>183</v>
      </c>
      <c r="G33" s="786">
        <v>150</v>
      </c>
      <c r="H33" s="787">
        <f>SUM(H34:H36)</f>
        <v>967</v>
      </c>
      <c r="I33" s="788">
        <f>SUM(I34:I36)</f>
        <v>0</v>
      </c>
      <c r="J33" s="788">
        <f>SUM(J34:J36)</f>
        <v>0</v>
      </c>
      <c r="K33" s="789">
        <f t="shared" ref="K33:K48" si="3">J33/H33</f>
        <v>0</v>
      </c>
      <c r="L33" s="788">
        <f>SUM(L34:L36)</f>
        <v>0</v>
      </c>
      <c r="M33" s="788">
        <f>SUM(M34:M36)</f>
        <v>0</v>
      </c>
      <c r="N33" s="790">
        <f t="shared" si="2"/>
        <v>0</v>
      </c>
    </row>
    <row r="34" spans="1:16" s="7" customFormat="1" ht="32.450000000000003" customHeight="1">
      <c r="A34" s="374"/>
      <c r="B34" s="173" t="s">
        <v>215</v>
      </c>
      <c r="C34" s="173"/>
      <c r="D34" s="173"/>
      <c r="E34" s="520">
        <v>0</v>
      </c>
      <c r="F34" s="521">
        <v>33</v>
      </c>
      <c r="G34" s="521">
        <v>0</v>
      </c>
      <c r="H34" s="522">
        <v>303</v>
      </c>
      <c r="I34" s="396">
        <v>0</v>
      </c>
      <c r="J34" s="396">
        <v>0</v>
      </c>
      <c r="K34" s="382">
        <f t="shared" si="3"/>
        <v>0</v>
      </c>
      <c r="L34" s="397">
        <v>0</v>
      </c>
      <c r="M34" s="398">
        <v>0</v>
      </c>
      <c r="N34" s="399">
        <f t="shared" si="2"/>
        <v>0</v>
      </c>
      <c r="P34" s="171"/>
    </row>
    <row r="35" spans="1:16" s="7" customFormat="1" ht="32.450000000000003" customHeight="1">
      <c r="A35" s="374" t="s">
        <v>216</v>
      </c>
      <c r="B35" s="173" t="s">
        <v>217</v>
      </c>
      <c r="C35" s="173"/>
      <c r="D35" s="173"/>
      <c r="E35" s="523">
        <v>63</v>
      </c>
      <c r="F35" s="521">
        <v>97</v>
      </c>
      <c r="G35" s="521">
        <v>126</v>
      </c>
      <c r="H35" s="522">
        <v>611</v>
      </c>
      <c r="I35" s="396">
        <v>0</v>
      </c>
      <c r="J35" s="396">
        <v>0</v>
      </c>
      <c r="K35" s="382">
        <f>J35/H35</f>
        <v>0</v>
      </c>
      <c r="L35" s="397">
        <v>0</v>
      </c>
      <c r="M35" s="398">
        <v>0</v>
      </c>
      <c r="N35" s="399">
        <f>M35/H35</f>
        <v>0</v>
      </c>
    </row>
    <row r="36" spans="1:16" s="7" customFormat="1" ht="32.450000000000003" customHeight="1">
      <c r="A36" s="374"/>
      <c r="B36" s="173" t="s">
        <v>218</v>
      </c>
      <c r="C36" s="173"/>
      <c r="D36" s="173"/>
      <c r="E36" s="524">
        <v>17</v>
      </c>
      <c r="F36" s="521">
        <v>53</v>
      </c>
      <c r="G36" s="521">
        <v>24</v>
      </c>
      <c r="H36" s="522">
        <v>53</v>
      </c>
      <c r="I36" s="396">
        <v>0</v>
      </c>
      <c r="J36" s="396">
        <v>0</v>
      </c>
      <c r="K36" s="382">
        <f t="shared" si="3"/>
        <v>0</v>
      </c>
      <c r="L36" s="397">
        <v>0</v>
      </c>
      <c r="M36" s="398">
        <v>0</v>
      </c>
      <c r="N36" s="399">
        <f t="shared" si="2"/>
        <v>0</v>
      </c>
    </row>
    <row r="37" spans="1:16" s="7" customFormat="1" ht="32.450000000000003" customHeight="1">
      <c r="A37" s="782" t="s">
        <v>219</v>
      </c>
      <c r="B37" s="793"/>
      <c r="C37" s="793"/>
      <c r="D37" s="793"/>
      <c r="E37" s="794">
        <v>727</v>
      </c>
      <c r="F37" s="795">
        <f>SUM(F38:F39)</f>
        <v>1652</v>
      </c>
      <c r="G37" s="796">
        <v>1058</v>
      </c>
      <c r="H37" s="797">
        <f>SUM(H38:H39)</f>
        <v>2801</v>
      </c>
      <c r="I37" s="798">
        <f>SUM(I38:I39)</f>
        <v>2</v>
      </c>
      <c r="J37" s="798">
        <f>SUM(J38:J39)</f>
        <v>2</v>
      </c>
      <c r="K37" s="799">
        <f t="shared" si="3"/>
        <v>7.140307033202428E-4</v>
      </c>
      <c r="L37" s="798">
        <f>SUM(L38:L39)</f>
        <v>1</v>
      </c>
      <c r="M37" s="798">
        <f>SUM(M38:M39)</f>
        <v>1</v>
      </c>
      <c r="N37" s="800">
        <f t="shared" si="2"/>
        <v>3.570153516601214E-4</v>
      </c>
    </row>
    <row r="38" spans="1:16" s="7" customFormat="1" ht="32.450000000000003" customHeight="1">
      <c r="A38" s="374"/>
      <c r="B38" s="173" t="s">
        <v>220</v>
      </c>
      <c r="C38" s="173"/>
      <c r="D38" s="173"/>
      <c r="E38" s="520">
        <v>635</v>
      </c>
      <c r="F38" s="521">
        <v>1378</v>
      </c>
      <c r="G38" s="521">
        <v>908</v>
      </c>
      <c r="H38" s="522">
        <v>2379</v>
      </c>
      <c r="I38" s="396">
        <v>2</v>
      </c>
      <c r="J38" s="396">
        <v>2</v>
      </c>
      <c r="K38" s="382">
        <f t="shared" si="3"/>
        <v>8.4068936527952921E-4</v>
      </c>
      <c r="L38" s="397">
        <v>1</v>
      </c>
      <c r="M38" s="398">
        <v>1</v>
      </c>
      <c r="N38" s="399">
        <f t="shared" si="2"/>
        <v>4.2034468263976461E-4</v>
      </c>
    </row>
    <row r="39" spans="1:16" s="7" customFormat="1" ht="32.450000000000003" customHeight="1">
      <c r="A39" s="374"/>
      <c r="B39" s="173" t="s">
        <v>221</v>
      </c>
      <c r="C39" s="173"/>
      <c r="D39" s="173"/>
      <c r="E39" s="524">
        <v>92</v>
      </c>
      <c r="F39" s="521">
        <v>274</v>
      </c>
      <c r="G39" s="521">
        <v>150</v>
      </c>
      <c r="H39" s="522">
        <v>422</v>
      </c>
      <c r="I39" s="396">
        <v>0</v>
      </c>
      <c r="J39" s="397">
        <v>0</v>
      </c>
      <c r="K39" s="382">
        <f t="shared" si="3"/>
        <v>0</v>
      </c>
      <c r="L39" s="397">
        <v>0</v>
      </c>
      <c r="M39" s="398">
        <v>0</v>
      </c>
      <c r="N39" s="400">
        <f t="shared" si="2"/>
        <v>0</v>
      </c>
    </row>
    <row r="40" spans="1:16" s="7" customFormat="1" ht="32.450000000000003" customHeight="1">
      <c r="A40" s="782" t="s">
        <v>222</v>
      </c>
      <c r="B40" s="793"/>
      <c r="C40" s="793"/>
      <c r="D40" s="793"/>
      <c r="E40" s="794">
        <v>3</v>
      </c>
      <c r="F40" s="795">
        <f>SUM(F41:F43)</f>
        <v>5</v>
      </c>
      <c r="G40" s="796">
        <v>45</v>
      </c>
      <c r="H40" s="797">
        <f>SUM(H41:H43)</f>
        <v>31</v>
      </c>
      <c r="I40" s="798">
        <f>SUM(I41:I43)</f>
        <v>0</v>
      </c>
      <c r="J40" s="798">
        <f>SUM(J41:J43)</f>
        <v>0</v>
      </c>
      <c r="K40" s="799">
        <f>J40/H40</f>
        <v>0</v>
      </c>
      <c r="L40" s="798">
        <f>SUM(L41:L43)</f>
        <v>0</v>
      </c>
      <c r="M40" s="798">
        <f>SUM(M41:M43)</f>
        <v>0</v>
      </c>
      <c r="N40" s="800">
        <f t="shared" si="2"/>
        <v>0</v>
      </c>
    </row>
    <row r="41" spans="1:16" s="7" customFormat="1" ht="32.450000000000003" customHeight="1">
      <c r="A41" s="374"/>
      <c r="B41" s="173" t="s">
        <v>215</v>
      </c>
      <c r="C41" s="173"/>
      <c r="D41" s="173"/>
      <c r="E41" s="520">
        <v>0</v>
      </c>
      <c r="F41" s="521">
        <v>0</v>
      </c>
      <c r="G41" s="521">
        <v>0</v>
      </c>
      <c r="H41" s="522">
        <v>0</v>
      </c>
      <c r="I41" s="396">
        <v>0</v>
      </c>
      <c r="J41" s="397">
        <v>0</v>
      </c>
      <c r="K41" s="382">
        <v>0</v>
      </c>
      <c r="L41" s="397">
        <v>0</v>
      </c>
      <c r="M41" s="398">
        <v>0</v>
      </c>
      <c r="N41" s="400">
        <v>0</v>
      </c>
    </row>
    <row r="42" spans="1:16" s="7" customFormat="1" ht="32.450000000000003" customHeight="1">
      <c r="A42" s="374"/>
      <c r="B42" s="173" t="s">
        <v>217</v>
      </c>
      <c r="C42" s="173"/>
      <c r="D42" s="173"/>
      <c r="E42" s="523">
        <v>3</v>
      </c>
      <c r="F42" s="521">
        <v>3</v>
      </c>
      <c r="G42" s="521">
        <v>45</v>
      </c>
      <c r="H42" s="522">
        <v>29</v>
      </c>
      <c r="I42" s="396">
        <v>0</v>
      </c>
      <c r="J42" s="397">
        <v>0</v>
      </c>
      <c r="K42" s="401">
        <f t="shared" si="3"/>
        <v>0</v>
      </c>
      <c r="L42" s="397">
        <v>0</v>
      </c>
      <c r="M42" s="398">
        <v>0</v>
      </c>
      <c r="N42" s="400">
        <f t="shared" si="2"/>
        <v>0</v>
      </c>
    </row>
    <row r="43" spans="1:16" s="7" customFormat="1" ht="32.450000000000003" customHeight="1">
      <c r="A43" s="374"/>
      <c r="B43" s="173" t="s">
        <v>218</v>
      </c>
      <c r="C43" s="173"/>
      <c r="D43" s="173"/>
      <c r="E43" s="524">
        <v>0</v>
      </c>
      <c r="F43" s="521">
        <v>2</v>
      </c>
      <c r="G43" s="521">
        <v>0</v>
      </c>
      <c r="H43" s="522">
        <v>2</v>
      </c>
      <c r="I43" s="396">
        <v>0</v>
      </c>
      <c r="J43" s="397">
        <v>0</v>
      </c>
      <c r="K43" s="401">
        <f t="shared" si="3"/>
        <v>0</v>
      </c>
      <c r="L43" s="397">
        <v>0</v>
      </c>
      <c r="M43" s="398">
        <v>0</v>
      </c>
      <c r="N43" s="400">
        <f t="shared" si="2"/>
        <v>0</v>
      </c>
    </row>
    <row r="44" spans="1:16" s="7" customFormat="1" ht="32.450000000000003" customHeight="1">
      <c r="A44" s="782" t="s">
        <v>223</v>
      </c>
      <c r="B44" s="793"/>
      <c r="C44" s="793"/>
      <c r="D44" s="793"/>
      <c r="E44" s="794">
        <v>61</v>
      </c>
      <c r="F44" s="795">
        <f>SUM(F45:F46)</f>
        <v>137</v>
      </c>
      <c r="G44" s="796">
        <v>80</v>
      </c>
      <c r="H44" s="797">
        <f>SUM(H45:H46)</f>
        <v>220</v>
      </c>
      <c r="I44" s="798">
        <f>SUM(I45:I46)</f>
        <v>0</v>
      </c>
      <c r="J44" s="798">
        <f>SUM(J45:J46)</f>
        <v>0</v>
      </c>
      <c r="K44" s="799">
        <f t="shared" si="3"/>
        <v>0</v>
      </c>
      <c r="L44" s="798">
        <f>SUM(L45:L46)</f>
        <v>0</v>
      </c>
      <c r="M44" s="798">
        <f>SUM(M45:M46)</f>
        <v>0</v>
      </c>
      <c r="N44" s="800">
        <f t="shared" si="2"/>
        <v>0</v>
      </c>
    </row>
    <row r="45" spans="1:16" s="7" customFormat="1" ht="32.450000000000003" customHeight="1">
      <c r="A45" s="374"/>
      <c r="B45" s="173" t="s">
        <v>220</v>
      </c>
      <c r="C45" s="173"/>
      <c r="D45" s="173"/>
      <c r="E45" s="520">
        <v>38</v>
      </c>
      <c r="F45" s="525">
        <v>113</v>
      </c>
      <c r="G45" s="525">
        <v>43</v>
      </c>
      <c r="H45" s="526">
        <v>181</v>
      </c>
      <c r="I45" s="397">
        <v>0</v>
      </c>
      <c r="J45" s="397">
        <v>0</v>
      </c>
      <c r="K45" s="382">
        <f t="shared" si="3"/>
        <v>0</v>
      </c>
      <c r="L45" s="397">
        <v>0</v>
      </c>
      <c r="M45" s="398">
        <v>0</v>
      </c>
      <c r="N45" s="400">
        <f t="shared" si="2"/>
        <v>0</v>
      </c>
    </row>
    <row r="46" spans="1:16" s="7" customFormat="1" ht="32.450000000000003" customHeight="1">
      <c r="A46" s="374"/>
      <c r="B46" s="173" t="s">
        <v>221</v>
      </c>
      <c r="C46" s="173"/>
      <c r="D46" s="173"/>
      <c r="E46" s="524">
        <v>23</v>
      </c>
      <c r="F46" s="525">
        <v>24</v>
      </c>
      <c r="G46" s="525">
        <v>37</v>
      </c>
      <c r="H46" s="526">
        <v>39</v>
      </c>
      <c r="I46" s="397">
        <v>0</v>
      </c>
      <c r="J46" s="397">
        <v>0</v>
      </c>
      <c r="K46" s="382">
        <f t="shared" si="3"/>
        <v>0</v>
      </c>
      <c r="L46" s="397">
        <v>0</v>
      </c>
      <c r="M46" s="398">
        <v>0</v>
      </c>
      <c r="N46" s="400">
        <f t="shared" si="2"/>
        <v>0</v>
      </c>
    </row>
    <row r="47" spans="1:16" s="7" customFormat="1" ht="32.450000000000003" customHeight="1">
      <c r="A47" s="782" t="s">
        <v>224</v>
      </c>
      <c r="B47" s="793"/>
      <c r="C47" s="793"/>
      <c r="D47" s="793"/>
      <c r="E47" s="794">
        <v>6</v>
      </c>
      <c r="F47" s="795">
        <f>SUM(F48:F49)</f>
        <v>5</v>
      </c>
      <c r="G47" s="796">
        <v>22</v>
      </c>
      <c r="H47" s="797">
        <f>SUM(H48:H49)</f>
        <v>93</v>
      </c>
      <c r="I47" s="798">
        <f>SUM(I48:I49)</f>
        <v>0</v>
      </c>
      <c r="J47" s="798">
        <f>SUM(J48:J49)</f>
        <v>0</v>
      </c>
      <c r="K47" s="799">
        <f t="shared" si="3"/>
        <v>0</v>
      </c>
      <c r="L47" s="798">
        <f>SUM(L48:L49)</f>
        <v>0</v>
      </c>
      <c r="M47" s="798">
        <f>SUM(M48:M49)</f>
        <v>0</v>
      </c>
      <c r="N47" s="800">
        <f t="shared" si="2"/>
        <v>0</v>
      </c>
    </row>
    <row r="48" spans="1:16" s="7" customFormat="1" ht="32.450000000000003" customHeight="1">
      <c r="A48" s="374"/>
      <c r="B48" s="173" t="s">
        <v>220</v>
      </c>
      <c r="C48" s="173"/>
      <c r="D48" s="173"/>
      <c r="E48" s="520">
        <v>5</v>
      </c>
      <c r="F48" s="525">
        <v>5</v>
      </c>
      <c r="G48" s="525">
        <v>21</v>
      </c>
      <c r="H48" s="526">
        <v>93</v>
      </c>
      <c r="I48" s="397">
        <v>0</v>
      </c>
      <c r="J48" s="397">
        <v>0</v>
      </c>
      <c r="K48" s="382">
        <f t="shared" si="3"/>
        <v>0</v>
      </c>
      <c r="L48" s="397">
        <v>0</v>
      </c>
      <c r="M48" s="398">
        <v>0</v>
      </c>
      <c r="N48" s="399">
        <f t="shared" si="2"/>
        <v>0</v>
      </c>
    </row>
    <row r="49" spans="1:14" s="7" customFormat="1" ht="32.450000000000003" customHeight="1">
      <c r="A49" s="402"/>
      <c r="B49" s="403" t="s">
        <v>221</v>
      </c>
      <c r="C49" s="403"/>
      <c r="D49" s="403"/>
      <c r="E49" s="524">
        <v>1</v>
      </c>
      <c r="F49" s="525">
        <v>0</v>
      </c>
      <c r="G49" s="525">
        <v>1</v>
      </c>
      <c r="H49" s="526">
        <v>0</v>
      </c>
      <c r="I49" s="397">
        <v>0</v>
      </c>
      <c r="J49" s="397">
        <v>0</v>
      </c>
      <c r="K49" s="382">
        <v>0</v>
      </c>
      <c r="L49" s="397">
        <v>0</v>
      </c>
      <c r="M49" s="398">
        <v>0</v>
      </c>
      <c r="N49" s="400">
        <v>0</v>
      </c>
    </row>
    <row r="50" spans="1:14" s="7" customFormat="1" ht="32.450000000000003" customHeight="1" thickBot="1">
      <c r="A50" s="801" t="s">
        <v>225</v>
      </c>
      <c r="B50" s="802"/>
      <c r="C50" s="802"/>
      <c r="D50" s="802"/>
      <c r="E50" s="803">
        <v>0</v>
      </c>
      <c r="F50" s="804">
        <v>0</v>
      </c>
      <c r="G50" s="805">
        <v>0</v>
      </c>
      <c r="H50" s="806">
        <v>0</v>
      </c>
      <c r="I50" s="807">
        <v>0</v>
      </c>
      <c r="J50" s="807">
        <v>0</v>
      </c>
      <c r="K50" s="808">
        <v>0</v>
      </c>
      <c r="L50" s="807">
        <v>0</v>
      </c>
      <c r="M50" s="807">
        <v>0</v>
      </c>
      <c r="N50" s="809">
        <v>0</v>
      </c>
    </row>
    <row r="51" spans="1:14" ht="20.05" customHeight="1">
      <c r="A51" s="1" t="s">
        <v>414</v>
      </c>
    </row>
    <row r="52" spans="1:14" ht="20.05" customHeight="1"/>
    <row r="53" spans="1:14" ht="14.3">
      <c r="A53" s="61" t="s">
        <v>407</v>
      </c>
    </row>
    <row r="54" spans="1:14" ht="14.3">
      <c r="A54" s="61"/>
    </row>
  </sheetData>
  <mergeCells count="15">
    <mergeCell ref="I3:N3"/>
    <mergeCell ref="I27:N27"/>
    <mergeCell ref="G29:H29"/>
    <mergeCell ref="E27:F27"/>
    <mergeCell ref="E28:F28"/>
    <mergeCell ref="E29:F29"/>
    <mergeCell ref="G27:H27"/>
    <mergeCell ref="G28:H28"/>
    <mergeCell ref="E3:F3"/>
    <mergeCell ref="E4:F4"/>
    <mergeCell ref="E5:F5"/>
    <mergeCell ref="A21:F21"/>
    <mergeCell ref="G3:H3"/>
    <mergeCell ref="G4:H4"/>
    <mergeCell ref="G5:H5"/>
  </mergeCells>
  <pageMargins left="0.62992125984251968" right="0.15748031496062992" top="0.62992125984251968" bottom="0.51181102362204722" header="0.51181102362204722" footer="0.51181102362204722"/>
  <pageSetup paperSize="9" scale="51" fitToHeight="0" orientation="portrait" r:id="rId1"/>
  <headerFooter alignWithMargins="0">
    <oddHeader>&amp;C14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61"/>
  <sheetViews>
    <sheetView topLeftCell="A16" zoomScaleNormal="100" workbookViewId="0">
      <selection activeCell="J44" sqref="J44"/>
    </sheetView>
  </sheetViews>
  <sheetFormatPr defaultColWidth="9.125" defaultRowHeight="13.6"/>
  <cols>
    <col min="1" max="3" width="9.125" style="1"/>
    <col min="4" max="4" width="16.125" style="1" customWidth="1"/>
    <col min="5" max="5" width="27.75" style="1" customWidth="1"/>
    <col min="6" max="6" width="28.75" style="1" customWidth="1"/>
    <col min="7" max="7" width="11.25" style="1" bestFit="1" customWidth="1"/>
    <col min="8" max="8" width="9.625" style="1" bestFit="1" customWidth="1"/>
    <col min="9" max="13" width="9.125" style="1"/>
    <col min="14" max="15" width="11.375" style="1" customWidth="1"/>
    <col min="16" max="16384" width="9.125" style="1"/>
  </cols>
  <sheetData>
    <row r="1" spans="1:8" s="7" customFormat="1" ht="18" customHeight="1">
      <c r="A1" s="168" t="s">
        <v>386</v>
      </c>
      <c r="B1" s="7" t="s">
        <v>416</v>
      </c>
    </row>
    <row r="2" spans="1:8" ht="20.25" customHeight="1">
      <c r="A2" s="820" t="s">
        <v>129</v>
      </c>
      <c r="B2" s="821"/>
      <c r="C2" s="821"/>
      <c r="D2" s="821"/>
      <c r="E2" s="822" t="s">
        <v>454</v>
      </c>
      <c r="F2" s="822" t="s">
        <v>476</v>
      </c>
      <c r="G2" s="823"/>
      <c r="H2" s="824" t="s">
        <v>196</v>
      </c>
    </row>
    <row r="3" spans="1:8" ht="20.25" customHeight="1">
      <c r="A3" s="829" t="s">
        <v>1</v>
      </c>
      <c r="B3" s="830"/>
      <c r="C3" s="830"/>
      <c r="D3" s="830"/>
      <c r="E3" s="831">
        <v>5782</v>
      </c>
      <c r="F3" s="832">
        <f>+F4+F9+F15</f>
        <v>5429</v>
      </c>
      <c r="G3" s="825">
        <v>1</v>
      </c>
      <c r="H3" s="826"/>
    </row>
    <row r="4" spans="1:8" ht="18" customHeight="1">
      <c r="A4" s="115" t="s">
        <v>227</v>
      </c>
      <c r="B4" s="44"/>
      <c r="C4" s="44"/>
      <c r="D4" s="44"/>
      <c r="E4" s="527">
        <v>1181</v>
      </c>
      <c r="F4" s="833">
        <f>SUM(F5:F8)</f>
        <v>1175</v>
      </c>
      <c r="G4" s="116">
        <f>F4/F3</f>
        <v>0.21643028181985632</v>
      </c>
      <c r="H4" s="117">
        <v>1</v>
      </c>
    </row>
    <row r="5" spans="1:8" ht="18" customHeight="1">
      <c r="A5" s="118" t="s">
        <v>228</v>
      </c>
      <c r="B5" s="44"/>
      <c r="C5" s="44"/>
      <c r="D5" s="44"/>
      <c r="E5" s="527">
        <v>379</v>
      </c>
      <c r="F5" s="834">
        <v>344</v>
      </c>
      <c r="G5" s="119">
        <f>F5/F3</f>
        <v>6.3363418677472833E-2</v>
      </c>
      <c r="H5" s="120">
        <f>F5/F4</f>
        <v>0.2927659574468085</v>
      </c>
    </row>
    <row r="6" spans="1:8" ht="18" customHeight="1">
      <c r="A6" s="121" t="s">
        <v>229</v>
      </c>
      <c r="B6" s="44"/>
      <c r="C6" s="44"/>
      <c r="D6" s="44"/>
      <c r="E6" s="527">
        <v>1</v>
      </c>
      <c r="F6" s="834">
        <v>0</v>
      </c>
      <c r="G6" s="119">
        <f>F6/F3</f>
        <v>0</v>
      </c>
      <c r="H6" s="120">
        <f>F6/F4</f>
        <v>0</v>
      </c>
    </row>
    <row r="7" spans="1:8" ht="18" customHeight="1">
      <c r="A7" s="122" t="s">
        <v>230</v>
      </c>
      <c r="B7" s="44"/>
      <c r="C7" s="44"/>
      <c r="D7" s="44"/>
      <c r="E7" s="527">
        <v>1</v>
      </c>
      <c r="F7" s="834">
        <v>0</v>
      </c>
      <c r="G7" s="119">
        <f>F7/F3</f>
        <v>0</v>
      </c>
      <c r="H7" s="120">
        <f>F7/F4</f>
        <v>0</v>
      </c>
    </row>
    <row r="8" spans="1:8" ht="18" customHeight="1">
      <c r="A8" s="121" t="s">
        <v>231</v>
      </c>
      <c r="B8" s="44"/>
      <c r="C8" s="44"/>
      <c r="D8" s="44"/>
      <c r="E8" s="527">
        <v>800</v>
      </c>
      <c r="F8" s="834">
        <v>831</v>
      </c>
      <c r="G8" s="119">
        <f>F8/F3</f>
        <v>0.15306686314238349</v>
      </c>
      <c r="H8" s="120">
        <f>F8/F4</f>
        <v>0.70723404255319144</v>
      </c>
    </row>
    <row r="9" spans="1:8" ht="18" customHeight="1">
      <c r="A9" s="123" t="s">
        <v>232</v>
      </c>
      <c r="B9" s="124"/>
      <c r="C9" s="124"/>
      <c r="D9" s="124"/>
      <c r="E9" s="528">
        <v>4601</v>
      </c>
      <c r="F9" s="835">
        <f>SUM(F10:F13)</f>
        <v>4254</v>
      </c>
      <c r="G9" s="125">
        <f>F9/F3</f>
        <v>0.78356971818014365</v>
      </c>
      <c r="H9" s="117">
        <v>1</v>
      </c>
    </row>
    <row r="10" spans="1:8" ht="18" customHeight="1">
      <c r="A10" s="118" t="s">
        <v>228</v>
      </c>
      <c r="B10" s="44"/>
      <c r="C10" s="44"/>
      <c r="D10" s="44"/>
      <c r="E10" s="527">
        <v>26</v>
      </c>
      <c r="F10" s="834">
        <v>16</v>
      </c>
      <c r="G10" s="119">
        <f>F10/F3</f>
        <v>2.9471357524405968E-3</v>
      </c>
      <c r="H10" s="120">
        <f>F10/F9</f>
        <v>3.7611659614480487E-3</v>
      </c>
    </row>
    <row r="11" spans="1:8" ht="18" customHeight="1">
      <c r="A11" s="121" t="s">
        <v>229</v>
      </c>
      <c r="B11" s="44"/>
      <c r="C11" s="44"/>
      <c r="D11" s="44"/>
      <c r="E11" s="527">
        <v>0</v>
      </c>
      <c r="F11" s="834">
        <v>0</v>
      </c>
      <c r="G11" s="119">
        <f>F11/F3</f>
        <v>0</v>
      </c>
      <c r="H11" s="120">
        <f>F11/F9</f>
        <v>0</v>
      </c>
    </row>
    <row r="12" spans="1:8" ht="18" customHeight="1">
      <c r="A12" s="122" t="s">
        <v>230</v>
      </c>
      <c r="B12" s="44"/>
      <c r="C12" s="44"/>
      <c r="D12" s="44"/>
      <c r="E12" s="527">
        <v>0</v>
      </c>
      <c r="F12" s="834">
        <v>2</v>
      </c>
      <c r="G12" s="119">
        <f>F12/F3</f>
        <v>3.6839196905507461E-4</v>
      </c>
      <c r="H12" s="120">
        <f>F12/F9</f>
        <v>4.7014574518100609E-4</v>
      </c>
    </row>
    <row r="13" spans="1:8" ht="18" customHeight="1">
      <c r="A13" s="126" t="s">
        <v>231</v>
      </c>
      <c r="B13" s="112"/>
      <c r="C13" s="112"/>
      <c r="D13" s="112"/>
      <c r="E13" s="529">
        <v>4575</v>
      </c>
      <c r="F13" s="836">
        <v>4236</v>
      </c>
      <c r="G13" s="127">
        <f>F13/F3</f>
        <v>0.78025419045864797</v>
      </c>
      <c r="H13" s="128">
        <f>F13/F9</f>
        <v>0.99576868829337095</v>
      </c>
    </row>
    <row r="14" spans="1:8" ht="18" customHeight="1">
      <c r="A14" s="129" t="s">
        <v>233</v>
      </c>
      <c r="B14" s="130"/>
      <c r="C14" s="130"/>
      <c r="D14" s="130"/>
      <c r="E14" s="131"/>
      <c r="F14" s="837"/>
      <c r="G14" s="132"/>
      <c r="H14" s="133"/>
    </row>
    <row r="15" spans="1:8" ht="18" customHeight="1">
      <c r="A15" s="134" t="s">
        <v>234</v>
      </c>
      <c r="B15" s="135"/>
      <c r="C15" s="135"/>
      <c r="D15" s="135"/>
      <c r="E15" s="114">
        <v>0</v>
      </c>
      <c r="F15" s="838">
        <v>0</v>
      </c>
      <c r="G15" s="136">
        <f>F15/F3</f>
        <v>0</v>
      </c>
      <c r="H15" s="137">
        <v>1</v>
      </c>
    </row>
    <row r="16" spans="1:8" ht="18" customHeight="1">
      <c r="A16" s="138"/>
      <c r="B16" s="73"/>
      <c r="C16" s="73"/>
      <c r="D16" s="73"/>
      <c r="E16" s="73"/>
      <c r="F16" s="139"/>
      <c r="G16" s="140"/>
      <c r="H16" s="140"/>
    </row>
    <row r="17" spans="1:8" s="7" customFormat="1" ht="18" customHeight="1">
      <c r="A17" s="168" t="s">
        <v>387</v>
      </c>
      <c r="B17" s="7" t="s">
        <v>417</v>
      </c>
    </row>
    <row r="18" spans="1:8" ht="20.25" customHeight="1">
      <c r="A18" s="820" t="s">
        <v>129</v>
      </c>
      <c r="B18" s="821"/>
      <c r="C18" s="821"/>
      <c r="D18" s="827"/>
      <c r="E18" s="822" t="s">
        <v>454</v>
      </c>
      <c r="F18" s="822" t="s">
        <v>476</v>
      </c>
      <c r="G18" s="823"/>
      <c r="H18" s="824" t="s">
        <v>196</v>
      </c>
    </row>
    <row r="19" spans="1:8" ht="20.25" customHeight="1">
      <c r="A19" s="843" t="s">
        <v>1</v>
      </c>
      <c r="B19" s="842"/>
      <c r="C19" s="842"/>
      <c r="D19" s="844"/>
      <c r="E19" s="831">
        <v>1181</v>
      </c>
      <c r="F19" s="828">
        <f>+F20+F26+F32</f>
        <v>1175</v>
      </c>
      <c r="G19" s="825">
        <v>1</v>
      </c>
      <c r="H19" s="826"/>
    </row>
    <row r="20" spans="1:8" ht="18" customHeight="1">
      <c r="A20" s="115" t="s">
        <v>235</v>
      </c>
      <c r="B20" s="73"/>
      <c r="C20" s="73"/>
      <c r="D20" s="73"/>
      <c r="E20" s="527">
        <v>379</v>
      </c>
      <c r="F20" s="833">
        <f>SUM(F21:F24)</f>
        <v>344</v>
      </c>
      <c r="G20" s="141">
        <f>F20/F19</f>
        <v>0.2927659574468085</v>
      </c>
      <c r="H20" s="142">
        <v>1</v>
      </c>
    </row>
    <row r="21" spans="1:8" ht="18" customHeight="1">
      <c r="A21" s="122" t="s">
        <v>236</v>
      </c>
      <c r="B21" s="44" t="s">
        <v>159</v>
      </c>
      <c r="C21" s="44"/>
      <c r="D21" s="44"/>
      <c r="E21" s="527">
        <v>1</v>
      </c>
      <c r="F21" s="834">
        <v>0</v>
      </c>
      <c r="G21" s="120">
        <f>F21/F19</f>
        <v>0</v>
      </c>
      <c r="H21" s="143">
        <f>F21/F20</f>
        <v>0</v>
      </c>
    </row>
    <row r="22" spans="1:8" ht="18" customHeight="1">
      <c r="A22" s="122" t="s">
        <v>236</v>
      </c>
      <c r="B22" s="44" t="s">
        <v>160</v>
      </c>
      <c r="C22" s="44"/>
      <c r="D22" s="44"/>
      <c r="E22" s="527">
        <v>261</v>
      </c>
      <c r="F22" s="834">
        <v>209</v>
      </c>
      <c r="G22" s="120">
        <f>F22/F19</f>
        <v>0.17787234042553191</v>
      </c>
      <c r="H22" s="143">
        <f>F22/F20</f>
        <v>0.60755813953488369</v>
      </c>
    </row>
    <row r="23" spans="1:8" ht="18" customHeight="1">
      <c r="A23" s="122" t="s">
        <v>236</v>
      </c>
      <c r="B23" s="44" t="s">
        <v>161</v>
      </c>
      <c r="C23" s="44"/>
      <c r="D23" s="44"/>
      <c r="E23" s="527">
        <v>117</v>
      </c>
      <c r="F23" s="834">
        <v>135</v>
      </c>
      <c r="G23" s="120">
        <f>F23/F19</f>
        <v>0.1148936170212766</v>
      </c>
      <c r="H23" s="143">
        <f>F23/F20</f>
        <v>0.39244186046511625</v>
      </c>
    </row>
    <row r="24" spans="1:8" ht="18" customHeight="1">
      <c r="A24" s="144" t="s">
        <v>236</v>
      </c>
      <c r="B24" s="145" t="s">
        <v>237</v>
      </c>
      <c r="C24" s="145"/>
      <c r="D24" s="146"/>
      <c r="E24" s="530">
        <v>0</v>
      </c>
      <c r="F24" s="839">
        <v>0</v>
      </c>
      <c r="G24" s="120">
        <f>F24/F19</f>
        <v>0</v>
      </c>
      <c r="H24" s="147">
        <f>F24/F20</f>
        <v>0</v>
      </c>
    </row>
    <row r="25" spans="1:8" ht="18" customHeight="1">
      <c r="A25" s="148" t="s">
        <v>238</v>
      </c>
      <c r="B25" s="73"/>
      <c r="C25" s="73"/>
      <c r="D25" s="73"/>
      <c r="E25" s="527"/>
      <c r="F25" s="834"/>
      <c r="G25" s="149"/>
      <c r="H25" s="150"/>
    </row>
    <row r="26" spans="1:8" ht="18" customHeight="1">
      <c r="A26" s="115" t="s">
        <v>239</v>
      </c>
      <c r="B26" s="73"/>
      <c r="C26" s="73"/>
      <c r="D26" s="73"/>
      <c r="E26" s="527">
        <v>802</v>
      </c>
      <c r="F26" s="833">
        <f>SUM(F27:F30)</f>
        <v>831</v>
      </c>
      <c r="G26" s="151">
        <f>F26/F19</f>
        <v>0.70723404255319144</v>
      </c>
      <c r="H26" s="152">
        <v>1</v>
      </c>
    </row>
    <row r="27" spans="1:8" ht="18" customHeight="1">
      <c r="A27" s="122" t="s">
        <v>236</v>
      </c>
      <c r="B27" s="44" t="s">
        <v>159</v>
      </c>
      <c r="C27" s="44"/>
      <c r="D27" s="44"/>
      <c r="E27" s="527">
        <v>3</v>
      </c>
      <c r="F27" s="834">
        <v>2</v>
      </c>
      <c r="G27" s="120">
        <f>F27/F19</f>
        <v>1.7021276595744681E-3</v>
      </c>
      <c r="H27" s="143">
        <f>F27/F26</f>
        <v>2.4067388688327317E-3</v>
      </c>
    </row>
    <row r="28" spans="1:8" ht="18" customHeight="1">
      <c r="A28" s="122" t="s">
        <v>236</v>
      </c>
      <c r="B28" s="44" t="s">
        <v>160</v>
      </c>
      <c r="C28" s="44"/>
      <c r="D28" s="44"/>
      <c r="E28" s="527">
        <v>498</v>
      </c>
      <c r="F28" s="834">
        <v>500</v>
      </c>
      <c r="G28" s="120">
        <f>F28/F19</f>
        <v>0.42553191489361702</v>
      </c>
      <c r="H28" s="143">
        <f>F28/F26</f>
        <v>0.60168471720818295</v>
      </c>
    </row>
    <row r="29" spans="1:8" ht="18" customHeight="1">
      <c r="A29" s="122" t="s">
        <v>236</v>
      </c>
      <c r="B29" s="44" t="s">
        <v>161</v>
      </c>
      <c r="C29" s="44"/>
      <c r="D29" s="44"/>
      <c r="E29" s="527">
        <v>301</v>
      </c>
      <c r="F29" s="834">
        <v>329</v>
      </c>
      <c r="G29" s="120">
        <f>F29/F19</f>
        <v>0.28000000000000003</v>
      </c>
      <c r="H29" s="143">
        <f>F29/F26</f>
        <v>0.39590854392298436</v>
      </c>
    </row>
    <row r="30" spans="1:8" ht="18" customHeight="1">
      <c r="A30" s="144" t="s">
        <v>236</v>
      </c>
      <c r="B30" s="145" t="s">
        <v>237</v>
      </c>
      <c r="C30" s="145"/>
      <c r="D30" s="146"/>
      <c r="E30" s="530">
        <v>0</v>
      </c>
      <c r="F30" s="839">
        <v>0</v>
      </c>
      <c r="G30" s="128">
        <f>F30/F19</f>
        <v>0</v>
      </c>
      <c r="H30" s="153">
        <f>F30/F26</f>
        <v>0</v>
      </c>
    </row>
    <row r="31" spans="1:8" ht="18" customHeight="1">
      <c r="A31" s="129" t="s">
        <v>233</v>
      </c>
      <c r="B31" s="154"/>
      <c r="C31" s="155"/>
      <c r="D31" s="156"/>
      <c r="E31" s="528"/>
      <c r="F31" s="840"/>
      <c r="G31" s="157"/>
      <c r="H31" s="149"/>
    </row>
    <row r="32" spans="1:8" ht="18" customHeight="1">
      <c r="A32" s="158" t="s">
        <v>234</v>
      </c>
      <c r="B32" s="73"/>
      <c r="C32" s="73"/>
      <c r="D32" s="73"/>
      <c r="E32" s="527">
        <v>0</v>
      </c>
      <c r="F32" s="833">
        <f>SUM(F33:F36)</f>
        <v>0</v>
      </c>
      <c r="G32" s="151">
        <f>F32/F19</f>
        <v>0</v>
      </c>
      <c r="H32" s="159">
        <v>1</v>
      </c>
    </row>
    <row r="33" spans="1:8" ht="18" customHeight="1">
      <c r="A33" s="122" t="s">
        <v>236</v>
      </c>
      <c r="B33" s="44" t="s">
        <v>159</v>
      </c>
      <c r="C33" s="44"/>
      <c r="D33" s="44"/>
      <c r="E33" s="527">
        <v>0</v>
      </c>
      <c r="F33" s="834">
        <v>0</v>
      </c>
      <c r="G33" s="120">
        <f>F33/F19</f>
        <v>0</v>
      </c>
      <c r="H33" s="143">
        <v>0</v>
      </c>
    </row>
    <row r="34" spans="1:8" ht="18" customHeight="1">
      <c r="A34" s="122" t="s">
        <v>236</v>
      </c>
      <c r="B34" s="44" t="s">
        <v>160</v>
      </c>
      <c r="C34" s="44"/>
      <c r="D34" s="44"/>
      <c r="E34" s="527">
        <v>0</v>
      </c>
      <c r="F34" s="834">
        <v>0</v>
      </c>
      <c r="G34" s="120">
        <f>F34/F19</f>
        <v>0</v>
      </c>
      <c r="H34" s="143">
        <v>0</v>
      </c>
    </row>
    <row r="35" spans="1:8" ht="18" customHeight="1">
      <c r="A35" s="122" t="s">
        <v>236</v>
      </c>
      <c r="B35" s="44" t="s">
        <v>161</v>
      </c>
      <c r="C35" s="44"/>
      <c r="D35" s="44"/>
      <c r="E35" s="527">
        <v>0</v>
      </c>
      <c r="F35" s="834">
        <v>0</v>
      </c>
      <c r="G35" s="120">
        <f>F35/F19</f>
        <v>0</v>
      </c>
      <c r="H35" s="160">
        <v>0</v>
      </c>
    </row>
    <row r="36" spans="1:8" ht="18" customHeight="1">
      <c r="A36" s="144" t="s">
        <v>236</v>
      </c>
      <c r="B36" s="145" t="s">
        <v>237</v>
      </c>
      <c r="C36" s="145"/>
      <c r="D36" s="146"/>
      <c r="E36" s="530">
        <v>0</v>
      </c>
      <c r="F36" s="839">
        <v>0</v>
      </c>
      <c r="G36" s="161">
        <f>F36/F19</f>
        <v>0</v>
      </c>
      <c r="H36" s="162">
        <v>0</v>
      </c>
    </row>
    <row r="37" spans="1:8" ht="18" customHeight="1">
      <c r="A37" s="163"/>
      <c r="B37" s="44"/>
      <c r="C37" s="44"/>
      <c r="D37" s="44"/>
      <c r="E37" s="44"/>
      <c r="F37" s="164"/>
      <c r="G37" s="165"/>
      <c r="H37" s="166"/>
    </row>
    <row r="38" spans="1:8" s="7" customFormat="1" ht="18" customHeight="1">
      <c r="A38" s="168" t="s">
        <v>388</v>
      </c>
      <c r="B38" s="168" t="s">
        <v>418</v>
      </c>
    </row>
    <row r="39" spans="1:8" ht="20.25" customHeight="1">
      <c r="A39" s="820" t="s">
        <v>129</v>
      </c>
      <c r="B39" s="821"/>
      <c r="C39" s="821"/>
      <c r="D39" s="821"/>
      <c r="E39" s="822" t="s">
        <v>454</v>
      </c>
      <c r="F39" s="822" t="s">
        <v>476</v>
      </c>
      <c r="G39" s="823"/>
      <c r="H39" s="824" t="s">
        <v>196</v>
      </c>
    </row>
    <row r="40" spans="1:8" ht="20.25" customHeight="1">
      <c r="A40" s="843" t="s">
        <v>1</v>
      </c>
      <c r="B40" s="842"/>
      <c r="C40" s="842"/>
      <c r="D40" s="842"/>
      <c r="E40" s="839">
        <v>4601</v>
      </c>
      <c r="F40" s="832">
        <f>+F41+F47</f>
        <v>4254</v>
      </c>
      <c r="G40" s="825">
        <v>1</v>
      </c>
      <c r="H40" s="826"/>
    </row>
    <row r="41" spans="1:8" ht="18" customHeight="1">
      <c r="A41" s="115" t="s">
        <v>235</v>
      </c>
      <c r="B41" s="73"/>
      <c r="C41" s="73"/>
      <c r="D41" s="73"/>
      <c r="E41" s="527">
        <v>26</v>
      </c>
      <c r="F41" s="833">
        <f>SUM(F42:F45)</f>
        <v>16</v>
      </c>
      <c r="G41" s="141">
        <f>F41/F40</f>
        <v>3.7611659614480487E-3</v>
      </c>
      <c r="H41" s="142">
        <v>1</v>
      </c>
    </row>
    <row r="42" spans="1:8" ht="18" customHeight="1">
      <c r="A42" s="122" t="s">
        <v>236</v>
      </c>
      <c r="B42" s="44" t="s">
        <v>159</v>
      </c>
      <c r="C42" s="44"/>
      <c r="D42" s="44"/>
      <c r="E42" s="527">
        <v>0</v>
      </c>
      <c r="F42" s="834">
        <v>0</v>
      </c>
      <c r="G42" s="120">
        <f>F42/F40</f>
        <v>0</v>
      </c>
      <c r="H42" s="143">
        <f>F42/F41</f>
        <v>0</v>
      </c>
    </row>
    <row r="43" spans="1:8" ht="18" customHeight="1">
      <c r="A43" s="122" t="s">
        <v>236</v>
      </c>
      <c r="B43" s="44" t="s">
        <v>160</v>
      </c>
      <c r="C43" s="44"/>
      <c r="D43" s="44"/>
      <c r="E43" s="527">
        <v>11</v>
      </c>
      <c r="F43" s="834">
        <v>6</v>
      </c>
      <c r="G43" s="120">
        <f>F43/F40</f>
        <v>1.4104372355430183E-3</v>
      </c>
      <c r="H43" s="143">
        <f>F43/F41</f>
        <v>0.375</v>
      </c>
    </row>
    <row r="44" spans="1:8" ht="18" customHeight="1">
      <c r="A44" s="122" t="s">
        <v>236</v>
      </c>
      <c r="B44" s="44" t="s">
        <v>161</v>
      </c>
      <c r="C44" s="44"/>
      <c r="D44" s="44"/>
      <c r="E44" s="527">
        <v>15</v>
      </c>
      <c r="F44" s="834">
        <v>10</v>
      </c>
      <c r="G44" s="120">
        <f>F44/F40</f>
        <v>2.3507287259050304E-3</v>
      </c>
      <c r="H44" s="143">
        <f>F44/F41</f>
        <v>0.625</v>
      </c>
    </row>
    <row r="45" spans="1:8" ht="18" customHeight="1">
      <c r="A45" s="144" t="s">
        <v>236</v>
      </c>
      <c r="B45" s="145" t="s">
        <v>237</v>
      </c>
      <c r="C45" s="145"/>
      <c r="D45" s="145"/>
      <c r="E45" s="841">
        <v>0</v>
      </c>
      <c r="F45" s="839">
        <v>0</v>
      </c>
      <c r="G45" s="120">
        <f>F45/F40</f>
        <v>0</v>
      </c>
      <c r="H45" s="147">
        <f>F45/F41</f>
        <v>0</v>
      </c>
    </row>
    <row r="46" spans="1:8" ht="18" customHeight="1">
      <c r="A46" s="148" t="s">
        <v>238</v>
      </c>
      <c r="B46" s="73"/>
      <c r="C46" s="73"/>
      <c r="D46" s="73"/>
      <c r="E46" s="527"/>
      <c r="F46" s="834"/>
      <c r="G46" s="149"/>
      <c r="H46" s="150"/>
    </row>
    <row r="47" spans="1:8" ht="18" customHeight="1">
      <c r="A47" s="115" t="s">
        <v>239</v>
      </c>
      <c r="B47" s="73"/>
      <c r="C47" s="73"/>
      <c r="D47" s="73"/>
      <c r="E47" s="527">
        <v>4575</v>
      </c>
      <c r="F47" s="833">
        <f>SUM(F48:F51)</f>
        <v>4238</v>
      </c>
      <c r="G47" s="151">
        <f>F47/F40</f>
        <v>0.99623883403855196</v>
      </c>
      <c r="H47" s="152">
        <v>1</v>
      </c>
    </row>
    <row r="48" spans="1:8" ht="18" customHeight="1">
      <c r="A48" s="122" t="s">
        <v>236</v>
      </c>
      <c r="B48" s="44" t="s">
        <v>159</v>
      </c>
      <c r="C48" s="44"/>
      <c r="D48" s="44"/>
      <c r="E48" s="527">
        <v>33</v>
      </c>
      <c r="F48" s="834">
        <v>31</v>
      </c>
      <c r="G48" s="120">
        <f>F48/F40</f>
        <v>7.2872590503055947E-3</v>
      </c>
      <c r="H48" s="143">
        <f>F48/F47</f>
        <v>7.3147711184521E-3</v>
      </c>
    </row>
    <row r="49" spans="1:15" ht="18" customHeight="1">
      <c r="A49" s="122" t="s">
        <v>236</v>
      </c>
      <c r="B49" s="44" t="s">
        <v>160</v>
      </c>
      <c r="C49" s="44"/>
      <c r="D49" s="44"/>
      <c r="E49" s="527">
        <v>2092</v>
      </c>
      <c r="F49" s="834">
        <v>1986</v>
      </c>
      <c r="G49" s="120">
        <f>F49/F40</f>
        <v>0.46685472496473907</v>
      </c>
      <c r="H49" s="143">
        <f>F49/F47</f>
        <v>0.4686172722982539</v>
      </c>
    </row>
    <row r="50" spans="1:15" ht="18" customHeight="1">
      <c r="A50" s="122" t="s">
        <v>236</v>
      </c>
      <c r="B50" s="44" t="s">
        <v>161</v>
      </c>
      <c r="C50" s="44"/>
      <c r="D50" s="44"/>
      <c r="E50" s="527">
        <v>2450</v>
      </c>
      <c r="F50" s="834">
        <v>2221</v>
      </c>
      <c r="G50" s="120">
        <f>F50/F40</f>
        <v>0.52209685002350725</v>
      </c>
      <c r="H50" s="143">
        <f>F50/F47</f>
        <v>0.52406795658329397</v>
      </c>
    </row>
    <row r="51" spans="1:15" ht="18" customHeight="1">
      <c r="A51" s="144" t="s">
        <v>236</v>
      </c>
      <c r="B51" s="145" t="s">
        <v>237</v>
      </c>
      <c r="C51" s="145"/>
      <c r="D51" s="145"/>
      <c r="E51" s="841">
        <v>0</v>
      </c>
      <c r="F51" s="839">
        <v>0</v>
      </c>
      <c r="G51" s="128">
        <f>F51/F40</f>
        <v>0</v>
      </c>
      <c r="H51" s="128">
        <f>F51/F47</f>
        <v>0</v>
      </c>
    </row>
    <row r="53" spans="1:15" ht="14.3">
      <c r="A53" s="61" t="s">
        <v>407</v>
      </c>
    </row>
    <row r="61" spans="1:15">
      <c r="N61" s="3"/>
      <c r="O61" s="3"/>
    </row>
  </sheetData>
  <pageMargins left="0.74803149606299213" right="0.74803149606299213" top="0.7" bottom="0.77" header="0.51181102362204722" footer="0.51181102362204722"/>
  <pageSetup paperSize="9" scale="72" orientation="portrait" r:id="rId1"/>
  <headerFooter alignWithMargins="0">
    <oddHeader>&amp;C15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43"/>
  <sheetViews>
    <sheetView zoomScaleNormal="100" workbookViewId="0">
      <selection activeCell="M35" sqref="M35"/>
    </sheetView>
  </sheetViews>
  <sheetFormatPr defaultColWidth="12.625" defaultRowHeight="13.6"/>
  <cols>
    <col min="1" max="1" width="7.375" style="1" customWidth="1"/>
    <col min="2" max="2" width="4.25" style="1" customWidth="1"/>
    <col min="3" max="3" width="2.125" style="1" hidden="1" customWidth="1"/>
    <col min="4" max="4" width="7.375" style="1" customWidth="1"/>
    <col min="5" max="5" width="2.75" style="1" hidden="1" customWidth="1"/>
    <col min="6" max="6" width="7.375" style="1" customWidth="1"/>
    <col min="7" max="7" width="8.875" style="1" customWidth="1"/>
    <col min="8" max="8" width="10.875" style="1" customWidth="1"/>
    <col min="9" max="9" width="5.375" style="1" customWidth="1"/>
    <col min="10" max="10" width="7.125" style="1" customWidth="1"/>
    <col min="11" max="11" width="5.75" style="1" customWidth="1"/>
    <col min="12" max="12" width="8.75" style="1" customWidth="1"/>
    <col min="13" max="13" width="5.25" style="1" customWidth="1"/>
    <col min="14" max="14" width="5.75" style="1" customWidth="1"/>
    <col min="15" max="15" width="7.375" style="1" customWidth="1"/>
    <col min="16" max="16" width="7.125" style="1" customWidth="1"/>
    <col min="17" max="17" width="5.125" style="1" customWidth="1"/>
    <col min="18" max="18" width="6.375" style="1" customWidth="1"/>
    <col min="19" max="19" width="7.875" style="1" customWidth="1"/>
    <col min="20" max="20" width="6.75" style="1" customWidth="1"/>
    <col min="21" max="46" width="7.375" style="1" customWidth="1"/>
    <col min="47" max="16384" width="12.625" style="1"/>
  </cols>
  <sheetData>
    <row r="1" spans="1:20" s="7" customFormat="1" ht="21.9" customHeight="1">
      <c r="A1" s="7" t="s">
        <v>419</v>
      </c>
    </row>
    <row r="2" spans="1:20" ht="21.9" customHeight="1" thickBot="1">
      <c r="A2" s="29"/>
    </row>
    <row r="3" spans="1:20" ht="21.9" customHeight="1">
      <c r="A3" s="1313" t="s">
        <v>240</v>
      </c>
      <c r="B3" s="1314"/>
      <c r="C3" s="1314"/>
      <c r="D3" s="1314"/>
      <c r="E3" s="1314"/>
      <c r="F3" s="1314"/>
      <c r="G3" s="1315"/>
      <c r="H3" s="845"/>
      <c r="I3" s="846"/>
      <c r="J3" s="847"/>
      <c r="K3" s="1304" t="s">
        <v>320</v>
      </c>
      <c r="L3" s="1305"/>
      <c r="M3" s="1305"/>
      <c r="N3" s="1305"/>
      <c r="O3" s="1305"/>
      <c r="P3" s="1305"/>
      <c r="Q3" s="1305"/>
      <c r="R3" s="1306"/>
      <c r="S3" s="1307" t="s">
        <v>477</v>
      </c>
      <c r="T3" s="1308"/>
    </row>
    <row r="4" spans="1:20" ht="21.9" customHeight="1">
      <c r="A4" s="1316"/>
      <c r="B4" s="1317"/>
      <c r="C4" s="1317"/>
      <c r="D4" s="1317"/>
      <c r="E4" s="1317"/>
      <c r="F4" s="1317"/>
      <c r="G4" s="1318"/>
      <c r="H4" s="1322" t="s">
        <v>449</v>
      </c>
      <c r="I4" s="1300" t="s">
        <v>457</v>
      </c>
      <c r="J4" s="1301"/>
      <c r="K4" s="848"/>
      <c r="L4" s="849" t="s">
        <v>241</v>
      </c>
      <c r="M4" s="849"/>
      <c r="N4" s="849"/>
      <c r="O4" s="848"/>
      <c r="P4" s="849" t="s">
        <v>242</v>
      </c>
      <c r="Q4" s="849"/>
      <c r="R4" s="849"/>
      <c r="S4" s="1309"/>
      <c r="T4" s="1310"/>
    </row>
    <row r="5" spans="1:20" ht="21.9" customHeight="1">
      <c r="A5" s="1316"/>
      <c r="B5" s="1317"/>
      <c r="C5" s="1317"/>
      <c r="D5" s="1317"/>
      <c r="E5" s="1317"/>
      <c r="F5" s="1317"/>
      <c r="G5" s="1318"/>
      <c r="H5" s="1322"/>
      <c r="I5" s="1300"/>
      <c r="J5" s="1301"/>
      <c r="K5" s="1292" t="s">
        <v>323</v>
      </c>
      <c r="L5" s="1293"/>
      <c r="M5" s="1288" t="s">
        <v>322</v>
      </c>
      <c r="N5" s="1289"/>
      <c r="O5" s="1292" t="s">
        <v>324</v>
      </c>
      <c r="P5" s="1293"/>
      <c r="Q5" s="1288" t="s">
        <v>321</v>
      </c>
      <c r="R5" s="1289"/>
      <c r="S5" s="1309"/>
      <c r="T5" s="1310"/>
    </row>
    <row r="6" spans="1:20" ht="21.9" customHeight="1">
      <c r="A6" s="1319"/>
      <c r="B6" s="1320"/>
      <c r="C6" s="1320"/>
      <c r="D6" s="1320"/>
      <c r="E6" s="1320"/>
      <c r="F6" s="1320"/>
      <c r="G6" s="1321"/>
      <c r="H6" s="850"/>
      <c r="I6" s="851"/>
      <c r="J6" s="852"/>
      <c r="K6" s="1294"/>
      <c r="L6" s="1295"/>
      <c r="M6" s="853"/>
      <c r="N6" s="854"/>
      <c r="O6" s="1294"/>
      <c r="P6" s="1295"/>
      <c r="Q6" s="853"/>
      <c r="R6" s="855"/>
      <c r="S6" s="1311"/>
      <c r="T6" s="1312"/>
    </row>
    <row r="7" spans="1:20" ht="12.1" customHeight="1" thickBot="1">
      <c r="A7" s="1296">
        <v>1</v>
      </c>
      <c r="B7" s="1297"/>
      <c r="C7" s="1297"/>
      <c r="D7" s="1297"/>
      <c r="E7" s="1297"/>
      <c r="F7" s="1297"/>
      <c r="G7" s="1298"/>
      <c r="H7" s="856">
        <v>2</v>
      </c>
      <c r="I7" s="1299">
        <v>3</v>
      </c>
      <c r="J7" s="1298"/>
      <c r="K7" s="1299">
        <v>4</v>
      </c>
      <c r="L7" s="1298"/>
      <c r="M7" s="1299">
        <v>5</v>
      </c>
      <c r="N7" s="1298"/>
      <c r="O7" s="1299">
        <v>6</v>
      </c>
      <c r="P7" s="1298"/>
      <c r="Q7" s="1299">
        <v>7</v>
      </c>
      <c r="R7" s="1298"/>
      <c r="S7" s="1302">
        <v>8</v>
      </c>
      <c r="T7" s="1303"/>
    </row>
    <row r="8" spans="1:20" s="404" customFormat="1" ht="25" customHeight="1">
      <c r="A8" s="857" t="s">
        <v>162</v>
      </c>
      <c r="B8" s="858"/>
      <c r="C8" s="858"/>
      <c r="D8" s="858"/>
      <c r="E8" s="858"/>
      <c r="F8" s="858"/>
      <c r="G8" s="858"/>
      <c r="H8" s="859">
        <v>5782</v>
      </c>
      <c r="I8" s="1290">
        <f>+J9+J16+J26+J36</f>
        <v>5429</v>
      </c>
      <c r="J8" s="1291"/>
      <c r="K8" s="860"/>
      <c r="L8" s="861">
        <f>+L9+L16+L26+L36</f>
        <v>344</v>
      </c>
      <c r="M8" s="1290">
        <f>+N9+M16+M26+N36</f>
        <v>831</v>
      </c>
      <c r="N8" s="1291"/>
      <c r="O8" s="860"/>
      <c r="P8" s="861">
        <f>+P9+P16+P26+P36</f>
        <v>16</v>
      </c>
      <c r="Q8" s="1290">
        <f>+R9+Q16+Q26+R36</f>
        <v>4238</v>
      </c>
      <c r="R8" s="1291"/>
      <c r="S8" s="862"/>
      <c r="T8" s="863">
        <f>+T9+T16+T26+T36</f>
        <v>0</v>
      </c>
    </row>
    <row r="9" spans="1:20" s="29" customFormat="1" ht="25" customHeight="1">
      <c r="A9" s="864" t="s">
        <v>243</v>
      </c>
      <c r="B9" s="865"/>
      <c r="C9" s="865"/>
      <c r="D9" s="865"/>
      <c r="E9" s="865"/>
      <c r="F9" s="865"/>
      <c r="G9" s="865"/>
      <c r="H9" s="866">
        <v>37</v>
      </c>
      <c r="I9" s="869"/>
      <c r="J9" s="870">
        <f>SUM(J10:J15)</f>
        <v>33</v>
      </c>
      <c r="K9" s="531"/>
      <c r="L9" s="532">
        <f>SUM(L10:L15)</f>
        <v>0</v>
      </c>
      <c r="M9" s="531"/>
      <c r="N9" s="532">
        <f>SUM(N10:N15)</f>
        <v>2</v>
      </c>
      <c r="O9" s="531"/>
      <c r="P9" s="532">
        <f>SUM(P10:P15)</f>
        <v>0</v>
      </c>
      <c r="Q9" s="531"/>
      <c r="R9" s="532">
        <f>SUM(R10:R15)</f>
        <v>31</v>
      </c>
      <c r="S9" s="867"/>
      <c r="T9" s="868">
        <f>SUM(T10:T15)</f>
        <v>0</v>
      </c>
    </row>
    <row r="10" spans="1:20" ht="25" customHeight="1">
      <c r="A10" s="871"/>
      <c r="B10" s="872"/>
      <c r="C10" s="176"/>
      <c r="D10" s="170" t="s">
        <v>244</v>
      </c>
      <c r="E10" s="171"/>
      <c r="F10" s="172" t="s">
        <v>245</v>
      </c>
      <c r="G10" s="173"/>
      <c r="H10" s="961">
        <v>19</v>
      </c>
      <c r="I10" s="893"/>
      <c r="J10" s="894">
        <f>L10+N10+P10+R10+T10</f>
        <v>16</v>
      </c>
      <c r="K10" s="533"/>
      <c r="L10" s="534">
        <v>0</v>
      </c>
      <c r="M10" s="533"/>
      <c r="N10" s="534">
        <v>0</v>
      </c>
      <c r="O10" s="533"/>
      <c r="P10" s="534">
        <v>0</v>
      </c>
      <c r="Q10" s="533"/>
      <c r="R10" s="534">
        <v>16</v>
      </c>
      <c r="S10" s="174"/>
      <c r="T10" s="175">
        <v>0</v>
      </c>
    </row>
    <row r="11" spans="1:20" ht="25" customHeight="1">
      <c r="A11" s="873"/>
      <c r="B11" s="874"/>
      <c r="C11" s="178"/>
      <c r="D11" s="173"/>
      <c r="E11" s="173"/>
      <c r="F11" s="172" t="s">
        <v>246</v>
      </c>
      <c r="G11" s="173"/>
      <c r="H11" s="962">
        <v>1</v>
      </c>
      <c r="I11" s="893"/>
      <c r="J11" s="894">
        <f t="shared" ref="J11:J15" si="0">L11+N11+P11+R11+T11</f>
        <v>2</v>
      </c>
      <c r="K11" s="533"/>
      <c r="L11" s="534">
        <v>0</v>
      </c>
      <c r="M11" s="533"/>
      <c r="N11" s="534">
        <v>0</v>
      </c>
      <c r="O11" s="533"/>
      <c r="P11" s="534">
        <v>0</v>
      </c>
      <c r="Q11" s="533"/>
      <c r="R11" s="534">
        <v>2</v>
      </c>
      <c r="S11" s="174"/>
      <c r="T11" s="175">
        <v>0</v>
      </c>
    </row>
    <row r="12" spans="1:20" ht="25" customHeight="1">
      <c r="A12" s="875" t="s">
        <v>159</v>
      </c>
      <c r="B12" s="874"/>
      <c r="C12" s="176"/>
      <c r="D12" s="170" t="s">
        <v>247</v>
      </c>
      <c r="E12" s="171"/>
      <c r="F12" s="172" t="s">
        <v>245</v>
      </c>
      <c r="G12" s="173"/>
      <c r="H12" s="961">
        <v>17</v>
      </c>
      <c r="I12" s="893"/>
      <c r="J12" s="894">
        <f t="shared" si="0"/>
        <v>14</v>
      </c>
      <c r="K12" s="533"/>
      <c r="L12" s="534">
        <v>0</v>
      </c>
      <c r="M12" s="533"/>
      <c r="N12" s="534">
        <v>2</v>
      </c>
      <c r="O12" s="533"/>
      <c r="P12" s="534">
        <v>0</v>
      </c>
      <c r="Q12" s="533"/>
      <c r="R12" s="534">
        <v>12</v>
      </c>
      <c r="S12" s="174"/>
      <c r="T12" s="175">
        <v>0</v>
      </c>
    </row>
    <row r="13" spans="1:20" ht="25" customHeight="1">
      <c r="A13" s="873"/>
      <c r="B13" s="874"/>
      <c r="C13" s="178"/>
      <c r="D13" s="173"/>
      <c r="E13" s="173"/>
      <c r="F13" s="172" t="s">
        <v>246</v>
      </c>
      <c r="G13" s="173"/>
      <c r="H13" s="961">
        <v>0</v>
      </c>
      <c r="I13" s="893"/>
      <c r="J13" s="894">
        <f t="shared" si="0"/>
        <v>1</v>
      </c>
      <c r="K13" s="533"/>
      <c r="L13" s="534">
        <v>0</v>
      </c>
      <c r="M13" s="533"/>
      <c r="N13" s="534">
        <v>0</v>
      </c>
      <c r="O13" s="533"/>
      <c r="P13" s="534">
        <v>0</v>
      </c>
      <c r="Q13" s="533"/>
      <c r="R13" s="534">
        <v>1</v>
      </c>
      <c r="S13" s="174"/>
      <c r="T13" s="175">
        <v>0</v>
      </c>
    </row>
    <row r="14" spans="1:20" ht="25" customHeight="1">
      <c r="A14" s="873"/>
      <c r="B14" s="874"/>
      <c r="C14" s="176"/>
      <c r="D14" s="170" t="s">
        <v>248</v>
      </c>
      <c r="E14" s="171"/>
      <c r="F14" s="172" t="s">
        <v>245</v>
      </c>
      <c r="G14" s="173"/>
      <c r="H14" s="961">
        <v>0</v>
      </c>
      <c r="I14" s="893"/>
      <c r="J14" s="894">
        <f t="shared" si="0"/>
        <v>0</v>
      </c>
      <c r="K14" s="533"/>
      <c r="L14" s="534">
        <v>0</v>
      </c>
      <c r="M14" s="533"/>
      <c r="N14" s="534">
        <v>0</v>
      </c>
      <c r="O14" s="533"/>
      <c r="P14" s="534">
        <v>0</v>
      </c>
      <c r="Q14" s="533"/>
      <c r="R14" s="534">
        <v>0</v>
      </c>
      <c r="S14" s="174"/>
      <c r="T14" s="175">
        <v>0</v>
      </c>
    </row>
    <row r="15" spans="1:20" ht="25" customHeight="1">
      <c r="A15" s="876"/>
      <c r="B15" s="877"/>
      <c r="C15" s="176"/>
      <c r="D15" s="176"/>
      <c r="E15" s="176"/>
      <c r="F15" s="172" t="s">
        <v>246</v>
      </c>
      <c r="G15" s="173"/>
      <c r="H15" s="961">
        <v>0</v>
      </c>
      <c r="I15" s="893"/>
      <c r="J15" s="894">
        <f t="shared" si="0"/>
        <v>0</v>
      </c>
      <c r="K15" s="533"/>
      <c r="L15" s="534">
        <v>0</v>
      </c>
      <c r="M15" s="533"/>
      <c r="N15" s="534">
        <v>0</v>
      </c>
      <c r="O15" s="533"/>
      <c r="P15" s="534">
        <v>0</v>
      </c>
      <c r="Q15" s="533"/>
      <c r="R15" s="534">
        <v>0</v>
      </c>
      <c r="S15" s="174"/>
      <c r="T15" s="175">
        <v>0</v>
      </c>
    </row>
    <row r="16" spans="1:20" s="29" customFormat="1" ht="25" customHeight="1">
      <c r="A16" s="864" t="s">
        <v>249</v>
      </c>
      <c r="B16" s="865"/>
      <c r="C16" s="865"/>
      <c r="D16" s="865"/>
      <c r="E16" s="865"/>
      <c r="F16" s="886"/>
      <c r="G16" s="886"/>
      <c r="H16" s="887">
        <v>2862</v>
      </c>
      <c r="I16" s="869"/>
      <c r="J16" s="870">
        <f>SUM(J17:J25)</f>
        <v>2701</v>
      </c>
      <c r="K16" s="531"/>
      <c r="L16" s="532">
        <f>SUM(L17:L25)</f>
        <v>209</v>
      </c>
      <c r="M16" s="1286">
        <f>SUM(N17:N25)</f>
        <v>500</v>
      </c>
      <c r="N16" s="1287"/>
      <c r="O16" s="531"/>
      <c r="P16" s="532">
        <f>SUM(P17:P25)</f>
        <v>6</v>
      </c>
      <c r="Q16" s="1286">
        <f>SUM(R17:R25)</f>
        <v>1986</v>
      </c>
      <c r="R16" s="1287"/>
      <c r="S16" s="867"/>
      <c r="T16" s="868">
        <f>SUM(T17:T25)</f>
        <v>0</v>
      </c>
    </row>
    <row r="17" spans="1:20" ht="25" customHeight="1">
      <c r="A17" s="871"/>
      <c r="B17" s="872"/>
      <c r="C17" s="176"/>
      <c r="D17" s="171"/>
      <c r="E17" s="171"/>
      <c r="F17" s="172" t="s">
        <v>250</v>
      </c>
      <c r="G17" s="173"/>
      <c r="H17" s="961">
        <v>322</v>
      </c>
      <c r="I17" s="893"/>
      <c r="J17" s="894">
        <f t="shared" ref="J17:J25" si="1">L17+N17+P17+R17+T17</f>
        <v>310</v>
      </c>
      <c r="K17" s="533"/>
      <c r="L17" s="534">
        <v>1</v>
      </c>
      <c r="M17" s="533"/>
      <c r="N17" s="534">
        <v>16</v>
      </c>
      <c r="O17" s="533"/>
      <c r="P17" s="534">
        <v>0</v>
      </c>
      <c r="Q17" s="533"/>
      <c r="R17" s="534">
        <v>293</v>
      </c>
      <c r="S17" s="174"/>
      <c r="T17" s="175">
        <v>0</v>
      </c>
    </row>
    <row r="18" spans="1:20" ht="25" customHeight="1">
      <c r="A18" s="873"/>
      <c r="B18" s="874"/>
      <c r="C18" s="176"/>
      <c r="D18" s="170" t="s">
        <v>244</v>
      </c>
      <c r="E18" s="171"/>
      <c r="F18" s="172" t="s">
        <v>245</v>
      </c>
      <c r="G18" s="173"/>
      <c r="H18" s="961">
        <v>619</v>
      </c>
      <c r="I18" s="893"/>
      <c r="J18" s="894">
        <f t="shared" si="1"/>
        <v>589</v>
      </c>
      <c r="K18" s="533"/>
      <c r="L18" s="534">
        <v>1</v>
      </c>
      <c r="M18" s="533"/>
      <c r="N18" s="534">
        <v>47</v>
      </c>
      <c r="O18" s="533"/>
      <c r="P18" s="534">
        <v>0</v>
      </c>
      <c r="Q18" s="533"/>
      <c r="R18" s="534">
        <v>541</v>
      </c>
      <c r="S18" s="174"/>
      <c r="T18" s="175">
        <v>0</v>
      </c>
    </row>
    <row r="19" spans="1:20" ht="25" customHeight="1">
      <c r="A19" s="873"/>
      <c r="B19" s="874"/>
      <c r="C19" s="178"/>
      <c r="D19" s="173"/>
      <c r="E19" s="173"/>
      <c r="F19" s="172" t="s">
        <v>246</v>
      </c>
      <c r="G19" s="173"/>
      <c r="H19" s="961">
        <v>98</v>
      </c>
      <c r="I19" s="893"/>
      <c r="J19" s="894">
        <f t="shared" si="1"/>
        <v>94</v>
      </c>
      <c r="K19" s="533"/>
      <c r="L19" s="534">
        <v>0</v>
      </c>
      <c r="M19" s="533"/>
      <c r="N19" s="534">
        <v>4</v>
      </c>
      <c r="O19" s="533"/>
      <c r="P19" s="534">
        <v>0</v>
      </c>
      <c r="Q19" s="533"/>
      <c r="R19" s="534">
        <v>90</v>
      </c>
      <c r="S19" s="174"/>
      <c r="T19" s="175">
        <v>0</v>
      </c>
    </row>
    <row r="20" spans="1:20" ht="25" customHeight="1">
      <c r="A20" s="873"/>
      <c r="B20" s="874"/>
      <c r="C20" s="176"/>
      <c r="D20" s="171"/>
      <c r="E20" s="171"/>
      <c r="F20" s="172" t="s">
        <v>250</v>
      </c>
      <c r="G20" s="173"/>
      <c r="H20" s="961">
        <v>246</v>
      </c>
      <c r="I20" s="893"/>
      <c r="J20" s="894">
        <f t="shared" si="1"/>
        <v>241</v>
      </c>
      <c r="K20" s="533"/>
      <c r="L20" s="534">
        <v>6</v>
      </c>
      <c r="M20" s="533"/>
      <c r="N20" s="534">
        <v>38</v>
      </c>
      <c r="O20" s="533"/>
      <c r="P20" s="534">
        <v>0</v>
      </c>
      <c r="Q20" s="533"/>
      <c r="R20" s="535">
        <v>197</v>
      </c>
      <c r="S20" s="174"/>
      <c r="T20" s="175">
        <v>0</v>
      </c>
    </row>
    <row r="21" spans="1:20" ht="25" customHeight="1">
      <c r="A21" s="875" t="s">
        <v>160</v>
      </c>
      <c r="B21" s="874"/>
      <c r="C21" s="176"/>
      <c r="D21" s="170" t="s">
        <v>247</v>
      </c>
      <c r="E21" s="171"/>
      <c r="F21" s="172" t="s">
        <v>245</v>
      </c>
      <c r="G21" s="173"/>
      <c r="H21" s="961">
        <v>1346</v>
      </c>
      <c r="I21" s="893"/>
      <c r="J21" s="894">
        <f t="shared" si="1"/>
        <v>1261</v>
      </c>
      <c r="K21" s="533"/>
      <c r="L21" s="534">
        <v>163</v>
      </c>
      <c r="M21" s="533"/>
      <c r="N21" s="534">
        <v>317</v>
      </c>
      <c r="O21" s="533"/>
      <c r="P21" s="534">
        <v>3</v>
      </c>
      <c r="Q21" s="536"/>
      <c r="R21" s="537">
        <v>778</v>
      </c>
      <c r="S21" s="177"/>
      <c r="T21" s="175">
        <v>0</v>
      </c>
    </row>
    <row r="22" spans="1:20" ht="25" customHeight="1">
      <c r="A22" s="873"/>
      <c r="B22" s="874"/>
      <c r="C22" s="178"/>
      <c r="D22" s="173"/>
      <c r="E22" s="173"/>
      <c r="F22" s="172" t="s">
        <v>246</v>
      </c>
      <c r="G22" s="173"/>
      <c r="H22" s="961">
        <v>32</v>
      </c>
      <c r="I22" s="893"/>
      <c r="J22" s="894">
        <f t="shared" si="1"/>
        <v>23</v>
      </c>
      <c r="K22" s="533"/>
      <c r="L22" s="534">
        <v>0</v>
      </c>
      <c r="M22" s="533"/>
      <c r="N22" s="534">
        <v>3</v>
      </c>
      <c r="O22" s="533"/>
      <c r="P22" s="534">
        <v>0</v>
      </c>
      <c r="Q22" s="533"/>
      <c r="R22" s="534">
        <v>20</v>
      </c>
      <c r="S22" s="174"/>
      <c r="T22" s="175">
        <v>0</v>
      </c>
    </row>
    <row r="23" spans="1:20" ht="25" customHeight="1">
      <c r="A23" s="873"/>
      <c r="B23" s="874"/>
      <c r="C23" s="176"/>
      <c r="D23" s="171"/>
      <c r="E23" s="171"/>
      <c r="F23" s="172" t="s">
        <v>250</v>
      </c>
      <c r="G23" s="173"/>
      <c r="H23" s="961">
        <v>7</v>
      </c>
      <c r="I23" s="893"/>
      <c r="J23" s="894">
        <f t="shared" si="1"/>
        <v>8</v>
      </c>
      <c r="K23" s="533"/>
      <c r="L23" s="534">
        <v>0</v>
      </c>
      <c r="M23" s="533"/>
      <c r="N23" s="534">
        <v>3</v>
      </c>
      <c r="O23" s="533"/>
      <c r="P23" s="534">
        <v>0</v>
      </c>
      <c r="Q23" s="533"/>
      <c r="R23" s="534">
        <v>5</v>
      </c>
      <c r="S23" s="174"/>
      <c r="T23" s="175">
        <v>0</v>
      </c>
    </row>
    <row r="24" spans="1:20" ht="25" customHeight="1">
      <c r="A24" s="873"/>
      <c r="B24" s="874"/>
      <c r="C24" s="176"/>
      <c r="D24" s="170" t="s">
        <v>248</v>
      </c>
      <c r="E24" s="171"/>
      <c r="F24" s="172" t="s">
        <v>245</v>
      </c>
      <c r="G24" s="173"/>
      <c r="H24" s="961">
        <v>192</v>
      </c>
      <c r="I24" s="893"/>
      <c r="J24" s="894">
        <f t="shared" si="1"/>
        <v>175</v>
      </c>
      <c r="K24" s="533"/>
      <c r="L24" s="534">
        <v>38</v>
      </c>
      <c r="M24" s="533"/>
      <c r="N24" s="534">
        <v>72</v>
      </c>
      <c r="O24" s="533"/>
      <c r="P24" s="534">
        <v>3</v>
      </c>
      <c r="Q24" s="533"/>
      <c r="R24" s="534">
        <v>62</v>
      </c>
      <c r="S24" s="174"/>
      <c r="T24" s="175">
        <v>0</v>
      </c>
    </row>
    <row r="25" spans="1:20" ht="25" customHeight="1">
      <c r="A25" s="878"/>
      <c r="B25" s="879"/>
      <c r="C25" s="176"/>
      <c r="D25" s="176"/>
      <c r="E25" s="176"/>
      <c r="F25" s="169" t="s">
        <v>246</v>
      </c>
      <c r="G25" s="176"/>
      <c r="H25" s="963">
        <v>0</v>
      </c>
      <c r="I25" s="895"/>
      <c r="J25" s="894">
        <f t="shared" si="1"/>
        <v>0</v>
      </c>
      <c r="K25" s="538"/>
      <c r="L25" s="535">
        <v>0</v>
      </c>
      <c r="M25" s="538"/>
      <c r="N25" s="535">
        <v>0</v>
      </c>
      <c r="O25" s="538"/>
      <c r="P25" s="535">
        <v>0</v>
      </c>
      <c r="Q25" s="538"/>
      <c r="R25" s="535">
        <v>0</v>
      </c>
      <c r="S25" s="174"/>
      <c r="T25" s="175">
        <v>0</v>
      </c>
    </row>
    <row r="26" spans="1:20" s="29" customFormat="1" ht="25" customHeight="1">
      <c r="A26" s="880" t="s">
        <v>251</v>
      </c>
      <c r="B26" s="881"/>
      <c r="C26" s="881"/>
      <c r="D26" s="881"/>
      <c r="E26" s="881"/>
      <c r="F26" s="881"/>
      <c r="G26" s="881"/>
      <c r="H26" s="888">
        <v>2883</v>
      </c>
      <c r="I26" s="896"/>
      <c r="J26" s="897">
        <f>SUM(J27:J35)</f>
        <v>2695</v>
      </c>
      <c r="K26" s="539"/>
      <c r="L26" s="540">
        <f>SUM(L27:L35)</f>
        <v>135</v>
      </c>
      <c r="M26" s="1286">
        <f>SUM(N27:N35)</f>
        <v>329</v>
      </c>
      <c r="N26" s="1287"/>
      <c r="O26" s="539"/>
      <c r="P26" s="540">
        <f>SUM(P27:P35)</f>
        <v>10</v>
      </c>
      <c r="Q26" s="1286">
        <f>SUM(R27:R35)</f>
        <v>2221</v>
      </c>
      <c r="R26" s="1287"/>
      <c r="S26" s="867"/>
      <c r="T26" s="868">
        <f>SUM(T27:T35)</f>
        <v>0</v>
      </c>
    </row>
    <row r="27" spans="1:20" ht="25" customHeight="1">
      <c r="A27" s="882"/>
      <c r="B27" s="883"/>
      <c r="C27" s="176"/>
      <c r="D27" s="171"/>
      <c r="E27" s="171"/>
      <c r="F27" s="172" t="s">
        <v>250</v>
      </c>
      <c r="G27" s="173"/>
      <c r="H27" s="961">
        <v>483</v>
      </c>
      <c r="I27" s="893"/>
      <c r="J27" s="894">
        <f t="shared" ref="J27:J36" si="2">L27+N27+P27+R27+T27</f>
        <v>455</v>
      </c>
      <c r="K27" s="533"/>
      <c r="L27" s="534">
        <v>0</v>
      </c>
      <c r="M27" s="533"/>
      <c r="N27" s="534">
        <v>23</v>
      </c>
      <c r="O27" s="533"/>
      <c r="P27" s="534">
        <v>0</v>
      </c>
      <c r="Q27" s="533"/>
      <c r="R27" s="534">
        <v>432</v>
      </c>
      <c r="S27" s="174"/>
      <c r="T27" s="175">
        <v>0</v>
      </c>
    </row>
    <row r="28" spans="1:20" ht="25" customHeight="1">
      <c r="A28" s="873"/>
      <c r="B28" s="874"/>
      <c r="C28" s="176"/>
      <c r="D28" s="170" t="s">
        <v>244</v>
      </c>
      <c r="E28" s="171"/>
      <c r="F28" s="172" t="s">
        <v>245</v>
      </c>
      <c r="G28" s="173"/>
      <c r="H28" s="961">
        <v>687</v>
      </c>
      <c r="I28" s="893"/>
      <c r="J28" s="894">
        <f t="shared" si="2"/>
        <v>569</v>
      </c>
      <c r="K28" s="533"/>
      <c r="L28" s="534">
        <v>3</v>
      </c>
      <c r="M28" s="533"/>
      <c r="N28" s="534">
        <v>46</v>
      </c>
      <c r="O28" s="533"/>
      <c r="P28" s="534">
        <v>0</v>
      </c>
      <c r="Q28" s="533"/>
      <c r="R28" s="534">
        <v>520</v>
      </c>
      <c r="S28" s="174"/>
      <c r="T28" s="175">
        <v>0</v>
      </c>
    </row>
    <row r="29" spans="1:20" ht="25" customHeight="1">
      <c r="A29" s="873"/>
      <c r="B29" s="874"/>
      <c r="C29" s="178"/>
      <c r="D29" s="173"/>
      <c r="E29" s="173"/>
      <c r="F29" s="172" t="s">
        <v>246</v>
      </c>
      <c r="G29" s="173"/>
      <c r="H29" s="961">
        <v>98</v>
      </c>
      <c r="I29" s="893"/>
      <c r="J29" s="894">
        <f t="shared" si="2"/>
        <v>79</v>
      </c>
      <c r="K29" s="533"/>
      <c r="L29" s="534">
        <v>0</v>
      </c>
      <c r="M29" s="533"/>
      <c r="N29" s="534">
        <v>1</v>
      </c>
      <c r="O29" s="533"/>
      <c r="P29" s="534">
        <v>0</v>
      </c>
      <c r="Q29" s="533"/>
      <c r="R29" s="534">
        <v>78</v>
      </c>
      <c r="S29" s="174"/>
      <c r="T29" s="175">
        <v>0</v>
      </c>
    </row>
    <row r="30" spans="1:20" ht="25" customHeight="1">
      <c r="A30" s="873"/>
      <c r="B30" s="874"/>
      <c r="C30" s="176"/>
      <c r="D30" s="171"/>
      <c r="E30" s="171"/>
      <c r="F30" s="172" t="s">
        <v>250</v>
      </c>
      <c r="G30" s="173"/>
      <c r="H30" s="961">
        <v>369</v>
      </c>
      <c r="I30" s="893"/>
      <c r="J30" s="894">
        <f t="shared" si="2"/>
        <v>370</v>
      </c>
      <c r="K30" s="533"/>
      <c r="L30" s="534">
        <v>5</v>
      </c>
      <c r="M30" s="533"/>
      <c r="N30" s="534">
        <v>42</v>
      </c>
      <c r="O30" s="533"/>
      <c r="P30" s="534">
        <v>0</v>
      </c>
      <c r="Q30" s="533"/>
      <c r="R30" s="534">
        <v>323</v>
      </c>
      <c r="S30" s="174"/>
      <c r="T30" s="175">
        <v>0</v>
      </c>
    </row>
    <row r="31" spans="1:20" ht="25" customHeight="1">
      <c r="A31" s="875" t="s">
        <v>161</v>
      </c>
      <c r="B31" s="874"/>
      <c r="C31" s="176"/>
      <c r="D31" s="170" t="s">
        <v>247</v>
      </c>
      <c r="E31" s="171"/>
      <c r="F31" s="172" t="s">
        <v>245</v>
      </c>
      <c r="G31" s="173"/>
      <c r="H31" s="961">
        <v>1051</v>
      </c>
      <c r="I31" s="893"/>
      <c r="J31" s="894">
        <f t="shared" si="2"/>
        <v>1058</v>
      </c>
      <c r="K31" s="533"/>
      <c r="L31" s="534">
        <v>94</v>
      </c>
      <c r="M31" s="533"/>
      <c r="N31" s="534">
        <v>195</v>
      </c>
      <c r="O31" s="533"/>
      <c r="P31" s="534">
        <v>6</v>
      </c>
      <c r="Q31" s="533"/>
      <c r="R31" s="534">
        <v>763</v>
      </c>
      <c r="S31" s="174"/>
      <c r="T31" s="175">
        <v>0</v>
      </c>
    </row>
    <row r="32" spans="1:20" ht="25" customHeight="1">
      <c r="A32" s="873"/>
      <c r="B32" s="874"/>
      <c r="C32" s="178"/>
      <c r="D32" s="173"/>
      <c r="E32" s="173"/>
      <c r="F32" s="172" t="s">
        <v>246</v>
      </c>
      <c r="G32" s="173"/>
      <c r="H32" s="961">
        <v>31</v>
      </c>
      <c r="I32" s="893"/>
      <c r="J32" s="894">
        <f t="shared" si="2"/>
        <v>34</v>
      </c>
      <c r="K32" s="533"/>
      <c r="L32" s="534">
        <v>0</v>
      </c>
      <c r="M32" s="533"/>
      <c r="N32" s="534">
        <v>1</v>
      </c>
      <c r="O32" s="533"/>
      <c r="P32" s="534">
        <v>0</v>
      </c>
      <c r="Q32" s="533"/>
      <c r="R32" s="534">
        <v>33</v>
      </c>
      <c r="S32" s="174"/>
      <c r="T32" s="175">
        <v>0</v>
      </c>
    </row>
    <row r="33" spans="1:20" ht="25" customHeight="1">
      <c r="A33" s="873"/>
      <c r="B33" s="874"/>
      <c r="C33" s="176"/>
      <c r="D33" s="171"/>
      <c r="E33" s="171"/>
      <c r="F33" s="172" t="s">
        <v>250</v>
      </c>
      <c r="G33" s="173"/>
      <c r="H33" s="961">
        <v>11</v>
      </c>
      <c r="I33" s="893"/>
      <c r="J33" s="894">
        <f t="shared" si="2"/>
        <v>3</v>
      </c>
      <c r="K33" s="533"/>
      <c r="L33" s="534">
        <v>1</v>
      </c>
      <c r="M33" s="533"/>
      <c r="N33" s="534">
        <v>0</v>
      </c>
      <c r="O33" s="533"/>
      <c r="P33" s="534">
        <v>0</v>
      </c>
      <c r="Q33" s="533"/>
      <c r="R33" s="534">
        <v>2</v>
      </c>
      <c r="S33" s="174"/>
      <c r="T33" s="175">
        <v>0</v>
      </c>
    </row>
    <row r="34" spans="1:20" ht="25" customHeight="1">
      <c r="A34" s="873"/>
      <c r="B34" s="874"/>
      <c r="C34" s="176"/>
      <c r="D34" s="170" t="s">
        <v>248</v>
      </c>
      <c r="E34" s="171"/>
      <c r="F34" s="172" t="s">
        <v>245</v>
      </c>
      <c r="G34" s="173"/>
      <c r="H34" s="961">
        <v>153</v>
      </c>
      <c r="I34" s="893"/>
      <c r="J34" s="894">
        <f t="shared" si="2"/>
        <v>127</v>
      </c>
      <c r="K34" s="533"/>
      <c r="L34" s="534">
        <v>32</v>
      </c>
      <c r="M34" s="533"/>
      <c r="N34" s="534">
        <v>21</v>
      </c>
      <c r="O34" s="533"/>
      <c r="P34" s="534">
        <v>4</v>
      </c>
      <c r="Q34" s="533"/>
      <c r="R34" s="534">
        <v>70</v>
      </c>
      <c r="S34" s="174"/>
      <c r="T34" s="175">
        <v>0</v>
      </c>
    </row>
    <row r="35" spans="1:20" ht="25" customHeight="1">
      <c r="A35" s="878"/>
      <c r="B35" s="879"/>
      <c r="C35" s="178"/>
      <c r="D35" s="173"/>
      <c r="E35" s="173"/>
      <c r="F35" s="172" t="s">
        <v>246</v>
      </c>
      <c r="G35" s="173"/>
      <c r="H35" s="961">
        <v>0</v>
      </c>
      <c r="I35" s="893"/>
      <c r="J35" s="894">
        <f t="shared" si="2"/>
        <v>0</v>
      </c>
      <c r="K35" s="533"/>
      <c r="L35" s="534">
        <v>0</v>
      </c>
      <c r="M35" s="533"/>
      <c r="N35" s="534">
        <v>0</v>
      </c>
      <c r="O35" s="533"/>
      <c r="P35" s="534">
        <v>0</v>
      </c>
      <c r="Q35" s="533"/>
      <c r="R35" s="534">
        <v>0</v>
      </c>
      <c r="S35" s="174"/>
      <c r="T35" s="175">
        <v>0</v>
      </c>
    </row>
    <row r="36" spans="1:20" s="29" customFormat="1" ht="25" customHeight="1" thickBot="1">
      <c r="A36" s="884" t="s">
        <v>237</v>
      </c>
      <c r="B36" s="885"/>
      <c r="C36" s="885"/>
      <c r="D36" s="885"/>
      <c r="E36" s="885"/>
      <c r="F36" s="885"/>
      <c r="G36" s="885"/>
      <c r="H36" s="889">
        <v>0</v>
      </c>
      <c r="I36" s="898"/>
      <c r="J36" s="899">
        <f t="shared" si="2"/>
        <v>0</v>
      </c>
      <c r="K36" s="541"/>
      <c r="L36" s="890">
        <v>0</v>
      </c>
      <c r="M36" s="541"/>
      <c r="N36" s="890">
        <v>0</v>
      </c>
      <c r="O36" s="541"/>
      <c r="P36" s="890">
        <v>0</v>
      </c>
      <c r="Q36" s="541"/>
      <c r="R36" s="890">
        <v>0</v>
      </c>
      <c r="S36" s="891"/>
      <c r="T36" s="892">
        <v>0</v>
      </c>
    </row>
    <row r="38" spans="1:20" ht="14.3">
      <c r="A38" s="61" t="s">
        <v>407</v>
      </c>
      <c r="D38" s="61"/>
      <c r="G38" s="61"/>
      <c r="J38" s="61"/>
    </row>
    <row r="43" spans="1:20">
      <c r="K43" s="1" t="s">
        <v>226</v>
      </c>
    </row>
  </sheetData>
  <mergeCells count="23">
    <mergeCell ref="S7:T7"/>
    <mergeCell ref="K3:R3"/>
    <mergeCell ref="S3:T6"/>
    <mergeCell ref="A3:G6"/>
    <mergeCell ref="H4:H5"/>
    <mergeCell ref="I8:J8"/>
    <mergeCell ref="A7:G7"/>
    <mergeCell ref="I7:J7"/>
    <mergeCell ref="I4:J5"/>
    <mergeCell ref="Q5:R5"/>
    <mergeCell ref="Q8:R8"/>
    <mergeCell ref="K5:L6"/>
    <mergeCell ref="K7:L7"/>
    <mergeCell ref="M7:N7"/>
    <mergeCell ref="O7:P7"/>
    <mergeCell ref="Q7:R7"/>
    <mergeCell ref="Q26:R26"/>
    <mergeCell ref="M5:N5"/>
    <mergeCell ref="M8:N8"/>
    <mergeCell ref="M16:N16"/>
    <mergeCell ref="M26:N26"/>
    <mergeCell ref="O5:P6"/>
    <mergeCell ref="Q16:R16"/>
  </mergeCells>
  <pageMargins left="0.43307086614173229" right="0.39370078740157483" top="0.9055118110236221" bottom="0.98425196850393704" header="0.51181102362204722" footer="0.51181102362204722"/>
  <pageSetup paperSize="9" scale="76" orientation="portrait" r:id="rId1"/>
  <headerFooter alignWithMargins="0">
    <oddHeader>&amp;C16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4"/>
  <sheetViews>
    <sheetView zoomScaleNormal="100" workbookViewId="0">
      <selection activeCell="C34" sqref="C34"/>
    </sheetView>
  </sheetViews>
  <sheetFormatPr defaultColWidth="9.125" defaultRowHeight="13.6"/>
  <cols>
    <col min="1" max="4" width="10.75" style="1" customWidth="1"/>
    <col min="5" max="5" width="11.25" style="1" customWidth="1"/>
    <col min="6" max="6" width="10.875" style="1" customWidth="1"/>
    <col min="7" max="7" width="6.75" style="1" customWidth="1"/>
    <col min="8" max="8" width="6.125" style="1" customWidth="1"/>
    <col min="9" max="9" width="9.875" style="1" customWidth="1"/>
    <col min="10" max="16384" width="9.125" style="1"/>
  </cols>
  <sheetData>
    <row r="1" spans="1:12" ht="18" customHeight="1"/>
    <row r="2" spans="1:12" s="7" customFormat="1" ht="18" customHeight="1">
      <c r="A2" s="176" t="s">
        <v>390</v>
      </c>
      <c r="B2" s="7" t="s">
        <v>253</v>
      </c>
    </row>
    <row r="3" spans="1:12" s="7" customFormat="1" ht="18" customHeight="1">
      <c r="B3" s="7" t="s">
        <v>420</v>
      </c>
    </row>
    <row r="4" spans="1:12" ht="18" customHeight="1">
      <c r="A4" s="900" t="s">
        <v>129</v>
      </c>
      <c r="B4" s="901"/>
      <c r="C4" s="901"/>
      <c r="D4" s="901"/>
      <c r="E4" s="901"/>
      <c r="F4" s="1250" t="s">
        <v>450</v>
      </c>
      <c r="G4" s="1325"/>
      <c r="H4" s="1326" t="s">
        <v>478</v>
      </c>
      <c r="I4" s="1327"/>
    </row>
    <row r="5" spans="1:12" ht="18" customHeight="1">
      <c r="A5" s="902"/>
      <c r="B5" s="1323" t="s">
        <v>254</v>
      </c>
      <c r="C5" s="1324"/>
      <c r="D5" s="124"/>
      <c r="E5" s="124"/>
      <c r="F5" s="907"/>
      <c r="G5" s="908">
        <v>15</v>
      </c>
      <c r="H5" s="907"/>
      <c r="I5" s="909">
        <v>11</v>
      </c>
    </row>
    <row r="6" spans="1:12" ht="21.1" customHeight="1">
      <c r="A6" s="903" t="s">
        <v>255</v>
      </c>
      <c r="B6" s="1328" t="s">
        <v>256</v>
      </c>
      <c r="C6" s="1329"/>
      <c r="D6" s="179" t="s">
        <v>257</v>
      </c>
      <c r="E6" s="124"/>
      <c r="F6" s="907"/>
      <c r="G6" s="908">
        <v>10</v>
      </c>
      <c r="H6" s="907"/>
      <c r="I6" s="909">
        <v>4</v>
      </c>
    </row>
    <row r="7" spans="1:12" ht="21.9" customHeight="1">
      <c r="A7" s="904"/>
      <c r="B7" s="1330"/>
      <c r="C7" s="1331"/>
      <c r="D7" s="180" t="s">
        <v>252</v>
      </c>
      <c r="E7" s="181"/>
      <c r="F7" s="819"/>
      <c r="G7" s="910">
        <v>0</v>
      </c>
      <c r="H7" s="819"/>
      <c r="I7" s="911">
        <v>1</v>
      </c>
      <c r="K7" s="2"/>
      <c r="L7" s="2"/>
    </row>
    <row r="8" spans="1:12" ht="21.9" customHeight="1">
      <c r="A8" s="1332" t="s">
        <v>437</v>
      </c>
      <c r="B8" s="1333"/>
      <c r="C8" s="1333"/>
      <c r="D8" s="1333"/>
      <c r="E8" s="1334"/>
      <c r="F8" s="912"/>
      <c r="G8" s="913"/>
      <c r="H8" s="912"/>
      <c r="I8" s="914"/>
      <c r="K8" s="2"/>
      <c r="L8" s="2"/>
    </row>
    <row r="9" spans="1:12" ht="21.9" customHeight="1">
      <c r="A9" s="1335"/>
      <c r="B9" s="1336"/>
      <c r="C9" s="1336"/>
      <c r="D9" s="1336"/>
      <c r="E9" s="1337"/>
      <c r="F9" s="912"/>
      <c r="G9" s="913"/>
      <c r="H9" s="912"/>
      <c r="I9" s="914"/>
      <c r="K9" s="2"/>
      <c r="L9" s="2"/>
    </row>
    <row r="10" spans="1:12" ht="21.9" customHeight="1">
      <c r="A10" s="1338"/>
      <c r="B10" s="1339"/>
      <c r="C10" s="1339"/>
      <c r="D10" s="1339"/>
      <c r="E10" s="1340"/>
      <c r="F10" s="915"/>
      <c r="G10" s="916">
        <v>9057</v>
      </c>
      <c r="H10" s="915"/>
      <c r="I10" s="917">
        <v>9120</v>
      </c>
      <c r="K10" s="2"/>
      <c r="L10" s="182"/>
    </row>
    <row r="11" spans="1:12" ht="21.9" customHeight="1">
      <c r="K11" s="2"/>
      <c r="L11" s="2"/>
    </row>
    <row r="12" spans="1:12" ht="21.9" customHeight="1">
      <c r="A12" s="1" t="s">
        <v>258</v>
      </c>
      <c r="K12" s="2"/>
      <c r="L12" s="2"/>
    </row>
    <row r="13" spans="1:12" ht="13.6" customHeight="1">
      <c r="K13" s="2"/>
      <c r="L13" s="2"/>
    </row>
    <row r="14" spans="1:12" ht="13.6" customHeight="1">
      <c r="K14" s="2"/>
      <c r="L14" s="2"/>
    </row>
    <row r="15" spans="1:12" s="7" customFormat="1" ht="21.9" customHeight="1">
      <c r="A15" s="7" t="s">
        <v>389</v>
      </c>
      <c r="B15" s="7" t="s">
        <v>421</v>
      </c>
      <c r="K15" s="171"/>
      <c r="L15" s="171"/>
    </row>
    <row r="16" spans="1:12" ht="32.950000000000003" customHeight="1">
      <c r="A16" s="820" t="s">
        <v>129</v>
      </c>
      <c r="B16" s="821"/>
      <c r="C16" s="821"/>
      <c r="D16" s="821"/>
      <c r="E16" s="905" t="s">
        <v>451</v>
      </c>
      <c r="F16" s="906" t="s">
        <v>479</v>
      </c>
      <c r="K16" s="183"/>
      <c r="L16" s="2"/>
    </row>
    <row r="17" spans="1:12" ht="25.5" customHeight="1">
      <c r="A17" s="843" t="s">
        <v>1</v>
      </c>
      <c r="B17" s="842"/>
      <c r="C17" s="842"/>
      <c r="D17" s="842"/>
      <c r="E17" s="819">
        <v>50</v>
      </c>
      <c r="F17" s="918">
        <f>SUM(F18:F20)</f>
        <v>51</v>
      </c>
      <c r="K17" s="2"/>
      <c r="L17" s="2"/>
    </row>
    <row r="18" spans="1:12" ht="21.9" customHeight="1">
      <c r="A18" s="118" t="s">
        <v>397</v>
      </c>
      <c r="B18" s="44"/>
      <c r="C18" s="44"/>
      <c r="D18" s="44"/>
      <c r="E18" s="184">
        <v>6</v>
      </c>
      <c r="F18" s="185">
        <v>3</v>
      </c>
      <c r="K18" s="2"/>
      <c r="L18" s="2"/>
    </row>
    <row r="19" spans="1:12" ht="21.9" customHeight="1">
      <c r="A19" s="118" t="s">
        <v>259</v>
      </c>
      <c r="B19" s="44"/>
      <c r="C19" s="44"/>
      <c r="D19" s="44"/>
      <c r="E19" s="184">
        <v>6</v>
      </c>
      <c r="F19" s="185">
        <v>4</v>
      </c>
      <c r="K19" s="2"/>
      <c r="L19" s="2"/>
    </row>
    <row r="20" spans="1:12" ht="21.9" customHeight="1">
      <c r="A20" s="186" t="s">
        <v>260</v>
      </c>
      <c r="B20" s="145"/>
      <c r="C20" s="145"/>
      <c r="D20" s="145"/>
      <c r="E20" s="187">
        <v>38</v>
      </c>
      <c r="F20" s="188">
        <v>44</v>
      </c>
      <c r="K20" s="2"/>
      <c r="L20" s="2"/>
    </row>
    <row r="21" spans="1:12" ht="21.9" customHeight="1">
      <c r="A21" s="29"/>
      <c r="B21" s="29"/>
      <c r="C21" s="29"/>
      <c r="D21" s="29"/>
      <c r="E21" s="29"/>
      <c r="K21" s="2"/>
      <c r="L21" s="2"/>
    </row>
    <row r="22" spans="1:12" s="7" customFormat="1" ht="21.9" customHeight="1">
      <c r="A22" s="7" t="s">
        <v>391</v>
      </c>
      <c r="B22" s="7" t="s">
        <v>422</v>
      </c>
      <c r="K22" s="171"/>
      <c r="L22" s="171"/>
    </row>
    <row r="23" spans="1:12" ht="39.1" customHeight="1">
      <c r="A23" s="820" t="s">
        <v>129</v>
      </c>
      <c r="B23" s="821"/>
      <c r="C23" s="821"/>
      <c r="D23" s="821"/>
      <c r="E23" s="905" t="s">
        <v>451</v>
      </c>
      <c r="F23" s="906" t="s">
        <v>479</v>
      </c>
      <c r="K23" s="2"/>
    </row>
    <row r="24" spans="1:12" ht="20.25" customHeight="1">
      <c r="A24" s="843" t="s">
        <v>1</v>
      </c>
      <c r="B24" s="842"/>
      <c r="C24" s="842"/>
      <c r="D24" s="842"/>
      <c r="E24" s="819">
        <v>50</v>
      </c>
      <c r="F24" s="918">
        <f>SUM(F25:F31)</f>
        <v>51</v>
      </c>
      <c r="K24" s="2"/>
    </row>
    <row r="25" spans="1:12" ht="18" customHeight="1">
      <c r="A25" s="118" t="s">
        <v>261</v>
      </c>
      <c r="B25" s="44"/>
      <c r="C25" s="44"/>
      <c r="D25" s="44"/>
      <c r="E25" s="184">
        <v>6</v>
      </c>
      <c r="F25" s="185">
        <v>5</v>
      </c>
      <c r="K25" s="2"/>
    </row>
    <row r="26" spans="1:12" ht="18" customHeight="1">
      <c r="A26" s="122" t="s">
        <v>262</v>
      </c>
      <c r="B26" s="44"/>
      <c r="C26" s="44"/>
      <c r="D26" s="44"/>
      <c r="E26" s="184">
        <v>0</v>
      </c>
      <c r="F26" s="185">
        <v>0</v>
      </c>
    </row>
    <row r="27" spans="1:12" ht="18" customHeight="1">
      <c r="A27" s="118" t="s">
        <v>263</v>
      </c>
      <c r="B27" s="44"/>
      <c r="C27" s="44"/>
      <c r="D27" s="44"/>
      <c r="E27" s="184"/>
      <c r="F27" s="185"/>
    </row>
    <row r="28" spans="1:12" ht="23.95" customHeight="1">
      <c r="A28" s="118" t="s">
        <v>264</v>
      </c>
      <c r="B28" s="44"/>
      <c r="C28" s="44"/>
      <c r="D28" s="44"/>
      <c r="E28" s="184">
        <v>0</v>
      </c>
      <c r="F28" s="185">
        <v>0</v>
      </c>
    </row>
    <row r="29" spans="1:12" ht="23.95" customHeight="1">
      <c r="A29" s="118" t="s">
        <v>265</v>
      </c>
      <c r="B29" s="44"/>
      <c r="C29" s="44"/>
      <c r="D29" s="44"/>
      <c r="E29" s="184"/>
      <c r="F29" s="185"/>
    </row>
    <row r="30" spans="1:12" ht="23.95" customHeight="1">
      <c r="A30" s="118" t="s">
        <v>266</v>
      </c>
      <c r="B30" s="44"/>
      <c r="C30" s="44"/>
      <c r="D30" s="44"/>
      <c r="E30" s="184">
        <v>3</v>
      </c>
      <c r="F30" s="185">
        <v>3</v>
      </c>
    </row>
    <row r="31" spans="1:12" ht="23.95" customHeight="1">
      <c r="A31" s="144" t="s">
        <v>267</v>
      </c>
      <c r="B31" s="145"/>
      <c r="C31" s="145"/>
      <c r="D31" s="145"/>
      <c r="E31" s="187">
        <v>41</v>
      </c>
      <c r="F31" s="188">
        <v>43</v>
      </c>
    </row>
    <row r="32" spans="1:12" ht="23.95" customHeight="1">
      <c r="A32" s="163"/>
      <c r="B32" s="44"/>
      <c r="C32" s="44"/>
      <c r="D32" s="44"/>
      <c r="E32" s="43"/>
      <c r="F32" s="1" t="s">
        <v>216</v>
      </c>
    </row>
    <row r="33" spans="1:5" ht="23.95" customHeight="1">
      <c r="A33" s="61" t="s">
        <v>407</v>
      </c>
    </row>
    <row r="34" spans="1:5" ht="23.95" customHeight="1">
      <c r="D34" s="189"/>
      <c r="E34" s="189"/>
    </row>
  </sheetData>
  <mergeCells count="5">
    <mergeCell ref="B5:C5"/>
    <mergeCell ref="F4:G4"/>
    <mergeCell ref="H4:I4"/>
    <mergeCell ref="B6:C7"/>
    <mergeCell ref="A8:E10"/>
  </mergeCells>
  <pageMargins left="0.74803149606299213" right="0.74803149606299213" top="0.6692913385826772" bottom="0.51181102362204722" header="0.51181102362204722" footer="0.51181102362204722"/>
  <pageSetup paperSize="9" orientation="portrait" r:id="rId1"/>
  <headerFooter alignWithMargins="0">
    <oddHeader>&amp;C17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0"/>
  <sheetViews>
    <sheetView workbookViewId="0">
      <selection sqref="A1:I1"/>
    </sheetView>
  </sheetViews>
  <sheetFormatPr defaultColWidth="9.125" defaultRowHeight="14.3"/>
  <cols>
    <col min="1" max="1" width="7.125" style="29" customWidth="1"/>
    <col min="2" max="2" width="7.375" style="29" customWidth="1"/>
    <col min="3" max="7" width="9.125" style="29"/>
    <col min="8" max="8" width="11.875" style="29" customWidth="1"/>
    <col min="9" max="9" width="15.625" style="29" customWidth="1"/>
    <col min="10" max="16384" width="9.125" style="29"/>
  </cols>
  <sheetData>
    <row r="1" spans="1:11">
      <c r="A1" s="977" t="s">
        <v>330</v>
      </c>
      <c r="B1" s="977"/>
      <c r="C1" s="977"/>
      <c r="D1" s="977"/>
      <c r="E1" s="977"/>
      <c r="F1" s="977"/>
      <c r="G1" s="977"/>
      <c r="H1" s="977"/>
      <c r="I1" s="977"/>
      <c r="J1" s="243"/>
      <c r="K1" s="243"/>
    </row>
    <row r="2" spans="1:11">
      <c r="A2" s="244" t="s">
        <v>331</v>
      </c>
      <c r="B2" s="245">
        <v>1</v>
      </c>
      <c r="C2" s="246" t="s">
        <v>332</v>
      </c>
      <c r="D2" s="246"/>
      <c r="E2" s="246"/>
      <c r="F2" s="246"/>
      <c r="G2" s="246"/>
      <c r="H2" s="246"/>
      <c r="I2" s="246">
        <v>1</v>
      </c>
      <c r="J2" s="243"/>
      <c r="K2" s="243"/>
    </row>
    <row r="3" spans="1:11">
      <c r="A3" s="244" t="s">
        <v>331</v>
      </c>
      <c r="B3" s="245">
        <v>2</v>
      </c>
      <c r="C3" s="247" t="s">
        <v>333</v>
      </c>
      <c r="D3" s="247"/>
      <c r="E3" s="247"/>
      <c r="F3" s="246"/>
      <c r="G3" s="246"/>
      <c r="H3" s="246"/>
      <c r="I3" s="246">
        <v>2</v>
      </c>
      <c r="J3" s="243"/>
      <c r="K3" s="243"/>
    </row>
    <row r="4" spans="1:11">
      <c r="A4" s="244" t="s">
        <v>331</v>
      </c>
      <c r="B4" s="245">
        <v>3</v>
      </c>
      <c r="C4" s="246" t="s">
        <v>334</v>
      </c>
      <c r="D4" s="246"/>
      <c r="E4" s="246"/>
      <c r="F4" s="246"/>
      <c r="G4" s="246"/>
      <c r="H4" s="246"/>
      <c r="I4" s="246">
        <v>4</v>
      </c>
      <c r="J4" s="243"/>
      <c r="K4" s="243"/>
    </row>
    <row r="5" spans="1:11">
      <c r="A5" s="244" t="s">
        <v>331</v>
      </c>
      <c r="B5" s="245" t="s">
        <v>335</v>
      </c>
      <c r="C5" s="247" t="s">
        <v>336</v>
      </c>
      <c r="D5" s="247"/>
      <c r="E5" s="247"/>
      <c r="F5" s="247"/>
      <c r="G5" s="247"/>
      <c r="H5" s="247"/>
      <c r="I5" s="246">
        <v>4</v>
      </c>
      <c r="J5" s="243"/>
      <c r="K5" s="243"/>
    </row>
    <row r="6" spans="1:11">
      <c r="A6" s="244" t="s">
        <v>331</v>
      </c>
      <c r="B6" s="245" t="s">
        <v>337</v>
      </c>
      <c r="C6" s="247" t="s">
        <v>338</v>
      </c>
      <c r="D6" s="247"/>
      <c r="E6" s="247"/>
      <c r="F6" s="247"/>
      <c r="G6" s="247"/>
      <c r="H6" s="246"/>
      <c r="I6" s="246">
        <v>4</v>
      </c>
      <c r="J6" s="243"/>
      <c r="K6" s="243"/>
    </row>
    <row r="7" spans="1:11">
      <c r="A7" s="244" t="s">
        <v>331</v>
      </c>
      <c r="B7" s="245">
        <v>4</v>
      </c>
      <c r="C7" s="247" t="s">
        <v>339</v>
      </c>
      <c r="D7" s="247"/>
      <c r="E7" s="246"/>
      <c r="F7" s="246"/>
      <c r="G7" s="246"/>
      <c r="H7" s="246"/>
      <c r="I7" s="246">
        <v>5</v>
      </c>
      <c r="J7" s="243"/>
      <c r="K7" s="243"/>
    </row>
    <row r="8" spans="1:11">
      <c r="A8" s="244" t="s">
        <v>331</v>
      </c>
      <c r="B8" s="245">
        <v>5</v>
      </c>
      <c r="C8" s="247" t="s">
        <v>340</v>
      </c>
      <c r="D8" s="247"/>
      <c r="E8" s="247"/>
      <c r="F8" s="247"/>
      <c r="G8" s="247"/>
      <c r="H8" s="246"/>
      <c r="I8" s="246">
        <v>6</v>
      </c>
      <c r="J8" s="243"/>
      <c r="K8" s="243"/>
    </row>
    <row r="9" spans="1:11">
      <c r="A9" s="244" t="s">
        <v>331</v>
      </c>
      <c r="B9" s="245">
        <v>6</v>
      </c>
      <c r="C9" s="247" t="s">
        <v>341</v>
      </c>
      <c r="D9" s="246"/>
      <c r="E9" s="246"/>
      <c r="F9" s="246"/>
      <c r="G9" s="246"/>
      <c r="H9" s="246"/>
      <c r="I9" s="246">
        <v>7</v>
      </c>
      <c r="J9" s="243"/>
      <c r="K9" s="243"/>
    </row>
    <row r="10" spans="1:11">
      <c r="A10" s="244"/>
      <c r="B10" s="245"/>
      <c r="C10" s="246" t="s">
        <v>342</v>
      </c>
      <c r="D10" s="246"/>
      <c r="E10" s="246"/>
      <c r="F10" s="246"/>
      <c r="G10" s="246"/>
      <c r="H10" s="246"/>
      <c r="I10" s="246"/>
      <c r="J10" s="243"/>
      <c r="K10" s="243"/>
    </row>
    <row r="11" spans="1:11">
      <c r="A11" s="244" t="s">
        <v>331</v>
      </c>
      <c r="B11" s="245">
        <v>7</v>
      </c>
      <c r="C11" s="247" t="s">
        <v>341</v>
      </c>
      <c r="D11" s="246"/>
      <c r="E11" s="246"/>
      <c r="F11" s="246"/>
      <c r="G11" s="246"/>
      <c r="H11" s="246"/>
      <c r="I11" s="246">
        <v>8</v>
      </c>
      <c r="J11" s="243"/>
      <c r="K11" s="243"/>
    </row>
    <row r="12" spans="1:11">
      <c r="A12" s="244"/>
      <c r="B12" s="245"/>
      <c r="C12" s="247" t="s">
        <v>343</v>
      </c>
      <c r="D12" s="246"/>
      <c r="E12" s="246"/>
      <c r="F12" s="246"/>
      <c r="G12" s="246"/>
      <c r="H12" s="246"/>
      <c r="I12" s="246"/>
      <c r="J12" s="243"/>
      <c r="K12" s="243"/>
    </row>
    <row r="13" spans="1:11">
      <c r="A13" s="244" t="s">
        <v>331</v>
      </c>
      <c r="B13" s="245">
        <v>8</v>
      </c>
      <c r="C13" s="247" t="s">
        <v>341</v>
      </c>
      <c r="D13" s="247"/>
      <c r="E13" s="247"/>
      <c r="F13" s="247"/>
      <c r="G13" s="247"/>
      <c r="H13" s="247"/>
      <c r="I13" s="247">
        <v>9</v>
      </c>
      <c r="J13" s="248"/>
      <c r="K13" s="248"/>
    </row>
    <row r="14" spans="1:11">
      <c r="A14" s="244"/>
      <c r="B14" s="245"/>
      <c r="C14" s="247" t="s">
        <v>344</v>
      </c>
      <c r="D14" s="247"/>
      <c r="E14" s="247"/>
      <c r="F14" s="247"/>
      <c r="G14" s="247"/>
      <c r="H14" s="247"/>
      <c r="I14" s="247"/>
      <c r="J14" s="248"/>
      <c r="K14" s="248"/>
    </row>
    <row r="15" spans="1:11">
      <c r="A15" s="244" t="s">
        <v>331</v>
      </c>
      <c r="B15" s="245" t="s">
        <v>345</v>
      </c>
      <c r="C15" s="247" t="s">
        <v>341</v>
      </c>
      <c r="D15" s="247"/>
      <c r="E15" s="247"/>
      <c r="F15" s="247"/>
      <c r="G15" s="247"/>
      <c r="H15" s="247"/>
      <c r="I15" s="247">
        <v>9</v>
      </c>
      <c r="J15" s="248"/>
      <c r="K15" s="248"/>
    </row>
    <row r="16" spans="1:11">
      <c r="A16" s="244"/>
      <c r="B16" s="245"/>
      <c r="C16" s="247" t="s">
        <v>346</v>
      </c>
      <c r="D16" s="247"/>
      <c r="E16" s="247"/>
      <c r="F16" s="247"/>
      <c r="G16" s="247"/>
      <c r="H16" s="247"/>
      <c r="I16" s="247"/>
      <c r="J16" s="248"/>
      <c r="K16" s="248"/>
    </row>
    <row r="17" spans="1:11">
      <c r="A17" s="244" t="s">
        <v>331</v>
      </c>
      <c r="B17" s="245" t="s">
        <v>347</v>
      </c>
      <c r="C17" s="247" t="s">
        <v>341</v>
      </c>
      <c r="D17" s="247"/>
      <c r="E17" s="247"/>
      <c r="F17" s="247"/>
      <c r="G17" s="247"/>
      <c r="H17" s="247"/>
      <c r="I17" s="247">
        <v>9</v>
      </c>
      <c r="J17" s="248"/>
      <c r="K17" s="248"/>
    </row>
    <row r="18" spans="1:11">
      <c r="A18" s="244"/>
      <c r="B18" s="245"/>
      <c r="C18" s="247" t="s">
        <v>348</v>
      </c>
      <c r="D18" s="247"/>
      <c r="E18" s="247"/>
      <c r="F18" s="247"/>
      <c r="G18" s="247"/>
      <c r="H18" s="247"/>
      <c r="I18" s="247"/>
      <c r="J18" s="248"/>
      <c r="K18" s="248"/>
    </row>
    <row r="19" spans="1:11">
      <c r="A19" s="244" t="s">
        <v>331</v>
      </c>
      <c r="B19" s="245">
        <v>9</v>
      </c>
      <c r="C19" s="247" t="s">
        <v>349</v>
      </c>
      <c r="D19" s="246"/>
      <c r="E19" s="246"/>
      <c r="F19" s="246"/>
      <c r="G19" s="246"/>
      <c r="H19" s="246"/>
      <c r="I19" s="246">
        <v>10</v>
      </c>
      <c r="J19" s="243"/>
      <c r="K19" s="243"/>
    </row>
    <row r="20" spans="1:11">
      <c r="A20" s="244"/>
      <c r="B20" s="245"/>
      <c r="C20" s="247" t="s">
        <v>350</v>
      </c>
      <c r="D20" s="246"/>
      <c r="E20" s="246"/>
      <c r="F20" s="246"/>
      <c r="G20" s="246"/>
      <c r="H20" s="246"/>
      <c r="I20" s="246"/>
      <c r="J20" s="243"/>
      <c r="K20" s="243"/>
    </row>
    <row r="21" spans="1:11">
      <c r="A21" s="244" t="s">
        <v>331</v>
      </c>
      <c r="B21" s="245">
        <v>10</v>
      </c>
      <c r="C21" s="246" t="s">
        <v>351</v>
      </c>
      <c r="D21" s="246"/>
      <c r="E21" s="246"/>
      <c r="F21" s="246"/>
      <c r="G21" s="246"/>
      <c r="H21" s="246"/>
      <c r="I21" s="246">
        <v>11</v>
      </c>
      <c r="J21" s="243"/>
      <c r="K21" s="243"/>
    </row>
    <row r="22" spans="1:11">
      <c r="A22" s="244"/>
      <c r="B22" s="245"/>
      <c r="C22" s="246" t="s">
        <v>352</v>
      </c>
      <c r="D22" s="246"/>
      <c r="E22" s="246"/>
      <c r="F22" s="246"/>
      <c r="G22" s="246"/>
      <c r="H22" s="246"/>
      <c r="I22" s="246"/>
      <c r="J22" s="243"/>
      <c r="K22" s="243"/>
    </row>
    <row r="23" spans="1:11">
      <c r="A23" s="244" t="s">
        <v>331</v>
      </c>
      <c r="B23" s="245">
        <v>11</v>
      </c>
      <c r="C23" s="246" t="s">
        <v>351</v>
      </c>
      <c r="D23" s="246"/>
      <c r="E23" s="246"/>
      <c r="F23" s="246"/>
      <c r="G23" s="246"/>
      <c r="H23" s="246"/>
      <c r="I23" s="246">
        <v>12</v>
      </c>
      <c r="J23" s="243"/>
      <c r="K23" s="243"/>
    </row>
    <row r="24" spans="1:11">
      <c r="A24" s="244"/>
      <c r="B24" s="245"/>
      <c r="C24" s="246" t="s">
        <v>353</v>
      </c>
      <c r="D24" s="246"/>
      <c r="E24" s="246"/>
      <c r="F24" s="246"/>
      <c r="G24" s="246"/>
      <c r="H24" s="246"/>
      <c r="I24" s="246"/>
      <c r="J24" s="243"/>
      <c r="K24" s="243"/>
    </row>
    <row r="25" spans="1:11">
      <c r="A25" s="244" t="s">
        <v>331</v>
      </c>
      <c r="B25" s="245">
        <v>12</v>
      </c>
      <c r="C25" s="246" t="s">
        <v>354</v>
      </c>
      <c r="D25" s="246"/>
      <c r="E25" s="246"/>
      <c r="F25" s="246"/>
      <c r="G25" s="246"/>
      <c r="H25" s="246"/>
      <c r="I25" s="246">
        <v>12</v>
      </c>
      <c r="J25" s="243"/>
      <c r="K25" s="243"/>
    </row>
    <row r="26" spans="1:11">
      <c r="A26" s="244"/>
      <c r="B26" s="245"/>
      <c r="C26" s="246" t="s">
        <v>355</v>
      </c>
      <c r="D26" s="246"/>
      <c r="E26" s="246"/>
      <c r="F26" s="246"/>
      <c r="G26" s="246"/>
      <c r="H26" s="246"/>
      <c r="I26" s="246"/>
      <c r="J26" s="243"/>
      <c r="K26" s="243"/>
    </row>
    <row r="27" spans="1:11">
      <c r="A27" s="244" t="s">
        <v>331</v>
      </c>
      <c r="B27" s="245">
        <v>13</v>
      </c>
      <c r="C27" s="246" t="s">
        <v>356</v>
      </c>
      <c r="D27" s="246"/>
      <c r="E27" s="246"/>
      <c r="F27" s="246"/>
      <c r="G27" s="246"/>
      <c r="H27" s="246"/>
      <c r="I27" s="246">
        <v>13</v>
      </c>
      <c r="J27" s="243"/>
      <c r="K27" s="243"/>
    </row>
    <row r="28" spans="1:11">
      <c r="A28" s="244"/>
      <c r="B28" s="245"/>
      <c r="C28" s="246" t="s">
        <v>357</v>
      </c>
      <c r="D28" s="246"/>
      <c r="E28" s="246"/>
      <c r="F28" s="246"/>
      <c r="G28" s="246"/>
      <c r="H28" s="246"/>
      <c r="I28" s="246"/>
      <c r="J28" s="243"/>
      <c r="K28" s="243"/>
    </row>
    <row r="29" spans="1:11">
      <c r="A29" s="244" t="s">
        <v>331</v>
      </c>
      <c r="B29" s="245">
        <v>14</v>
      </c>
      <c r="C29" s="246" t="s">
        <v>358</v>
      </c>
      <c r="D29" s="246"/>
      <c r="E29" s="246"/>
      <c r="F29" s="246"/>
      <c r="G29" s="246"/>
      <c r="H29" s="246"/>
      <c r="I29" s="246">
        <v>14</v>
      </c>
      <c r="J29" s="243"/>
      <c r="K29" s="243"/>
    </row>
    <row r="30" spans="1:11">
      <c r="A30" s="244" t="s">
        <v>331</v>
      </c>
      <c r="B30" s="245">
        <v>15</v>
      </c>
      <c r="C30" s="246" t="s">
        <v>359</v>
      </c>
      <c r="D30" s="246"/>
      <c r="E30" s="246"/>
      <c r="F30" s="246"/>
      <c r="G30" s="246"/>
      <c r="H30" s="246"/>
      <c r="I30" s="246">
        <v>14</v>
      </c>
      <c r="J30" s="243"/>
      <c r="K30" s="243"/>
    </row>
    <row r="31" spans="1:11">
      <c r="A31" s="244"/>
      <c r="B31" s="245"/>
      <c r="C31" s="246" t="s">
        <v>360</v>
      </c>
      <c r="D31" s="246"/>
      <c r="E31" s="246"/>
      <c r="F31" s="246"/>
      <c r="G31" s="246"/>
      <c r="H31" s="246"/>
      <c r="I31" s="246"/>
      <c r="J31" s="243"/>
      <c r="K31" s="243"/>
    </row>
    <row r="32" spans="1:11">
      <c r="A32" s="244"/>
      <c r="B32" s="245"/>
      <c r="C32" s="246" t="s">
        <v>361</v>
      </c>
      <c r="D32" s="246"/>
      <c r="E32" s="246"/>
      <c r="F32" s="246"/>
      <c r="G32" s="246"/>
      <c r="H32" s="246"/>
      <c r="I32" s="246"/>
      <c r="J32" s="243"/>
      <c r="K32" s="243"/>
    </row>
    <row r="33" spans="1:9">
      <c r="A33" s="244" t="s">
        <v>331</v>
      </c>
      <c r="B33" s="245">
        <v>16</v>
      </c>
      <c r="C33" s="246" t="s">
        <v>362</v>
      </c>
      <c r="D33" s="246"/>
      <c r="E33" s="246"/>
      <c r="F33" s="246"/>
      <c r="G33" s="246"/>
      <c r="H33" s="246"/>
      <c r="I33" s="246">
        <v>15</v>
      </c>
    </row>
    <row r="34" spans="1:9">
      <c r="A34" s="244" t="s">
        <v>331</v>
      </c>
      <c r="B34" s="245">
        <v>17</v>
      </c>
      <c r="C34" s="246" t="s">
        <v>363</v>
      </c>
      <c r="D34" s="246"/>
      <c r="E34" s="246"/>
      <c r="F34" s="246"/>
      <c r="G34" s="246"/>
      <c r="H34" s="246"/>
      <c r="I34" s="246">
        <v>15</v>
      </c>
    </row>
    <row r="35" spans="1:9">
      <c r="A35" s="244" t="s">
        <v>331</v>
      </c>
      <c r="B35" s="245">
        <v>18</v>
      </c>
      <c r="C35" s="246" t="s">
        <v>364</v>
      </c>
      <c r="D35" s="246"/>
      <c r="E35" s="246"/>
      <c r="F35" s="246"/>
      <c r="G35" s="246"/>
      <c r="H35" s="246"/>
      <c r="I35" s="246">
        <v>15</v>
      </c>
    </row>
    <row r="36" spans="1:9">
      <c r="A36" s="244" t="s">
        <v>331</v>
      </c>
      <c r="B36" s="245">
        <v>19</v>
      </c>
      <c r="C36" s="246" t="s">
        <v>365</v>
      </c>
      <c r="D36" s="246"/>
      <c r="E36" s="246"/>
      <c r="F36" s="246"/>
      <c r="G36" s="246"/>
      <c r="H36" s="246"/>
      <c r="I36" s="246">
        <v>16</v>
      </c>
    </row>
    <row r="37" spans="1:9">
      <c r="A37" s="244"/>
      <c r="B37" s="245"/>
      <c r="C37" s="246" t="s">
        <v>366</v>
      </c>
      <c r="D37" s="246"/>
      <c r="E37" s="246"/>
      <c r="F37" s="246"/>
      <c r="G37" s="246"/>
      <c r="H37" s="246"/>
      <c r="I37" s="249"/>
    </row>
    <row r="38" spans="1:9">
      <c r="A38" s="244" t="s">
        <v>331</v>
      </c>
      <c r="B38" s="245">
        <v>20</v>
      </c>
      <c r="C38" s="246" t="s">
        <v>367</v>
      </c>
      <c r="D38" s="246"/>
      <c r="E38" s="246"/>
      <c r="F38" s="246"/>
      <c r="G38" s="246"/>
      <c r="H38" s="246"/>
      <c r="I38" s="246">
        <v>17</v>
      </c>
    </row>
    <row r="39" spans="1:9">
      <c r="A39" s="244"/>
      <c r="B39" s="245"/>
      <c r="C39" s="246" t="s">
        <v>368</v>
      </c>
      <c r="D39" s="246"/>
      <c r="E39" s="246"/>
      <c r="F39" s="246"/>
      <c r="G39" s="246"/>
      <c r="H39" s="246"/>
      <c r="I39" s="246"/>
    </row>
    <row r="40" spans="1:9">
      <c r="A40" s="244"/>
      <c r="B40" s="245"/>
      <c r="C40" s="246" t="s">
        <v>369</v>
      </c>
      <c r="D40" s="246"/>
      <c r="E40" s="246"/>
      <c r="F40" s="246"/>
      <c r="G40" s="246"/>
      <c r="H40" s="246"/>
      <c r="I40" s="246"/>
    </row>
    <row r="41" spans="1:9">
      <c r="A41" s="244" t="s">
        <v>331</v>
      </c>
      <c r="B41" s="245">
        <v>21</v>
      </c>
      <c r="C41" s="246" t="s">
        <v>370</v>
      </c>
      <c r="D41" s="246"/>
      <c r="E41" s="246"/>
      <c r="F41" s="246"/>
      <c r="G41" s="246"/>
      <c r="H41" s="246"/>
      <c r="I41" s="246">
        <v>17</v>
      </c>
    </row>
    <row r="42" spans="1:9">
      <c r="A42" s="244" t="s">
        <v>331</v>
      </c>
      <c r="B42" s="245">
        <v>22</v>
      </c>
      <c r="C42" s="246" t="s">
        <v>371</v>
      </c>
      <c r="D42" s="246"/>
      <c r="E42" s="246"/>
      <c r="F42" s="246"/>
      <c r="G42" s="246"/>
      <c r="H42" s="246"/>
      <c r="I42" s="246">
        <v>17</v>
      </c>
    </row>
    <row r="43" spans="1:9">
      <c r="A43" s="244" t="s">
        <v>331</v>
      </c>
      <c r="B43" s="245">
        <v>23</v>
      </c>
      <c r="C43" s="246" t="s">
        <v>372</v>
      </c>
      <c r="D43" s="246"/>
      <c r="E43" s="246"/>
      <c r="F43" s="246"/>
      <c r="G43" s="246"/>
      <c r="H43" s="246"/>
      <c r="I43" s="246">
        <v>18</v>
      </c>
    </row>
    <row r="44" spans="1:9">
      <c r="A44" s="244" t="s">
        <v>331</v>
      </c>
      <c r="B44" s="245">
        <v>24</v>
      </c>
      <c r="C44" s="246" t="s">
        <v>373</v>
      </c>
      <c r="D44" s="246"/>
      <c r="E44" s="246"/>
      <c r="F44" s="246"/>
      <c r="G44" s="246"/>
      <c r="H44" s="246"/>
      <c r="I44" s="246">
        <v>18</v>
      </c>
    </row>
    <row r="45" spans="1:9">
      <c r="A45" s="244" t="s">
        <v>331</v>
      </c>
      <c r="B45" s="245">
        <v>25</v>
      </c>
      <c r="C45" s="246" t="s">
        <v>374</v>
      </c>
      <c r="D45" s="246"/>
      <c r="E45" s="246"/>
      <c r="F45" s="246"/>
      <c r="G45" s="246"/>
      <c r="H45" s="246"/>
      <c r="I45" s="246">
        <v>18</v>
      </c>
    </row>
    <row r="46" spans="1:9">
      <c r="A46" s="244"/>
      <c r="B46" s="245"/>
      <c r="C46" s="246" t="s">
        <v>375</v>
      </c>
      <c r="D46" s="246"/>
      <c r="E46" s="246"/>
      <c r="F46" s="246"/>
      <c r="G46" s="246"/>
      <c r="H46" s="246"/>
      <c r="I46" s="246"/>
    </row>
    <row r="47" spans="1:9">
      <c r="A47" s="244" t="s">
        <v>331</v>
      </c>
      <c r="B47" s="245">
        <v>26</v>
      </c>
      <c r="C47" s="246" t="s">
        <v>376</v>
      </c>
      <c r="D47" s="246"/>
      <c r="E47" s="246"/>
      <c r="F47" s="246"/>
      <c r="G47" s="246"/>
      <c r="H47" s="246"/>
      <c r="I47" s="246">
        <v>19</v>
      </c>
    </row>
    <row r="48" spans="1:9">
      <c r="A48" s="244" t="s">
        <v>331</v>
      </c>
      <c r="B48" s="245">
        <v>27</v>
      </c>
      <c r="C48" s="246" t="s">
        <v>377</v>
      </c>
      <c r="D48" s="246"/>
      <c r="E48" s="246"/>
      <c r="F48" s="246"/>
      <c r="G48" s="246"/>
      <c r="H48" s="246"/>
      <c r="I48" s="246">
        <v>19</v>
      </c>
    </row>
    <row r="49" spans="1:10">
      <c r="A49" s="244"/>
      <c r="B49" s="245"/>
      <c r="C49" s="244"/>
      <c r="D49" s="244"/>
      <c r="E49" s="244"/>
      <c r="F49" s="244"/>
      <c r="G49" s="244"/>
      <c r="H49" s="244"/>
      <c r="I49" s="244"/>
    </row>
    <row r="50" spans="1:10">
      <c r="A50" s="244"/>
      <c r="B50" s="245"/>
      <c r="C50" s="244"/>
      <c r="D50" s="244"/>
      <c r="E50" s="244"/>
      <c r="F50" s="244"/>
      <c r="G50" s="244"/>
      <c r="H50" s="244"/>
      <c r="I50" s="244"/>
    </row>
    <row r="51" spans="1:10">
      <c r="A51" s="244"/>
      <c r="B51" s="245"/>
      <c r="C51" s="244"/>
      <c r="D51" s="244"/>
      <c r="E51" s="244"/>
      <c r="F51" s="244"/>
      <c r="G51" s="244"/>
      <c r="H51" s="244"/>
      <c r="I51" s="244"/>
    </row>
    <row r="52" spans="1:10">
      <c r="A52" s="244"/>
      <c r="B52" s="245"/>
      <c r="C52" s="244"/>
      <c r="D52" s="244"/>
      <c r="E52" s="244"/>
      <c r="F52" s="244"/>
      <c r="G52" s="244"/>
      <c r="H52" s="244"/>
      <c r="I52" s="244"/>
    </row>
    <row r="53" spans="1:10" ht="15.8" customHeight="1">
      <c r="A53" s="244"/>
      <c r="B53" s="245"/>
      <c r="C53" s="244"/>
      <c r="D53" s="244"/>
      <c r="E53" s="244"/>
      <c r="F53" s="244"/>
      <c r="G53" s="244"/>
      <c r="H53" s="244"/>
      <c r="I53" s="244"/>
    </row>
    <row r="54" spans="1:10">
      <c r="A54" s="244"/>
      <c r="B54" s="245"/>
      <c r="C54" s="244"/>
      <c r="D54" s="244"/>
      <c r="E54" s="244"/>
      <c r="F54" s="244"/>
      <c r="G54" s="244"/>
      <c r="H54" s="244"/>
      <c r="I54" s="244"/>
      <c r="J54" s="243"/>
    </row>
    <row r="55" spans="1:10">
      <c r="A55" s="244"/>
      <c r="B55" s="245"/>
      <c r="C55" s="244"/>
      <c r="D55" s="244"/>
      <c r="E55" s="244"/>
      <c r="F55" s="244"/>
      <c r="G55" s="244"/>
      <c r="H55" s="244"/>
      <c r="I55" s="244"/>
      <c r="J55" s="243"/>
    </row>
    <row r="56" spans="1:10">
      <c r="A56" s="244"/>
      <c r="B56" s="245"/>
      <c r="C56" s="244"/>
      <c r="D56" s="244"/>
      <c r="E56" s="244"/>
      <c r="F56" s="244"/>
      <c r="G56" s="244"/>
      <c r="H56" s="244"/>
      <c r="I56" s="244"/>
      <c r="J56" s="243"/>
    </row>
    <row r="57" spans="1:10">
      <c r="A57" s="244"/>
      <c r="B57" s="245"/>
      <c r="C57" s="244"/>
      <c r="D57" s="244"/>
      <c r="E57" s="244"/>
      <c r="F57" s="244"/>
      <c r="G57" s="244"/>
      <c r="H57" s="244"/>
      <c r="I57" s="244"/>
      <c r="J57" s="243"/>
    </row>
    <row r="58" spans="1:10">
      <c r="A58" s="244"/>
      <c r="B58" s="245"/>
      <c r="C58" s="244"/>
      <c r="D58" s="244"/>
      <c r="E58" s="244"/>
      <c r="F58" s="244"/>
      <c r="G58" s="244"/>
      <c r="H58" s="244"/>
      <c r="I58" s="244"/>
      <c r="J58" s="243"/>
    </row>
    <row r="59" spans="1:10">
      <c r="A59" s="244"/>
      <c r="B59" s="245"/>
      <c r="C59" s="244"/>
      <c r="D59" s="244"/>
      <c r="E59" s="244"/>
      <c r="F59" s="244"/>
      <c r="G59" s="244"/>
      <c r="H59" s="244"/>
      <c r="I59" s="244"/>
      <c r="J59" s="243"/>
    </row>
    <row r="60" spans="1:10">
      <c r="A60" s="244"/>
      <c r="B60" s="245"/>
      <c r="C60" s="244"/>
      <c r="D60" s="244"/>
      <c r="E60" s="244"/>
      <c r="F60" s="244"/>
      <c r="G60" s="244"/>
      <c r="H60" s="244"/>
      <c r="I60" s="244"/>
      <c r="J60" s="243"/>
    </row>
    <row r="61" spans="1:10">
      <c r="A61" s="244"/>
      <c r="B61" s="245"/>
      <c r="C61" s="244"/>
      <c r="D61" s="244"/>
      <c r="E61" s="244"/>
      <c r="F61" s="244"/>
      <c r="G61" s="244"/>
      <c r="H61" s="244"/>
      <c r="I61" s="244"/>
      <c r="J61" s="243"/>
    </row>
    <row r="62" spans="1:10">
      <c r="A62" s="244"/>
      <c r="B62" s="245"/>
      <c r="C62" s="244"/>
      <c r="D62" s="244"/>
      <c r="E62" s="244"/>
      <c r="F62" s="244"/>
      <c r="G62" s="244"/>
      <c r="H62" s="244"/>
      <c r="I62" s="244"/>
      <c r="J62" s="243"/>
    </row>
    <row r="63" spans="1:10">
      <c r="A63" s="244"/>
      <c r="B63" s="245"/>
      <c r="C63" s="244"/>
      <c r="D63" s="244"/>
      <c r="E63" s="244"/>
      <c r="F63" s="244"/>
      <c r="G63" s="244"/>
      <c r="H63" s="244"/>
      <c r="I63" s="244"/>
      <c r="J63" s="243"/>
    </row>
    <row r="64" spans="1:10">
      <c r="A64" s="244"/>
      <c r="B64" s="245"/>
      <c r="C64" s="244"/>
      <c r="D64" s="244"/>
      <c r="E64" s="244"/>
      <c r="F64" s="244"/>
      <c r="G64" s="244"/>
      <c r="H64" s="244"/>
      <c r="I64" s="244"/>
      <c r="J64" s="244"/>
    </row>
    <row r="65" spans="1:10">
      <c r="A65" s="244"/>
      <c r="B65" s="245"/>
      <c r="C65" s="244"/>
      <c r="D65" s="244"/>
      <c r="E65" s="244"/>
      <c r="F65" s="244"/>
      <c r="G65" s="244"/>
      <c r="H65" s="244"/>
      <c r="I65" s="244"/>
      <c r="J65" s="244"/>
    </row>
    <row r="66" spans="1:10">
      <c r="A66" s="244"/>
      <c r="B66" s="245"/>
      <c r="C66" s="244"/>
      <c r="D66" s="244"/>
      <c r="E66" s="244"/>
      <c r="F66" s="244"/>
      <c r="G66" s="244"/>
      <c r="H66" s="244"/>
      <c r="I66" s="244"/>
      <c r="J66" s="244"/>
    </row>
    <row r="67" spans="1:10">
      <c r="A67" s="244"/>
      <c r="B67" s="245"/>
      <c r="C67" s="244"/>
      <c r="D67" s="244"/>
      <c r="E67" s="244"/>
      <c r="F67" s="244"/>
      <c r="G67" s="244"/>
      <c r="H67" s="244"/>
      <c r="I67" s="244"/>
      <c r="J67" s="244"/>
    </row>
    <row r="68" spans="1:10">
      <c r="A68" s="244"/>
      <c r="B68" s="245"/>
      <c r="C68" s="244"/>
      <c r="D68" s="244"/>
      <c r="E68" s="244"/>
      <c r="F68" s="244"/>
      <c r="G68" s="244"/>
      <c r="H68" s="244"/>
      <c r="I68" s="244"/>
      <c r="J68" s="244"/>
    </row>
    <row r="69" spans="1:10">
      <c r="A69" s="244"/>
      <c r="B69" s="245"/>
      <c r="C69" s="244"/>
      <c r="D69" s="244"/>
      <c r="E69" s="244"/>
      <c r="F69" s="244"/>
      <c r="G69" s="244"/>
      <c r="H69" s="244"/>
      <c r="I69" s="244"/>
      <c r="J69" s="244"/>
    </row>
    <row r="70" spans="1:10">
      <c r="A70" s="244"/>
      <c r="B70" s="245"/>
      <c r="C70" s="244"/>
      <c r="D70" s="244"/>
      <c r="E70" s="244"/>
      <c r="F70" s="244"/>
      <c r="G70" s="244"/>
      <c r="H70" s="244"/>
      <c r="I70" s="244"/>
      <c r="J70" s="244"/>
    </row>
    <row r="71" spans="1:10">
      <c r="A71" s="244"/>
      <c r="B71" s="245"/>
      <c r="C71" s="244"/>
      <c r="D71" s="244"/>
      <c r="E71" s="244"/>
      <c r="F71" s="244"/>
      <c r="G71" s="244"/>
      <c r="H71" s="244"/>
      <c r="I71" s="244"/>
      <c r="J71" s="244"/>
    </row>
    <row r="72" spans="1:10">
      <c r="A72" s="244"/>
      <c r="B72" s="245"/>
      <c r="C72" s="244"/>
      <c r="D72" s="244"/>
      <c r="E72" s="244"/>
      <c r="F72" s="244"/>
      <c r="G72" s="244"/>
      <c r="H72" s="244"/>
      <c r="I72" s="244"/>
      <c r="J72" s="244"/>
    </row>
    <row r="73" spans="1:10">
      <c r="A73" s="244"/>
      <c r="B73" s="245"/>
      <c r="C73" s="244"/>
      <c r="D73" s="244"/>
      <c r="E73" s="244"/>
      <c r="F73" s="244"/>
      <c r="G73" s="244"/>
      <c r="H73" s="244"/>
      <c r="I73" s="244"/>
      <c r="J73" s="244"/>
    </row>
    <row r="74" spans="1:10">
      <c r="A74" s="244"/>
      <c r="B74" s="245"/>
      <c r="C74" s="244"/>
      <c r="D74" s="244"/>
      <c r="E74" s="244"/>
      <c r="F74" s="244"/>
      <c r="G74" s="244"/>
      <c r="H74" s="244"/>
      <c r="I74" s="244"/>
      <c r="J74" s="244"/>
    </row>
    <row r="75" spans="1:10">
      <c r="A75" s="244"/>
      <c r="B75" s="245"/>
      <c r="C75" s="244"/>
      <c r="D75" s="244"/>
      <c r="E75" s="244"/>
      <c r="F75" s="244"/>
      <c r="G75" s="244"/>
      <c r="H75" s="244"/>
      <c r="I75" s="244"/>
      <c r="J75" s="244"/>
    </row>
    <row r="76" spans="1:10">
      <c r="A76" s="244"/>
      <c r="B76" s="245"/>
      <c r="C76" s="244"/>
      <c r="D76" s="244"/>
      <c r="E76" s="244"/>
      <c r="F76" s="244"/>
      <c r="G76" s="244"/>
      <c r="H76" s="244"/>
      <c r="I76" s="244"/>
      <c r="J76" s="244"/>
    </row>
    <row r="77" spans="1:10">
      <c r="A77" s="244"/>
      <c r="B77" s="245"/>
      <c r="C77" s="244"/>
      <c r="D77" s="244"/>
      <c r="E77" s="244"/>
      <c r="F77" s="244"/>
      <c r="G77" s="244"/>
      <c r="H77" s="244"/>
      <c r="I77" s="244"/>
      <c r="J77" s="244"/>
    </row>
    <row r="78" spans="1:10">
      <c r="A78" s="244"/>
      <c r="B78" s="245"/>
      <c r="C78" s="244"/>
      <c r="D78" s="244"/>
      <c r="E78" s="244"/>
      <c r="F78" s="244"/>
      <c r="G78" s="244"/>
      <c r="H78" s="244"/>
      <c r="I78" s="244"/>
      <c r="J78" s="244"/>
    </row>
    <row r="79" spans="1:10">
      <c r="A79" s="244"/>
      <c r="B79" s="245"/>
      <c r="C79" s="244"/>
      <c r="D79" s="244"/>
      <c r="E79" s="244"/>
      <c r="F79" s="244"/>
      <c r="G79" s="244"/>
      <c r="H79" s="244"/>
      <c r="I79" s="244"/>
      <c r="J79" s="244"/>
    </row>
    <row r="80" spans="1:10">
      <c r="A80" s="244"/>
      <c r="B80" s="245"/>
      <c r="C80" s="244"/>
      <c r="D80" s="244"/>
      <c r="E80" s="244"/>
      <c r="F80" s="244"/>
      <c r="G80" s="244"/>
      <c r="H80" s="244"/>
      <c r="I80" s="244"/>
      <c r="J80" s="243"/>
    </row>
    <row r="81" spans="1:10">
      <c r="A81" s="244"/>
      <c r="B81" s="245"/>
      <c r="C81" s="244"/>
      <c r="D81" s="244"/>
      <c r="E81" s="244"/>
      <c r="F81" s="244"/>
      <c r="G81" s="244"/>
      <c r="H81" s="244"/>
      <c r="I81" s="244"/>
      <c r="J81" s="243"/>
    </row>
    <row r="82" spans="1:10">
      <c r="A82" s="244"/>
      <c r="B82" s="245"/>
      <c r="C82" s="244"/>
      <c r="D82" s="244"/>
      <c r="E82" s="244"/>
      <c r="F82" s="244"/>
      <c r="G82" s="244"/>
      <c r="H82" s="244"/>
      <c r="I82" s="244"/>
      <c r="J82" s="243"/>
    </row>
    <row r="83" spans="1:10">
      <c r="A83" s="244"/>
      <c r="B83" s="245"/>
      <c r="C83" s="244"/>
      <c r="D83" s="244"/>
      <c r="E83" s="244"/>
      <c r="F83" s="244"/>
      <c r="G83" s="244"/>
      <c r="H83" s="244"/>
      <c r="I83" s="244"/>
      <c r="J83" s="243"/>
    </row>
    <row r="84" spans="1:10">
      <c r="A84" s="244"/>
      <c r="B84" s="245"/>
      <c r="C84" s="244"/>
      <c r="D84" s="244"/>
      <c r="E84" s="244"/>
      <c r="F84" s="244"/>
      <c r="G84" s="244"/>
      <c r="H84" s="244"/>
      <c r="I84" s="244"/>
      <c r="J84" s="243"/>
    </row>
    <row r="85" spans="1:10">
      <c r="A85" s="243"/>
      <c r="B85" s="243"/>
      <c r="C85" s="243"/>
      <c r="D85" s="243"/>
      <c r="E85" s="243"/>
      <c r="F85" s="243"/>
      <c r="G85" s="243"/>
      <c r="H85" s="243"/>
      <c r="I85" s="243"/>
      <c r="J85" s="243"/>
    </row>
    <row r="86" spans="1:10">
      <c r="A86" s="243"/>
      <c r="B86" s="243"/>
      <c r="C86" s="243"/>
      <c r="D86" s="243"/>
      <c r="E86" s="243"/>
      <c r="F86" s="243"/>
      <c r="G86" s="243"/>
      <c r="H86" s="243"/>
      <c r="I86" s="243"/>
    </row>
    <row r="105" ht="14.95" customHeight="1"/>
    <row r="129" spans="11:14">
      <c r="K129" s="243"/>
      <c r="L129" s="243"/>
      <c r="M129" s="243"/>
      <c r="N129" s="243"/>
    </row>
    <row r="130" spans="11:14">
      <c r="K130" s="243"/>
      <c r="L130" s="243"/>
      <c r="M130" s="243"/>
      <c r="N130" s="243"/>
    </row>
    <row r="131" spans="11:14">
      <c r="K131" s="243"/>
      <c r="L131" s="243"/>
      <c r="M131" s="243"/>
      <c r="N131" s="243"/>
    </row>
    <row r="132" spans="11:14">
      <c r="K132" s="243"/>
      <c r="L132" s="243"/>
      <c r="M132" s="243"/>
      <c r="N132" s="243"/>
    </row>
    <row r="133" spans="11:14">
      <c r="K133" s="243"/>
      <c r="L133" s="243"/>
      <c r="M133" s="243"/>
      <c r="N133" s="243"/>
    </row>
    <row r="134" spans="11:14">
      <c r="K134" s="243"/>
      <c r="L134" s="243"/>
      <c r="M134" s="243"/>
      <c r="N134" s="243"/>
    </row>
    <row r="135" spans="11:14">
      <c r="K135" s="243"/>
      <c r="L135" s="243"/>
      <c r="M135" s="243"/>
      <c r="N135" s="243"/>
    </row>
    <row r="136" spans="11:14">
      <c r="K136" s="243"/>
      <c r="L136" s="243"/>
      <c r="M136" s="243"/>
      <c r="N136" s="243"/>
    </row>
    <row r="137" spans="11:14">
      <c r="K137" s="243"/>
      <c r="L137" s="243"/>
      <c r="M137" s="243"/>
      <c r="N137" s="243"/>
    </row>
    <row r="138" spans="11:14">
      <c r="K138" s="243"/>
      <c r="L138" s="243"/>
      <c r="M138" s="243"/>
      <c r="N138" s="243"/>
    </row>
    <row r="139" spans="11:14">
      <c r="K139" s="244"/>
      <c r="L139" s="243"/>
      <c r="M139" s="243"/>
      <c r="N139" s="244"/>
    </row>
    <row r="140" spans="11:14">
      <c r="K140" s="244"/>
      <c r="L140" s="243"/>
      <c r="M140" s="243"/>
      <c r="N140" s="244"/>
    </row>
    <row r="141" spans="11:14">
      <c r="K141" s="244"/>
      <c r="L141" s="243"/>
      <c r="M141" s="243"/>
      <c r="N141" s="244"/>
    </row>
    <row r="142" spans="11:14">
      <c r="K142" s="244"/>
      <c r="L142" s="243"/>
      <c r="M142" s="243"/>
      <c r="N142" s="244"/>
    </row>
    <row r="143" spans="11:14">
      <c r="K143" s="244"/>
      <c r="L143" s="243"/>
      <c r="M143" s="243"/>
      <c r="N143" s="244"/>
    </row>
    <row r="144" spans="11:14">
      <c r="K144" s="244"/>
      <c r="L144" s="243"/>
      <c r="M144" s="243"/>
      <c r="N144" s="244"/>
    </row>
    <row r="145" spans="11:14">
      <c r="K145" s="244"/>
      <c r="L145" s="243"/>
      <c r="M145" s="243"/>
      <c r="N145" s="244"/>
    </row>
    <row r="146" spans="11:14">
      <c r="K146" s="244"/>
      <c r="L146" s="243"/>
      <c r="M146" s="243"/>
      <c r="N146" s="244"/>
    </row>
    <row r="147" spans="11:14">
      <c r="K147" s="244"/>
      <c r="L147" s="243"/>
      <c r="M147" s="243"/>
      <c r="N147" s="244"/>
    </row>
    <row r="148" spans="11:14">
      <c r="K148" s="244"/>
      <c r="L148" s="243"/>
      <c r="M148" s="243"/>
      <c r="N148" s="244"/>
    </row>
    <row r="149" spans="11:14">
      <c r="K149" s="244"/>
      <c r="L149" s="243"/>
      <c r="M149" s="243"/>
      <c r="N149" s="244"/>
    </row>
    <row r="150" spans="11:14">
      <c r="K150" s="244"/>
      <c r="L150" s="243"/>
      <c r="M150" s="243"/>
      <c r="N150" s="244"/>
    </row>
    <row r="151" spans="11:14">
      <c r="K151" s="244"/>
      <c r="L151" s="243"/>
      <c r="M151" s="243"/>
      <c r="N151" s="244"/>
    </row>
    <row r="152" spans="11:14">
      <c r="K152" s="244"/>
      <c r="L152" s="243"/>
      <c r="M152" s="243"/>
      <c r="N152" s="244"/>
    </row>
    <row r="153" spans="11:14">
      <c r="K153" s="244"/>
      <c r="L153" s="243"/>
      <c r="M153" s="243"/>
      <c r="N153" s="244"/>
    </row>
    <row r="154" spans="11:14">
      <c r="K154" s="244"/>
      <c r="L154" s="243"/>
      <c r="M154" s="244"/>
      <c r="N154" s="244"/>
    </row>
    <row r="155" spans="11:14">
      <c r="K155" s="243"/>
      <c r="L155" s="243"/>
      <c r="M155" s="243"/>
      <c r="N155" s="243"/>
    </row>
    <row r="156" spans="11:14">
      <c r="K156" s="243"/>
      <c r="L156" s="243"/>
      <c r="M156" s="243"/>
      <c r="N156" s="243"/>
    </row>
    <row r="157" spans="11:14">
      <c r="K157" s="243"/>
      <c r="L157" s="243"/>
      <c r="M157" s="243"/>
      <c r="N157" s="243"/>
    </row>
    <row r="158" spans="11:14">
      <c r="K158" s="243"/>
      <c r="L158" s="243"/>
      <c r="M158" s="243"/>
      <c r="N158" s="243"/>
    </row>
    <row r="159" spans="11:14">
      <c r="K159" s="243"/>
      <c r="L159" s="243"/>
      <c r="M159" s="243"/>
      <c r="N159" s="243"/>
    </row>
    <row r="160" spans="11:14">
      <c r="K160" s="243"/>
      <c r="L160" s="243"/>
      <c r="M160" s="243"/>
      <c r="N160" s="243"/>
    </row>
  </sheetData>
  <mergeCells count="1">
    <mergeCell ref="A1:I1"/>
  </mergeCells>
  <hyperlinks>
    <hyperlink ref="C2:H2" location="'strona 1'!A1" display="Podstawa prawna aktualnie wykonywanych orzeczeń" xr:uid="{00000000-0004-0000-0100-000000000000}"/>
    <hyperlink ref="C3:H3" location="'strona 2'!A1" display="Aktualnie wykonywane orzeczenia wg rodzajów przestępstw" xr:uid="{00000000-0004-0000-0100-000001000000}"/>
    <hyperlink ref="C4:H4" location="'strona  4'!A1" display="Zasadnicza kara pozbawienia wolności wg wymiaru kary" xr:uid="{00000000-0004-0000-0100-000002000000}"/>
    <hyperlink ref="C5:H5" location="'strona  4'!A1" display="Zastępcza kara pozbawienia wolności wg wymiaru kary" xr:uid="{00000000-0004-0000-0100-000003000000}"/>
    <hyperlink ref="C6:H6" location="'strona  4'!A1" display=" Inne środki izolacyjne  wg wymiaru kary " xr:uid="{00000000-0004-0000-0100-000004000000}"/>
    <hyperlink ref="C7:H7" location="'strona  5'!A1" display="Orzeczenia wg rodzaju kary" xr:uid="{00000000-0004-0000-0100-000005000000}"/>
    <hyperlink ref="C8:H8" location="'strona  6'!A1" display="Przyczyny zakończenia wykonywanych orzeczeń " xr:uid="{00000000-0004-0000-0100-000006000000}"/>
    <hyperlink ref="C9:H9" location="'strona  7'!A1" display="Wyroki z wyznaczonym przez sąd terminem stawienia się do " xr:uid="{00000000-0004-0000-0100-000007000000}"/>
    <hyperlink ref="C9:H10" location="'strona  7'!A1" display="Wyroki z wyznaczonym przez sąd terminem stawienia się do " xr:uid="{00000000-0004-0000-0100-000008000000}"/>
    <hyperlink ref="C11:H12" location="'strona  8'!A1" display="Wyroki z wyznaczonym przez sąd terminem stawienia się do " xr:uid="{00000000-0004-0000-0100-000009000000}"/>
    <hyperlink ref="C13:I14" location="'strona  9'!A1" display="Wyroki z wyznaczonym przez sąd terminem stawienia się do " xr:uid="{00000000-0004-0000-0100-00000A000000}"/>
    <hyperlink ref="C15:I16" location="'strona  9'!A1" display="Wyroki z wyznaczonym przez sąd terminem stawienia się do " xr:uid="{00000000-0004-0000-0100-00000B000000}"/>
    <hyperlink ref="C17:H18" location="'strona  9'!A1" display="Wyroki z wyznaczonym przez sąd terminem stawienia się do " xr:uid="{00000000-0004-0000-0100-00000C000000}"/>
    <hyperlink ref="C19:H20" location="'strona 10'!A1" display="Orzeczenia z wyznaczonym przez sąd terminem stawienia się do " xr:uid="{00000000-0004-0000-0100-00000D000000}"/>
    <hyperlink ref="C21:H22" location="'strona  11'!A1" display="Skazani zakwalifikowani do oddziałów terapeutycznych" xr:uid="{00000000-0004-0000-0100-00000E000000}"/>
    <hyperlink ref="C23:H24" location="'strona 12'!A1" display="Skazani zakwalifikowani do oddziałów terapeutycznych" xr:uid="{00000000-0004-0000-0100-00000F000000}"/>
    <hyperlink ref="C25:H26" location="'strona 12'!A1" display="Skazani przebywający poza oddziałami terapeutycznymi" xr:uid="{00000000-0004-0000-0100-000010000000}"/>
    <hyperlink ref="C27:I28" location="'strona 13'!A1" display="Skazani zakwalifikowani do systemu terapeutycznego" xr:uid="{00000000-0004-0000-0100-000011000000}"/>
    <hyperlink ref="C29:I29" location="'strona 14'!A1" display="Liczba udzielonych przepustek i zezwoleń" xr:uid="{00000000-0004-0000-0100-000012000000}"/>
    <hyperlink ref="C30:I30" location="strona15!A1" display="Liczba udzielonych  zezwoleń na opuszczenie zakładu " xr:uid="{00000000-0004-0000-0100-000013000000}"/>
    <hyperlink ref="C30:I32" location="'strona 14'!A1" display="Liczba udzielonych  zezwoleń na opuszczenie zakładu " xr:uid="{00000000-0004-0000-0100-000014000000}"/>
    <hyperlink ref="C33:I33" location="'strona 15'!A1" display="Warunkowe zwolnienia" xr:uid="{00000000-0004-0000-0100-000015000000}"/>
    <hyperlink ref="C34:I34" location="'strona 15'!A1" display="Warunkowe zwolnienia - wnioski rozpatrzone pozytywnie" xr:uid="{00000000-0004-0000-0100-000016000000}"/>
    <hyperlink ref="C35:I35" location="'strona 15'!A1" display="Warunkowe zwolnienia - wnioski rozpatrzone negatywnie" xr:uid="{00000000-0004-0000-0100-000017000000}"/>
    <hyperlink ref="C41:I41" location="'strona 17'!A1" display="Samoagresje " xr:uid="{00000000-0004-0000-0100-000018000000}"/>
    <hyperlink ref="C42:I42" location="'strona 17'!A1" display="Przyczyny samoagresji" xr:uid="{00000000-0004-0000-0100-000019000000}"/>
    <hyperlink ref="C43:I43" location="'strona 18'!A1" display="Wykonanie kary umieszczenia w celi izolacyjnej" xr:uid="{00000000-0004-0000-0100-00001A000000}"/>
    <hyperlink ref="C44:I44" location="'strona 18'!A1" display="Zastosowanie art. 46§1 KK" xr:uid="{00000000-0004-0000-0100-00001B000000}"/>
    <hyperlink ref="C45:I46" location="'strona 18'!A1" display="Liczba osób wobec których wykonano badania " xr:uid="{00000000-0004-0000-0100-00001C000000}"/>
    <hyperlink ref="C47:I47" location="'strona 19'!A1" display="Wykonanie budżetu więziennictwa" xr:uid="{00000000-0004-0000-0100-00001D000000}"/>
    <hyperlink ref="C48:I48" location="'strona 19'!A1" display="Koszty funkcjonowania więziennictwa" xr:uid="{00000000-0004-0000-0100-00001E000000}"/>
    <hyperlink ref="C2:I2" location="'strona 1'!A1" display="Podstawa prawna aktualnie wykonywanych orzeczeń" xr:uid="{00000000-0004-0000-0100-00001F000000}"/>
    <hyperlink ref="C3:I3" location="'strona 2'!A1" display="Aktualnie wykonywane orzeczenia wg rodzajów przestępstw" xr:uid="{00000000-0004-0000-0100-000020000000}"/>
    <hyperlink ref="C4:I4" location="'strona  4'!A1" display="Zasadnicza kara pozbawienia wolności wg wymiaru kary" xr:uid="{00000000-0004-0000-0100-000021000000}"/>
    <hyperlink ref="C5:I5" location="'strona  4'!A1" display="Zastępcza kara pozbawienia wolności wg wymiaru kary" xr:uid="{00000000-0004-0000-0100-000022000000}"/>
    <hyperlink ref="C6:I6" location="'strona  4'!A1" display=" Inne środki izolacyjne  wg wymiaru kary " xr:uid="{00000000-0004-0000-0100-000023000000}"/>
    <hyperlink ref="C25:I26" location="'strona 12'!A1" display="Skazani przebywający poza oddziałami terapeutycznymi" xr:uid="{00000000-0004-0000-0100-000024000000}"/>
    <hyperlink ref="C23:I24" location="'strona 12'!A1" display="Skazani zakwalifikowani do oddziałów terapeutycznych" xr:uid="{00000000-0004-0000-0100-000025000000}"/>
    <hyperlink ref="C21:I22" location="'strona  11'!A1" display="Skazani zakwalifikowani do oddziałów terapeutycznych" xr:uid="{00000000-0004-0000-0100-000026000000}"/>
    <hyperlink ref="C19:I20" location="'strona 10'!A1" display="Orzeczenia z wyznaczonym przez sąd terminem stawienia się do " xr:uid="{00000000-0004-0000-0100-000027000000}"/>
    <hyperlink ref="C17:I18" location="'strona  9'!A1" display="Wyroki z wyznaczonym przez sąd terminem stawienia się do " xr:uid="{00000000-0004-0000-0100-000028000000}"/>
    <hyperlink ref="C11:I12" location="'strona  8'!A1" display="Wyroki z wyznaczonym przez sąd terminem stawienia się do " xr:uid="{00000000-0004-0000-0100-000029000000}"/>
    <hyperlink ref="C9:I10" location="'strona  7'!A1" display="Wyroki z wyznaczonym przez sąd terminem stawienia się do " xr:uid="{00000000-0004-0000-0100-00002A000000}"/>
    <hyperlink ref="C8:I8" location="'strona  6'!A1" display="Przyczyny zakończenia wykonywanych orzeczeń " xr:uid="{00000000-0004-0000-0100-00002B000000}"/>
    <hyperlink ref="C7:I7" location="'strona  5'!A1" display="Orzeczenia wg rodzaju kary" xr:uid="{00000000-0004-0000-0100-00002C000000}"/>
    <hyperlink ref="I33" location="'strona 15'!A1" display="'strona 15'!A1" xr:uid="{00000000-0004-0000-0100-00002D000000}"/>
    <hyperlink ref="I34" location="'strona 15'!A1" display="'strona 15'!A1" xr:uid="{00000000-0004-0000-0100-00002E000000}"/>
    <hyperlink ref="I35" location="'strona 15'!A1" display="'strona 15'!A1" xr:uid="{00000000-0004-0000-0100-00002F000000}"/>
    <hyperlink ref="I36" location="'strona 16'!A1" display="'strona 16'!A1" xr:uid="{00000000-0004-0000-0100-000030000000}"/>
    <hyperlink ref="I38" location="'strona 17'!A1" display="'strona 17'!A1" xr:uid="{00000000-0004-0000-0100-000031000000}"/>
    <hyperlink ref="I41" location="'strona 17'!A1" display="'strona 17'!A1" xr:uid="{00000000-0004-0000-0100-000032000000}"/>
    <hyperlink ref="I42" location="'strona 17'!A1" display="'strona 17'!A1" xr:uid="{00000000-0004-0000-0100-000033000000}"/>
    <hyperlink ref="I43" location="'strona 18'!A1" display="'strona 18'!A1" xr:uid="{00000000-0004-0000-0100-000034000000}"/>
    <hyperlink ref="I44" location="'strona 18'!A1" display="'strona 18'!A1" xr:uid="{00000000-0004-0000-0100-000035000000}"/>
    <hyperlink ref="I45" location="'strona 18'!A1" display="'strona 18'!A1" xr:uid="{00000000-0004-0000-0100-000036000000}"/>
    <hyperlink ref="I47" location="'strona 19'!A1" display="'strona 19'!A1" xr:uid="{00000000-0004-0000-0100-000037000000}"/>
    <hyperlink ref="I48" location="'strona 19'!A1" display="'strona 19'!A1" xr:uid="{00000000-0004-0000-0100-000038000000}"/>
    <hyperlink ref="C36:I37" location="'strona 16'!A1" display="Pozytywnie i negatywnie rozpatrzone wnioski o warunkowe" xr:uid="{00000000-0004-0000-0100-000039000000}"/>
    <hyperlink ref="C38:I40" location="'strona 17'!A1" display="Zażalenia złożone przez dyrektorów jednostek penitencjarnych" xr:uid="{00000000-0004-0000-0100-00003A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36"/>
  <sheetViews>
    <sheetView topLeftCell="A13" zoomScaleNormal="100" workbookViewId="0">
      <selection activeCell="G34" sqref="G34"/>
    </sheetView>
  </sheetViews>
  <sheetFormatPr defaultColWidth="9.125" defaultRowHeight="13.6"/>
  <cols>
    <col min="1" max="2" width="9.125" style="1"/>
    <col min="3" max="3" width="18.875" style="1" customWidth="1"/>
    <col min="4" max="4" width="14.25" style="1" customWidth="1"/>
    <col min="5" max="6" width="13.625" style="1" customWidth="1"/>
    <col min="7" max="7" width="15.875" style="1" customWidth="1"/>
    <col min="8" max="16384" width="9.125" style="1"/>
  </cols>
  <sheetData>
    <row r="1" spans="1:6" s="7" customFormat="1" ht="20.05" customHeight="1">
      <c r="A1" s="7" t="s">
        <v>392</v>
      </c>
      <c r="B1" s="168" t="s">
        <v>423</v>
      </c>
    </row>
    <row r="2" spans="1:6" ht="31.6" customHeight="1">
      <c r="A2" s="820" t="s">
        <v>129</v>
      </c>
      <c r="B2" s="919"/>
      <c r="C2" s="919"/>
      <c r="D2" s="920"/>
      <c r="E2" s="921" t="s">
        <v>452</v>
      </c>
      <c r="F2" s="922" t="s">
        <v>480</v>
      </c>
    </row>
    <row r="3" spans="1:6" ht="23.1" customHeight="1">
      <c r="A3" s="190" t="s">
        <v>1</v>
      </c>
      <c r="B3" s="191"/>
      <c r="C3" s="191"/>
      <c r="D3" s="192"/>
      <c r="E3" s="193">
        <v>761</v>
      </c>
      <c r="F3" s="194">
        <f>SUM(F4:F8)</f>
        <v>757</v>
      </c>
    </row>
    <row r="4" spans="1:6" ht="23.1" customHeight="1">
      <c r="A4" s="195" t="s">
        <v>236</v>
      </c>
      <c r="B4" s="44" t="s">
        <v>159</v>
      </c>
      <c r="C4" s="44"/>
      <c r="D4" s="196"/>
      <c r="E4" s="197">
        <v>29</v>
      </c>
      <c r="F4" s="198">
        <v>20</v>
      </c>
    </row>
    <row r="5" spans="1:6" ht="23.1" customHeight="1">
      <c r="A5" s="195" t="s">
        <v>236</v>
      </c>
      <c r="B5" s="44" t="s">
        <v>160</v>
      </c>
      <c r="C5" s="44"/>
      <c r="D5" s="196"/>
      <c r="E5" s="199">
        <v>225</v>
      </c>
      <c r="F5" s="200">
        <v>192</v>
      </c>
    </row>
    <row r="6" spans="1:6" ht="23.1" customHeight="1">
      <c r="A6" s="195" t="s">
        <v>236</v>
      </c>
      <c r="B6" s="44" t="s">
        <v>161</v>
      </c>
      <c r="C6" s="44"/>
      <c r="D6" s="196"/>
      <c r="E6" s="201">
        <v>406</v>
      </c>
      <c r="F6" s="202">
        <v>454</v>
      </c>
    </row>
    <row r="7" spans="1:6" ht="23.1" customHeight="1">
      <c r="A7" s="195" t="s">
        <v>236</v>
      </c>
      <c r="B7" s="44" t="s">
        <v>237</v>
      </c>
      <c r="C7" s="44"/>
      <c r="D7" s="196"/>
      <c r="E7" s="199">
        <v>0</v>
      </c>
      <c r="F7" s="200">
        <v>0</v>
      </c>
    </row>
    <row r="8" spans="1:6" ht="23.1" customHeight="1">
      <c r="A8" s="203" t="s">
        <v>268</v>
      </c>
      <c r="B8" s="204"/>
      <c r="C8" s="204"/>
      <c r="D8" s="205"/>
      <c r="E8" s="206">
        <v>101</v>
      </c>
      <c r="F8" s="207">
        <v>91</v>
      </c>
    </row>
    <row r="9" spans="1:6" ht="20.05" customHeight="1"/>
    <row r="10" spans="1:6" ht="20.05" customHeight="1"/>
    <row r="11" spans="1:6" ht="20.05" customHeight="1"/>
    <row r="12" spans="1:6" s="7" customFormat="1" ht="20.05" customHeight="1">
      <c r="A12" s="7" t="s">
        <v>424</v>
      </c>
    </row>
    <row r="13" spans="1:6" ht="34.5" customHeight="1">
      <c r="A13" s="735" t="s">
        <v>129</v>
      </c>
      <c r="B13" s="736"/>
      <c r="C13" s="736"/>
      <c r="D13" s="736"/>
      <c r="E13" s="921" t="s">
        <v>453</v>
      </c>
      <c r="F13" s="922" t="s">
        <v>481</v>
      </c>
    </row>
    <row r="14" spans="1:6" ht="20.05" customHeight="1">
      <c r="A14" s="940"/>
      <c r="B14" s="941"/>
      <c r="C14" s="942"/>
      <c r="D14" s="942"/>
      <c r="E14" s="943"/>
      <c r="F14" s="944"/>
    </row>
    <row r="15" spans="1:6" ht="20.05" customHeight="1">
      <c r="A15" s="945" t="s">
        <v>303</v>
      </c>
      <c r="B15" s="946"/>
      <c r="C15" s="947"/>
      <c r="D15" s="947"/>
      <c r="E15" s="948">
        <v>15947</v>
      </c>
      <c r="F15" s="949">
        <v>16189</v>
      </c>
    </row>
    <row r="16" spans="1:6" ht="14.3" customHeight="1"/>
    <row r="17" spans="1:7" ht="10.55" customHeight="1"/>
    <row r="18" spans="1:7" ht="10.55" customHeight="1"/>
    <row r="19" spans="1:7" ht="10.55" customHeight="1"/>
    <row r="20" spans="1:7" ht="10.55" customHeight="1"/>
    <row r="21" spans="1:7" ht="10.55" customHeight="1"/>
    <row r="22" spans="1:7" s="7" customFormat="1" ht="20.05" customHeight="1">
      <c r="A22" s="7" t="s">
        <v>393</v>
      </c>
      <c r="B22" s="7" t="s">
        <v>425</v>
      </c>
    </row>
    <row r="23" spans="1:7" ht="20.05" customHeight="1">
      <c r="A23" s="733" t="s">
        <v>129</v>
      </c>
      <c r="B23" s="736"/>
      <c r="C23" s="736"/>
      <c r="D23" s="735" t="s">
        <v>269</v>
      </c>
      <c r="E23" s="736"/>
      <c r="F23" s="736"/>
      <c r="G23" s="923"/>
    </row>
    <row r="24" spans="1:7" ht="20.05" customHeight="1">
      <c r="A24" s="924"/>
      <c r="B24" s="925"/>
      <c r="C24" s="925"/>
      <c r="D24" s="926" t="s">
        <v>270</v>
      </c>
      <c r="E24" s="736"/>
      <c r="F24" s="735" t="s">
        <v>271</v>
      </c>
      <c r="G24" s="923"/>
    </row>
    <row r="25" spans="1:7" ht="20.05" customHeight="1">
      <c r="A25" s="924"/>
      <c r="B25" s="925"/>
      <c r="C25" s="925"/>
      <c r="D25" s="927" t="s">
        <v>1</v>
      </c>
      <c r="E25" s="928" t="s">
        <v>272</v>
      </c>
      <c r="F25" s="927" t="s">
        <v>1</v>
      </c>
      <c r="G25" s="928" t="s">
        <v>272</v>
      </c>
    </row>
    <row r="26" spans="1:7" ht="20.05" customHeight="1">
      <c r="A26" s="924"/>
      <c r="B26" s="925"/>
      <c r="C26" s="925"/>
      <c r="D26" s="929"/>
      <c r="E26" s="930" t="s">
        <v>273</v>
      </c>
      <c r="F26" s="929"/>
      <c r="G26" s="930" t="s">
        <v>273</v>
      </c>
    </row>
    <row r="27" spans="1:7" ht="20.05" customHeight="1" thickBot="1">
      <c r="A27" s="924"/>
      <c r="B27" s="925"/>
      <c r="C27" s="925"/>
      <c r="D27" s="929"/>
      <c r="E27" s="931" t="s">
        <v>274</v>
      </c>
      <c r="F27" s="929"/>
      <c r="G27" s="930" t="s">
        <v>274</v>
      </c>
    </row>
    <row r="28" spans="1:7" ht="20.05" customHeight="1" thickBot="1">
      <c r="A28" s="932"/>
      <c r="B28" s="933"/>
      <c r="C28" s="934"/>
      <c r="D28" s="935">
        <f>SUM(D29:D34)</f>
        <v>318</v>
      </c>
      <c r="E28" s="935">
        <f>SUM(E29:E34)</f>
        <v>37</v>
      </c>
      <c r="F28" s="935">
        <f>SUM(F29:F34)</f>
        <v>0</v>
      </c>
      <c r="G28" s="939">
        <f>SUM(G29:G34)</f>
        <v>0</v>
      </c>
    </row>
    <row r="29" spans="1:7" ht="20.05" customHeight="1">
      <c r="A29" s="1341" t="s">
        <v>275</v>
      </c>
      <c r="B29" s="1342"/>
      <c r="C29" s="1343"/>
      <c r="D29" s="936"/>
      <c r="E29" s="208"/>
      <c r="F29" s="936"/>
      <c r="G29" s="208"/>
    </row>
    <row r="30" spans="1:7" ht="20.05" customHeight="1">
      <c r="A30" s="1344"/>
      <c r="B30" s="1345"/>
      <c r="C30" s="1346"/>
      <c r="D30" s="936">
        <v>60</v>
      </c>
      <c r="E30" s="208">
        <v>1</v>
      </c>
      <c r="F30" s="936">
        <v>0</v>
      </c>
      <c r="G30" s="208">
        <v>0</v>
      </c>
    </row>
    <row r="31" spans="1:7" ht="20.05" customHeight="1">
      <c r="A31" s="209" t="s">
        <v>276</v>
      </c>
      <c r="B31" s="210"/>
      <c r="C31" s="210"/>
      <c r="D31" s="937"/>
      <c r="E31" s="211"/>
      <c r="F31" s="937"/>
      <c r="G31" s="211"/>
    </row>
    <row r="32" spans="1:7" ht="20.05" customHeight="1">
      <c r="A32" s="212" t="s">
        <v>277</v>
      </c>
      <c r="B32" s="22"/>
      <c r="C32" s="22"/>
      <c r="D32" s="936">
        <v>0</v>
      </c>
      <c r="E32" s="208">
        <v>0</v>
      </c>
      <c r="F32" s="936">
        <v>0</v>
      </c>
      <c r="G32" s="208">
        <v>0</v>
      </c>
    </row>
    <row r="33" spans="1:7" ht="20.05" customHeight="1">
      <c r="A33" s="209"/>
      <c r="B33" s="210"/>
      <c r="C33" s="210"/>
      <c r="D33" s="937"/>
      <c r="E33" s="211"/>
      <c r="F33" s="937"/>
      <c r="G33" s="211"/>
    </row>
    <row r="34" spans="1:7" ht="20.05" customHeight="1">
      <c r="A34" s="213" t="s">
        <v>278</v>
      </c>
      <c r="B34" s="214"/>
      <c r="C34" s="214"/>
      <c r="D34" s="938">
        <v>258</v>
      </c>
      <c r="E34" s="215">
        <v>36</v>
      </c>
      <c r="F34" s="938">
        <v>0</v>
      </c>
      <c r="G34" s="215">
        <v>0</v>
      </c>
    </row>
    <row r="36" spans="1:7" ht="14.3">
      <c r="A36" s="61" t="s">
        <v>407</v>
      </c>
    </row>
  </sheetData>
  <mergeCells count="1">
    <mergeCell ref="A29:C30"/>
  </mergeCell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Header>&amp;C18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46"/>
  <sheetViews>
    <sheetView topLeftCell="A22" zoomScaleNormal="100" workbookViewId="0">
      <selection activeCell="G44" sqref="G44"/>
    </sheetView>
  </sheetViews>
  <sheetFormatPr defaultColWidth="9.125" defaultRowHeight="13.6"/>
  <cols>
    <col min="1" max="1" width="8.875" style="1" customWidth="1"/>
    <col min="2" max="2" width="25.25" style="1" customWidth="1"/>
    <col min="3" max="6" width="10.375" style="1" customWidth="1"/>
    <col min="7" max="16384" width="9.125" style="1"/>
  </cols>
  <sheetData>
    <row r="1" spans="1:14" s="7" customFormat="1" ht="18.350000000000001">
      <c r="A1" s="171" t="s">
        <v>394</v>
      </c>
      <c r="B1" s="171" t="s">
        <v>427</v>
      </c>
    </row>
    <row r="2" spans="1:14" ht="14.3">
      <c r="A2" s="29"/>
      <c r="B2" s="29"/>
    </row>
    <row r="3" spans="1:14" ht="17.149999999999999" customHeight="1">
      <c r="A3" s="950" t="s">
        <v>129</v>
      </c>
      <c r="B3" s="951"/>
      <c r="C3" s="952" t="s">
        <v>279</v>
      </c>
      <c r="D3" s="952" t="s">
        <v>280</v>
      </c>
      <c r="E3" s="952" t="s">
        <v>196</v>
      </c>
      <c r="F3" s="952" t="s">
        <v>196</v>
      </c>
    </row>
    <row r="4" spans="1:14" ht="17.149999999999999" customHeight="1">
      <c r="A4" s="953"/>
      <c r="B4" s="925"/>
      <c r="C4" s="930" t="s">
        <v>281</v>
      </c>
      <c r="D4" s="930" t="s">
        <v>483</v>
      </c>
      <c r="E4" s="930" t="s">
        <v>282</v>
      </c>
      <c r="F4" s="930" t="s">
        <v>282</v>
      </c>
    </row>
    <row r="5" spans="1:14" ht="17.149999999999999" customHeight="1">
      <c r="A5" s="953"/>
      <c r="B5" s="925"/>
      <c r="C5" s="930" t="s">
        <v>448</v>
      </c>
      <c r="D5" s="930" t="s">
        <v>447</v>
      </c>
      <c r="E5" s="930" t="s">
        <v>283</v>
      </c>
      <c r="F5" s="930" t="s">
        <v>284</v>
      </c>
    </row>
    <row r="6" spans="1:14" ht="17.149999999999999" customHeight="1">
      <c r="A6" s="953"/>
      <c r="B6" s="925"/>
      <c r="C6" s="954"/>
      <c r="D6" s="954"/>
      <c r="E6" s="930" t="s">
        <v>285</v>
      </c>
      <c r="F6" s="930" t="s">
        <v>286</v>
      </c>
      <c r="G6" s="959"/>
      <c r="N6" s="960"/>
    </row>
    <row r="7" spans="1:14" ht="17.149999999999999" customHeight="1" thickBot="1">
      <c r="A7" s="953"/>
      <c r="B7" s="925"/>
      <c r="C7" s="930" t="s">
        <v>287</v>
      </c>
      <c r="D7" s="930" t="s">
        <v>287</v>
      </c>
      <c r="E7" s="954"/>
      <c r="F7" s="930" t="s">
        <v>288</v>
      </c>
    </row>
    <row r="8" spans="1:14" ht="18" customHeight="1" thickBot="1">
      <c r="A8" s="955" t="s">
        <v>289</v>
      </c>
      <c r="B8" s="956"/>
      <c r="C8" s="957">
        <f>SUM(C9:C10)</f>
        <v>6307</v>
      </c>
      <c r="D8" s="957">
        <f>SUM(D9:D10)</f>
        <v>10991</v>
      </c>
      <c r="E8" s="958">
        <f>D8*100/C8</f>
        <v>174.26668780719834</v>
      </c>
      <c r="F8" s="958">
        <f>D8*100/(C8*9/12)/1</f>
        <v>232.35558374293115</v>
      </c>
      <c r="H8" s="959"/>
    </row>
    <row r="9" spans="1:14" ht="18" customHeight="1">
      <c r="A9" s="1347" t="s">
        <v>290</v>
      </c>
      <c r="B9" s="217" t="s">
        <v>291</v>
      </c>
      <c r="C9" s="218">
        <v>5887</v>
      </c>
      <c r="D9" s="218">
        <v>8456</v>
      </c>
      <c r="E9" s="219">
        <v>143.63999999999999</v>
      </c>
      <c r="F9" s="220">
        <v>191.52</v>
      </c>
    </row>
    <row r="10" spans="1:14" ht="18" customHeight="1" thickBot="1">
      <c r="A10" s="1348"/>
      <c r="B10" s="221" t="s">
        <v>292</v>
      </c>
      <c r="C10" s="222">
        <v>420</v>
      </c>
      <c r="D10" s="223">
        <v>2535</v>
      </c>
      <c r="E10" s="224">
        <v>603.57000000000005</v>
      </c>
      <c r="F10" s="225">
        <v>804.76</v>
      </c>
    </row>
    <row r="11" spans="1:14" ht="18" customHeight="1" thickBot="1">
      <c r="A11" s="955" t="s">
        <v>293</v>
      </c>
      <c r="B11" s="956"/>
      <c r="C11" s="957">
        <f>SUM(C12:C14)</f>
        <v>5385298</v>
      </c>
      <c r="D11" s="957">
        <f>SUM(D12:D14)</f>
        <v>3912156</v>
      </c>
      <c r="E11" s="958">
        <f>D11*100/C11</f>
        <v>72.645116389102327</v>
      </c>
      <c r="F11" s="958">
        <f>D11*100/(C11*9/12)/1</f>
        <v>96.860155185469779</v>
      </c>
    </row>
    <row r="12" spans="1:14" ht="18" customHeight="1">
      <c r="A12" s="1349" t="s">
        <v>290</v>
      </c>
      <c r="B12" s="113" t="s">
        <v>294</v>
      </c>
      <c r="C12" s="226">
        <v>3492911</v>
      </c>
      <c r="D12" s="218">
        <v>2491328</v>
      </c>
      <c r="E12" s="227">
        <v>71.33</v>
      </c>
      <c r="F12" s="220">
        <v>95.1</v>
      </c>
    </row>
    <row r="13" spans="1:14" ht="18" customHeight="1">
      <c r="A13" s="1349"/>
      <c r="B13" s="221" t="s">
        <v>295</v>
      </c>
      <c r="C13" s="222">
        <v>1869517</v>
      </c>
      <c r="D13" s="223">
        <v>1404632</v>
      </c>
      <c r="E13" s="228">
        <v>75.13</v>
      </c>
      <c r="F13" s="229">
        <v>100.18</v>
      </c>
    </row>
    <row r="14" spans="1:14" ht="18" customHeight="1">
      <c r="A14" s="1349"/>
      <c r="B14" s="230" t="s">
        <v>296</v>
      </c>
      <c r="C14" s="231">
        <v>22870</v>
      </c>
      <c r="D14" s="232">
        <v>16196</v>
      </c>
      <c r="E14" s="228">
        <v>70.819999999999993</v>
      </c>
      <c r="F14" s="229">
        <v>94.42</v>
      </c>
    </row>
    <row r="15" spans="1:14">
      <c r="A15" s="233"/>
      <c r="B15" s="233"/>
      <c r="F15" s="21"/>
    </row>
    <row r="16" spans="1:14" s="7" customFormat="1" ht="17.149999999999999" customHeight="1">
      <c r="A16" s="171" t="s">
        <v>395</v>
      </c>
      <c r="B16" s="171" t="s">
        <v>428</v>
      </c>
      <c r="C16" s="171"/>
    </row>
    <row r="17" spans="1:7" ht="17.149999999999999" customHeight="1">
      <c r="A17" s="29"/>
      <c r="B17" s="29"/>
    </row>
    <row r="18" spans="1:7" ht="17.149999999999999" customHeight="1">
      <c r="A18" s="950" t="s">
        <v>129</v>
      </c>
      <c r="B18" s="951"/>
      <c r="C18" s="952" t="s">
        <v>279</v>
      </c>
      <c r="D18" s="952" t="s">
        <v>280</v>
      </c>
      <c r="E18" s="952" t="s">
        <v>196</v>
      </c>
      <c r="F18" s="952" t="s">
        <v>196</v>
      </c>
    </row>
    <row r="19" spans="1:7" ht="17.149999999999999" customHeight="1">
      <c r="A19" s="953"/>
      <c r="B19" s="925"/>
      <c r="C19" s="930" t="s">
        <v>281</v>
      </c>
      <c r="D19" s="930" t="s">
        <v>483</v>
      </c>
      <c r="E19" s="930" t="s">
        <v>282</v>
      </c>
      <c r="F19" s="930" t="s">
        <v>282</v>
      </c>
    </row>
    <row r="20" spans="1:7" ht="17.149999999999999" customHeight="1">
      <c r="A20" s="953"/>
      <c r="B20" s="925"/>
      <c r="C20" s="930" t="s">
        <v>448</v>
      </c>
      <c r="D20" s="930" t="s">
        <v>447</v>
      </c>
      <c r="E20" s="930" t="s">
        <v>283</v>
      </c>
      <c r="F20" s="930" t="s">
        <v>284</v>
      </c>
    </row>
    <row r="21" spans="1:7" ht="17.149999999999999" customHeight="1">
      <c r="A21" s="953"/>
      <c r="B21" s="925"/>
      <c r="C21" s="954"/>
      <c r="D21" s="954"/>
      <c r="E21" s="930" t="s">
        <v>285</v>
      </c>
      <c r="F21" s="930" t="s">
        <v>286</v>
      </c>
    </row>
    <row r="22" spans="1:7" ht="17.149999999999999" customHeight="1" thickBot="1">
      <c r="A22" s="953"/>
      <c r="B22" s="925"/>
      <c r="C22" s="930" t="s">
        <v>287</v>
      </c>
      <c r="D22" s="930" t="s">
        <v>287</v>
      </c>
      <c r="E22" s="954"/>
      <c r="F22" s="930" t="s">
        <v>288</v>
      </c>
    </row>
    <row r="23" spans="1:7" ht="18" customHeight="1" thickBot="1">
      <c r="A23" s="955" t="s">
        <v>293</v>
      </c>
      <c r="B23" s="956"/>
      <c r="C23" s="957">
        <f>C24+C26+C27+C28+C29+C30</f>
        <v>3492911</v>
      </c>
      <c r="D23" s="957">
        <f>SUM(D26:D30)</f>
        <v>2491328</v>
      </c>
      <c r="E23" s="958">
        <f>D23*100/C23</f>
        <v>71.325264228032154</v>
      </c>
      <c r="F23" s="958">
        <f>D23*100/(C23*9/12)/1</f>
        <v>95.100352304042872</v>
      </c>
    </row>
    <row r="24" spans="1:7" ht="18" hidden="1" customHeight="1">
      <c r="A24" s="216"/>
      <c r="B24" s="405" t="s">
        <v>385</v>
      </c>
      <c r="C24" s="406"/>
      <c r="D24" s="406"/>
      <c r="E24" s="407"/>
      <c r="F24" s="407"/>
    </row>
    <row r="25" spans="1:7" ht="18" customHeight="1">
      <c r="A25" s="1348" t="s">
        <v>290</v>
      </c>
      <c r="B25" s="113" t="s">
        <v>297</v>
      </c>
      <c r="C25" s="234"/>
      <c r="D25" s="218"/>
      <c r="E25" s="219"/>
      <c r="F25" s="219"/>
    </row>
    <row r="26" spans="1:7" ht="18" customHeight="1">
      <c r="A26" s="1348"/>
      <c r="B26" s="113" t="s">
        <v>298</v>
      </c>
      <c r="C26" s="226">
        <v>136674</v>
      </c>
      <c r="D26" s="218">
        <v>116987</v>
      </c>
      <c r="E26" s="219">
        <v>85.6</v>
      </c>
      <c r="F26" s="235">
        <v>114.13</v>
      </c>
    </row>
    <row r="27" spans="1:7" ht="18" customHeight="1">
      <c r="A27" s="1348"/>
      <c r="B27" s="230" t="s">
        <v>299</v>
      </c>
      <c r="C27" s="231">
        <v>2278007</v>
      </c>
      <c r="D27" s="232">
        <v>1646691</v>
      </c>
      <c r="E27" s="228">
        <v>72.290000000000006</v>
      </c>
      <c r="F27" s="235">
        <v>96.38</v>
      </c>
    </row>
    <row r="28" spans="1:7" ht="18" customHeight="1">
      <c r="A28" s="1348"/>
      <c r="B28" s="221" t="s">
        <v>300</v>
      </c>
      <c r="C28" s="222">
        <v>583121</v>
      </c>
      <c r="D28" s="223">
        <v>392706</v>
      </c>
      <c r="E28" s="228">
        <v>67.349999999999994</v>
      </c>
      <c r="F28" s="235">
        <v>89.79</v>
      </c>
    </row>
    <row r="29" spans="1:7" ht="18" customHeight="1">
      <c r="A29" s="1348"/>
      <c r="B29" s="221" t="s">
        <v>301</v>
      </c>
      <c r="C29" s="222">
        <v>332746</v>
      </c>
      <c r="D29" s="223">
        <v>271218</v>
      </c>
      <c r="E29" s="228">
        <v>81.510000000000005</v>
      </c>
      <c r="F29" s="235">
        <v>108.68</v>
      </c>
    </row>
    <row r="30" spans="1:7" ht="18" customHeight="1">
      <c r="A30" s="1350"/>
      <c r="B30" s="230" t="s">
        <v>302</v>
      </c>
      <c r="C30" s="231">
        <v>162363</v>
      </c>
      <c r="D30" s="232">
        <v>63726</v>
      </c>
      <c r="E30" s="228">
        <v>39.25</v>
      </c>
      <c r="F30" s="235">
        <v>52.33</v>
      </c>
      <c r="G30" s="1" t="s">
        <v>484</v>
      </c>
    </row>
    <row r="32" spans="1:7" ht="14.3">
      <c r="A32" s="61" t="s">
        <v>426</v>
      </c>
      <c r="B32" s="189"/>
    </row>
    <row r="33" spans="1:7" ht="14.3">
      <c r="A33" s="61"/>
      <c r="B33" s="189"/>
    </row>
    <row r="34" spans="1:7" ht="16.3">
      <c r="D34" s="29"/>
      <c r="E34" s="236"/>
      <c r="F34" s="236"/>
      <c r="G34" s="237"/>
    </row>
    <row r="35" spans="1:7" ht="16.3">
      <c r="E35" s="236"/>
      <c r="F35" s="237"/>
      <c r="G35" s="237"/>
    </row>
    <row r="36" spans="1:7" ht="16.3">
      <c r="D36" s="968"/>
      <c r="E36" s="236"/>
      <c r="F36" s="237"/>
      <c r="G36" s="237"/>
    </row>
    <row r="37" spans="1:7" ht="16.3">
      <c r="D37" s="968"/>
      <c r="E37" s="236"/>
      <c r="F37" s="237"/>
      <c r="G37" s="237"/>
    </row>
    <row r="38" spans="1:7" ht="16.3">
      <c r="D38" s="968"/>
      <c r="E38" s="236"/>
      <c r="F38" s="237"/>
      <c r="G38" s="237"/>
    </row>
    <row r="39" spans="1:7" ht="16.3">
      <c r="D39" s="237"/>
      <c r="E39" s="969"/>
      <c r="F39" s="237"/>
      <c r="G39" s="237"/>
    </row>
    <row r="40" spans="1:7" ht="16.3">
      <c r="D40" s="237"/>
      <c r="E40" s="237"/>
      <c r="F40" s="237"/>
      <c r="G40" s="237"/>
    </row>
    <row r="41" spans="1:7" ht="16.3">
      <c r="A41" s="1" t="s">
        <v>304</v>
      </c>
      <c r="D41" s="236"/>
      <c r="E41" s="236"/>
      <c r="F41" s="237"/>
      <c r="G41" s="237"/>
    </row>
    <row r="42" spans="1:7">
      <c r="A42" s="1" t="s">
        <v>401</v>
      </c>
    </row>
    <row r="43" spans="1:7">
      <c r="A43" s="1" t="s">
        <v>402</v>
      </c>
    </row>
    <row r="44" spans="1:7" ht="13.6" customHeight="1"/>
    <row r="46" spans="1:7">
      <c r="A46" s="1" t="s">
        <v>482</v>
      </c>
    </row>
  </sheetData>
  <mergeCells count="3">
    <mergeCell ref="A9:A10"/>
    <mergeCell ref="A12:A14"/>
    <mergeCell ref="A25:A30"/>
  </mergeCells>
  <pageMargins left="0.74803149606299213" right="0.74803149606299213" top="0.87" bottom="0.98425196850393704" header="0.51181102362204722" footer="0.51181102362204722"/>
  <pageSetup paperSize="9" scale="98" orientation="portrait" r:id="rId1"/>
  <headerFooter alignWithMargins="0">
    <oddHeader>&amp;C19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zoomScaleNormal="100" workbookViewId="0">
      <selection activeCell="J42" sqref="J42"/>
    </sheetView>
  </sheetViews>
  <sheetFormatPr defaultColWidth="9.125" defaultRowHeight="14.3"/>
  <cols>
    <col min="1" max="1" width="4.75" style="8" customWidth="1"/>
    <col min="2" max="2" width="32" style="8" customWidth="1"/>
    <col min="3" max="3" width="11.375" style="8" customWidth="1"/>
    <col min="4" max="4" width="11.125" style="8" customWidth="1"/>
    <col min="5" max="5" width="10.375" style="8" customWidth="1"/>
    <col min="6" max="7" width="9.875" style="8" customWidth="1"/>
    <col min="8" max="8" width="10.75" style="8" customWidth="1"/>
    <col min="9" max="9" width="9.875" style="8" customWidth="1"/>
    <col min="10" max="10" width="10.625" style="8" customWidth="1"/>
    <col min="11" max="11" width="11.375" style="8" customWidth="1"/>
    <col min="12" max="16384" width="9.125" style="8"/>
  </cols>
  <sheetData>
    <row r="1" spans="1:12" ht="15.8" customHeight="1">
      <c r="A1" s="24" t="s">
        <v>456</v>
      </c>
    </row>
    <row r="3" spans="1:12" ht="21.75" customHeight="1">
      <c r="A3" s="983" t="s">
        <v>0</v>
      </c>
      <c r="B3" s="984"/>
      <c r="C3" s="546"/>
      <c r="D3" s="546"/>
      <c r="E3" s="985" t="s">
        <v>318</v>
      </c>
      <c r="F3" s="985"/>
      <c r="G3" s="985"/>
      <c r="H3" s="985"/>
      <c r="I3" s="985"/>
      <c r="J3" s="985"/>
    </row>
    <row r="4" spans="1:12" ht="21.75" customHeight="1">
      <c r="A4" s="984"/>
      <c r="B4" s="984"/>
      <c r="C4" s="996" t="s">
        <v>449</v>
      </c>
      <c r="D4" s="994" t="s">
        <v>457</v>
      </c>
      <c r="E4" s="986" t="s">
        <v>2</v>
      </c>
      <c r="F4" s="987"/>
      <c r="G4" s="987"/>
      <c r="H4" s="988" t="s">
        <v>3</v>
      </c>
      <c r="I4" s="989"/>
      <c r="J4" s="989"/>
    </row>
    <row r="5" spans="1:12" ht="21.75" customHeight="1">
      <c r="A5" s="984"/>
      <c r="B5" s="984"/>
      <c r="C5" s="997"/>
      <c r="D5" s="995"/>
      <c r="E5" s="547" t="s">
        <v>4</v>
      </c>
      <c r="F5" s="548" t="s">
        <v>5</v>
      </c>
      <c r="G5" s="548" t="s">
        <v>6</v>
      </c>
      <c r="H5" s="549" t="s">
        <v>4</v>
      </c>
      <c r="I5" s="548" t="s">
        <v>5</v>
      </c>
      <c r="J5" s="548" t="s">
        <v>6</v>
      </c>
    </row>
    <row r="6" spans="1:12" ht="21.75" customHeight="1">
      <c r="A6" s="998">
        <v>1</v>
      </c>
      <c r="B6" s="999"/>
      <c r="C6" s="550">
        <v>2</v>
      </c>
      <c r="D6" s="551">
        <v>3</v>
      </c>
      <c r="E6" s="552">
        <v>4</v>
      </c>
      <c r="F6" s="552">
        <v>5</v>
      </c>
      <c r="G6" s="552">
        <v>6</v>
      </c>
      <c r="H6" s="552">
        <v>7</v>
      </c>
      <c r="I6" s="552">
        <v>8</v>
      </c>
      <c r="J6" s="553">
        <v>9</v>
      </c>
    </row>
    <row r="7" spans="1:12" s="20" customFormat="1" ht="21.75" customHeight="1" thickBot="1">
      <c r="A7" s="9" t="s">
        <v>1</v>
      </c>
      <c r="B7" s="10"/>
      <c r="C7" s="414">
        <v>72900</v>
      </c>
      <c r="D7" s="634">
        <f t="shared" ref="D7:J7" si="0">SUM(D8,D20,D31)</f>
        <v>72564</v>
      </c>
      <c r="E7" s="415">
        <f t="shared" si="0"/>
        <v>71564</v>
      </c>
      <c r="F7" s="415">
        <f t="shared" si="0"/>
        <v>3372</v>
      </c>
      <c r="G7" s="415">
        <f t="shared" si="0"/>
        <v>68192</v>
      </c>
      <c r="H7" s="415">
        <f t="shared" si="0"/>
        <v>1000</v>
      </c>
      <c r="I7" s="415">
        <f t="shared" si="0"/>
        <v>47</v>
      </c>
      <c r="J7" s="415">
        <f t="shared" si="0"/>
        <v>953</v>
      </c>
    </row>
    <row r="8" spans="1:12" s="12" customFormat="1" ht="23.95" customHeight="1" thickTop="1">
      <c r="A8" s="990" t="s">
        <v>7</v>
      </c>
      <c r="B8" s="628" t="s">
        <v>4</v>
      </c>
      <c r="C8" s="629">
        <v>62403</v>
      </c>
      <c r="D8" s="635">
        <f t="shared" ref="D8:J8" si="1">SUM(D9:D19)</f>
        <v>62144</v>
      </c>
      <c r="E8" s="630">
        <f t="shared" si="1"/>
        <v>61558</v>
      </c>
      <c r="F8" s="630">
        <f t="shared" si="1"/>
        <v>2847</v>
      </c>
      <c r="G8" s="630">
        <f t="shared" si="1"/>
        <v>58711</v>
      </c>
      <c r="H8" s="630">
        <f t="shared" si="1"/>
        <v>586</v>
      </c>
      <c r="I8" s="630">
        <f t="shared" si="1"/>
        <v>26</v>
      </c>
      <c r="J8" s="630">
        <f t="shared" si="1"/>
        <v>560</v>
      </c>
    </row>
    <row r="9" spans="1:12" s="12" customFormat="1" ht="24.8" customHeight="1">
      <c r="A9" s="991"/>
      <c r="B9" s="250" t="s">
        <v>8</v>
      </c>
      <c r="C9" s="416">
        <v>58492</v>
      </c>
      <c r="D9" s="636">
        <f t="shared" ref="D9:D19" si="2">SUM(E9,H9)</f>
        <v>58313</v>
      </c>
      <c r="E9" s="417">
        <f t="shared" ref="E9:E19" si="3">F9+G9</f>
        <v>57787</v>
      </c>
      <c r="F9" s="417">
        <v>2697</v>
      </c>
      <c r="G9" s="417">
        <v>55090</v>
      </c>
      <c r="H9" s="417">
        <f t="shared" ref="H9:H19" si="4">I9+J9</f>
        <v>526</v>
      </c>
      <c r="I9" s="417">
        <v>19</v>
      </c>
      <c r="J9" s="417">
        <v>507</v>
      </c>
    </row>
    <row r="10" spans="1:12" s="12" customFormat="1" ht="24.8" customHeight="1">
      <c r="A10" s="991"/>
      <c r="B10" s="250" t="s">
        <v>9</v>
      </c>
      <c r="C10" s="416">
        <v>187</v>
      </c>
      <c r="D10" s="636">
        <f t="shared" si="2"/>
        <v>171</v>
      </c>
      <c r="E10" s="417">
        <f t="shared" si="3"/>
        <v>171</v>
      </c>
      <c r="F10" s="417">
        <v>3</v>
      </c>
      <c r="G10" s="417">
        <v>168</v>
      </c>
      <c r="H10" s="417">
        <f t="shared" si="4"/>
        <v>0</v>
      </c>
      <c r="I10" s="417">
        <v>0</v>
      </c>
      <c r="J10" s="417">
        <v>0</v>
      </c>
    </row>
    <row r="11" spans="1:12" s="12" customFormat="1" ht="24.8" customHeight="1">
      <c r="A11" s="991"/>
      <c r="B11" s="250" t="s">
        <v>10</v>
      </c>
      <c r="C11" s="416">
        <v>841</v>
      </c>
      <c r="D11" s="636">
        <f t="shared" si="2"/>
        <v>702</v>
      </c>
      <c r="E11" s="417">
        <f t="shared" si="3"/>
        <v>680</v>
      </c>
      <c r="F11" s="417">
        <v>56</v>
      </c>
      <c r="G11" s="417">
        <v>624</v>
      </c>
      <c r="H11" s="417">
        <f t="shared" si="4"/>
        <v>22</v>
      </c>
      <c r="I11" s="417">
        <v>3</v>
      </c>
      <c r="J11" s="417">
        <v>19</v>
      </c>
      <c r="L11" s="13"/>
    </row>
    <row r="12" spans="1:12" s="12" customFormat="1" ht="24.8" customHeight="1">
      <c r="A12" s="991"/>
      <c r="B12" s="250" t="s">
        <v>11</v>
      </c>
      <c r="C12" s="416">
        <v>136</v>
      </c>
      <c r="D12" s="636">
        <f t="shared" si="2"/>
        <v>131</v>
      </c>
      <c r="E12" s="417">
        <f t="shared" si="3"/>
        <v>131</v>
      </c>
      <c r="F12" s="417">
        <v>7</v>
      </c>
      <c r="G12" s="417">
        <v>124</v>
      </c>
      <c r="H12" s="417">
        <f t="shared" si="4"/>
        <v>0</v>
      </c>
      <c r="I12" s="417">
        <v>0</v>
      </c>
      <c r="J12" s="417">
        <v>0</v>
      </c>
    </row>
    <row r="13" spans="1:12" s="12" customFormat="1" ht="24.8" customHeight="1">
      <c r="A13" s="991"/>
      <c r="B13" s="250" t="s">
        <v>410</v>
      </c>
      <c r="C13" s="416">
        <v>2565</v>
      </c>
      <c r="D13" s="636">
        <f t="shared" si="2"/>
        <v>2630</v>
      </c>
      <c r="E13" s="417">
        <f t="shared" si="3"/>
        <v>2593</v>
      </c>
      <c r="F13" s="417">
        <v>65</v>
      </c>
      <c r="G13" s="417">
        <v>2528</v>
      </c>
      <c r="H13" s="417">
        <f>I13+J13</f>
        <v>37</v>
      </c>
      <c r="I13" s="417">
        <v>3</v>
      </c>
      <c r="J13" s="417">
        <v>34</v>
      </c>
    </row>
    <row r="14" spans="1:12" s="12" customFormat="1" ht="24.8" customHeight="1">
      <c r="A14" s="991"/>
      <c r="B14" s="250" t="s">
        <v>411</v>
      </c>
      <c r="C14" s="416">
        <v>14</v>
      </c>
      <c r="D14" s="636">
        <f t="shared" si="2"/>
        <v>14</v>
      </c>
      <c r="E14" s="417">
        <f t="shared" si="3"/>
        <v>14</v>
      </c>
      <c r="F14" s="417">
        <v>0</v>
      </c>
      <c r="G14" s="417">
        <v>14</v>
      </c>
      <c r="H14" s="417">
        <f t="shared" si="4"/>
        <v>0</v>
      </c>
      <c r="I14" s="417">
        <v>0</v>
      </c>
      <c r="J14" s="417">
        <v>0</v>
      </c>
    </row>
    <row r="15" spans="1:12" s="12" customFormat="1" ht="24.8" customHeight="1">
      <c r="A15" s="992"/>
      <c r="B15" s="250" t="s">
        <v>412</v>
      </c>
      <c r="C15" s="416">
        <v>36</v>
      </c>
      <c r="D15" s="636">
        <f t="shared" si="2"/>
        <v>41</v>
      </c>
      <c r="E15" s="417">
        <f t="shared" si="3"/>
        <v>41</v>
      </c>
      <c r="F15" s="417">
        <v>3</v>
      </c>
      <c r="G15" s="417">
        <v>38</v>
      </c>
      <c r="H15" s="417">
        <f t="shared" si="4"/>
        <v>0</v>
      </c>
      <c r="I15" s="417">
        <v>0</v>
      </c>
      <c r="J15" s="417">
        <v>0</v>
      </c>
    </row>
    <row r="16" spans="1:12" s="12" customFormat="1" ht="24.8" customHeight="1">
      <c r="A16" s="992"/>
      <c r="B16" s="250" t="s">
        <v>12</v>
      </c>
      <c r="C16" s="416">
        <v>10</v>
      </c>
      <c r="D16" s="636">
        <f t="shared" si="2"/>
        <v>7</v>
      </c>
      <c r="E16" s="417">
        <f t="shared" si="3"/>
        <v>7</v>
      </c>
      <c r="F16" s="417">
        <v>0</v>
      </c>
      <c r="G16" s="417">
        <v>7</v>
      </c>
      <c r="H16" s="417">
        <f t="shared" si="4"/>
        <v>0</v>
      </c>
      <c r="I16" s="417">
        <v>0</v>
      </c>
      <c r="J16" s="417">
        <v>0</v>
      </c>
    </row>
    <row r="17" spans="1:10" s="12" customFormat="1" ht="24.8" customHeight="1">
      <c r="A17" s="992"/>
      <c r="B17" s="250" t="s">
        <v>13</v>
      </c>
      <c r="C17" s="416">
        <v>1</v>
      </c>
      <c r="D17" s="636">
        <f t="shared" si="2"/>
        <v>3</v>
      </c>
      <c r="E17" s="417">
        <f t="shared" si="3"/>
        <v>3</v>
      </c>
      <c r="F17" s="417">
        <v>0</v>
      </c>
      <c r="G17" s="417">
        <v>3</v>
      </c>
      <c r="H17" s="417">
        <f t="shared" si="4"/>
        <v>0</v>
      </c>
      <c r="I17" s="417">
        <v>0</v>
      </c>
      <c r="J17" s="417">
        <v>0</v>
      </c>
    </row>
    <row r="18" spans="1:10" s="12" customFormat="1" ht="24.8" customHeight="1">
      <c r="A18" s="992"/>
      <c r="B18" s="250" t="s">
        <v>14</v>
      </c>
      <c r="C18" s="416">
        <v>67</v>
      </c>
      <c r="D18" s="636">
        <f t="shared" si="2"/>
        <v>75</v>
      </c>
      <c r="E18" s="417">
        <f t="shared" si="3"/>
        <v>75</v>
      </c>
      <c r="F18" s="417">
        <v>11</v>
      </c>
      <c r="G18" s="417">
        <v>64</v>
      </c>
      <c r="H18" s="417">
        <f t="shared" si="4"/>
        <v>0</v>
      </c>
      <c r="I18" s="417">
        <v>0</v>
      </c>
      <c r="J18" s="417">
        <v>0</v>
      </c>
    </row>
    <row r="19" spans="1:10" s="12" customFormat="1" ht="24.8" customHeight="1" thickBot="1">
      <c r="A19" s="993"/>
      <c r="B19" s="251" t="s">
        <v>15</v>
      </c>
      <c r="C19" s="418">
        <v>54</v>
      </c>
      <c r="D19" s="637">
        <f t="shared" si="2"/>
        <v>57</v>
      </c>
      <c r="E19" s="419">
        <f t="shared" si="3"/>
        <v>56</v>
      </c>
      <c r="F19" s="419">
        <v>5</v>
      </c>
      <c r="G19" s="419">
        <v>51</v>
      </c>
      <c r="H19" s="419">
        <f t="shared" si="4"/>
        <v>1</v>
      </c>
      <c r="I19" s="419">
        <v>1</v>
      </c>
      <c r="J19" s="419">
        <v>0</v>
      </c>
    </row>
    <row r="20" spans="1:10" s="12" customFormat="1" ht="24.8" customHeight="1" thickTop="1">
      <c r="A20" s="978" t="s">
        <v>16</v>
      </c>
      <c r="B20" s="628" t="s">
        <v>4</v>
      </c>
      <c r="C20" s="629">
        <v>1408</v>
      </c>
      <c r="D20" s="635">
        <f t="shared" ref="D20:J20" si="5">SUM(D21:D30)</f>
        <v>1278</v>
      </c>
      <c r="E20" s="630">
        <f t="shared" si="5"/>
        <v>1238</v>
      </c>
      <c r="F20" s="630">
        <f t="shared" si="5"/>
        <v>56</v>
      </c>
      <c r="G20" s="630">
        <f t="shared" si="5"/>
        <v>1182</v>
      </c>
      <c r="H20" s="630">
        <f t="shared" si="5"/>
        <v>40</v>
      </c>
      <c r="I20" s="630">
        <f t="shared" si="5"/>
        <v>2</v>
      </c>
      <c r="J20" s="630">
        <f t="shared" si="5"/>
        <v>38</v>
      </c>
    </row>
    <row r="21" spans="1:10" s="12" customFormat="1" ht="24.8" customHeight="1">
      <c r="A21" s="979"/>
      <c r="B21" s="250" t="s">
        <v>8</v>
      </c>
      <c r="C21" s="420">
        <v>1308</v>
      </c>
      <c r="D21" s="638">
        <f t="shared" ref="D21:D30" si="6">SUM(E21,H21)</f>
        <v>1186</v>
      </c>
      <c r="E21" s="421">
        <f t="shared" ref="E21:E30" si="7">F21+G21</f>
        <v>1146</v>
      </c>
      <c r="F21" s="421">
        <v>54</v>
      </c>
      <c r="G21" s="421">
        <v>1092</v>
      </c>
      <c r="H21" s="421">
        <f t="shared" ref="H21:H30" si="8">I21+J21</f>
        <v>40</v>
      </c>
      <c r="I21" s="422">
        <v>2</v>
      </c>
      <c r="J21" s="422">
        <v>38</v>
      </c>
    </row>
    <row r="22" spans="1:10" s="12" customFormat="1" ht="24.8" customHeight="1">
      <c r="A22" s="979"/>
      <c r="B22" s="250" t="s">
        <v>9</v>
      </c>
      <c r="C22" s="420">
        <v>2</v>
      </c>
      <c r="D22" s="638">
        <f t="shared" si="6"/>
        <v>2</v>
      </c>
      <c r="E22" s="421">
        <f t="shared" si="7"/>
        <v>2</v>
      </c>
      <c r="F22" s="421">
        <v>0</v>
      </c>
      <c r="G22" s="421">
        <v>2</v>
      </c>
      <c r="H22" s="421">
        <f t="shared" si="8"/>
        <v>0</v>
      </c>
      <c r="I22" s="422">
        <v>0</v>
      </c>
      <c r="J22" s="422">
        <v>0</v>
      </c>
    </row>
    <row r="23" spans="1:10" s="12" customFormat="1" ht="24.8" customHeight="1">
      <c r="A23" s="979"/>
      <c r="B23" s="250" t="s">
        <v>11</v>
      </c>
      <c r="C23" s="420">
        <v>0</v>
      </c>
      <c r="D23" s="638">
        <f t="shared" si="6"/>
        <v>0</v>
      </c>
      <c r="E23" s="421">
        <f t="shared" si="7"/>
        <v>0</v>
      </c>
      <c r="F23" s="421">
        <v>0</v>
      </c>
      <c r="G23" s="421">
        <v>0</v>
      </c>
      <c r="H23" s="421">
        <f t="shared" si="8"/>
        <v>0</v>
      </c>
      <c r="I23" s="422">
        <v>0</v>
      </c>
      <c r="J23" s="422">
        <v>0</v>
      </c>
    </row>
    <row r="24" spans="1:10" s="12" customFormat="1" ht="24.8" customHeight="1">
      <c r="A24" s="979"/>
      <c r="B24" s="250" t="s">
        <v>410</v>
      </c>
      <c r="C24" s="420">
        <v>97</v>
      </c>
      <c r="D24" s="638">
        <f t="shared" si="6"/>
        <v>90</v>
      </c>
      <c r="E24" s="421">
        <f t="shared" si="7"/>
        <v>90</v>
      </c>
      <c r="F24" s="421">
        <v>2</v>
      </c>
      <c r="G24" s="421">
        <v>88</v>
      </c>
      <c r="H24" s="421">
        <f t="shared" si="8"/>
        <v>0</v>
      </c>
      <c r="I24" s="422">
        <v>0</v>
      </c>
      <c r="J24" s="422">
        <v>0</v>
      </c>
    </row>
    <row r="25" spans="1:10" ht="24.8" customHeight="1">
      <c r="A25" s="980"/>
      <c r="B25" s="250" t="s">
        <v>411</v>
      </c>
      <c r="C25" s="420">
        <v>0</v>
      </c>
      <c r="D25" s="638">
        <f t="shared" si="6"/>
        <v>0</v>
      </c>
      <c r="E25" s="421">
        <f t="shared" si="7"/>
        <v>0</v>
      </c>
      <c r="F25" s="422">
        <v>0</v>
      </c>
      <c r="G25" s="422">
        <v>0</v>
      </c>
      <c r="H25" s="421">
        <f t="shared" si="8"/>
        <v>0</v>
      </c>
      <c r="I25" s="422">
        <v>0</v>
      </c>
      <c r="J25" s="422">
        <v>0</v>
      </c>
    </row>
    <row r="26" spans="1:10" ht="24.8" customHeight="1">
      <c r="A26" s="980"/>
      <c r="B26" s="250" t="s">
        <v>412</v>
      </c>
      <c r="C26" s="420">
        <v>0</v>
      </c>
      <c r="D26" s="638">
        <f t="shared" si="6"/>
        <v>0</v>
      </c>
      <c r="E26" s="421">
        <f t="shared" si="7"/>
        <v>0</v>
      </c>
      <c r="F26" s="422">
        <v>0</v>
      </c>
      <c r="G26" s="422">
        <v>0</v>
      </c>
      <c r="H26" s="421">
        <f t="shared" si="8"/>
        <v>0</v>
      </c>
      <c r="I26" s="422">
        <v>0</v>
      </c>
      <c r="J26" s="422">
        <v>0</v>
      </c>
    </row>
    <row r="27" spans="1:10" ht="24.8" customHeight="1">
      <c r="A27" s="980"/>
      <c r="B27" s="250" t="s">
        <v>12</v>
      </c>
      <c r="C27" s="420">
        <v>0</v>
      </c>
      <c r="D27" s="638">
        <f t="shared" si="6"/>
        <v>0</v>
      </c>
      <c r="E27" s="421">
        <f t="shared" si="7"/>
        <v>0</v>
      </c>
      <c r="F27" s="422">
        <v>0</v>
      </c>
      <c r="G27" s="422">
        <v>0</v>
      </c>
      <c r="H27" s="421">
        <f t="shared" si="8"/>
        <v>0</v>
      </c>
      <c r="I27" s="422">
        <v>0</v>
      </c>
      <c r="J27" s="422">
        <v>0</v>
      </c>
    </row>
    <row r="28" spans="1:10" ht="24.8" customHeight="1">
      <c r="A28" s="980"/>
      <c r="B28" s="250" t="s">
        <v>13</v>
      </c>
      <c r="C28" s="420">
        <v>0</v>
      </c>
      <c r="D28" s="638">
        <f t="shared" si="6"/>
        <v>0</v>
      </c>
      <c r="E28" s="421">
        <f t="shared" si="7"/>
        <v>0</v>
      </c>
      <c r="F28" s="422">
        <v>0</v>
      </c>
      <c r="G28" s="422">
        <v>0</v>
      </c>
      <c r="H28" s="421">
        <f t="shared" si="8"/>
        <v>0</v>
      </c>
      <c r="I28" s="422">
        <v>0</v>
      </c>
      <c r="J28" s="422">
        <v>0</v>
      </c>
    </row>
    <row r="29" spans="1:10" ht="24.8" customHeight="1">
      <c r="A29" s="980"/>
      <c r="B29" s="250" t="s">
        <v>14</v>
      </c>
      <c r="C29" s="420">
        <v>0</v>
      </c>
      <c r="D29" s="638">
        <f t="shared" si="6"/>
        <v>0</v>
      </c>
      <c r="E29" s="421">
        <f t="shared" si="7"/>
        <v>0</v>
      </c>
      <c r="F29" s="422">
        <v>0</v>
      </c>
      <c r="G29" s="422">
        <v>0</v>
      </c>
      <c r="H29" s="421">
        <f t="shared" si="8"/>
        <v>0</v>
      </c>
      <c r="I29" s="422">
        <v>0</v>
      </c>
      <c r="J29" s="422">
        <v>0</v>
      </c>
    </row>
    <row r="30" spans="1:10" ht="24.8" customHeight="1" thickBot="1">
      <c r="A30" s="981"/>
      <c r="B30" s="251" t="s">
        <v>15</v>
      </c>
      <c r="C30" s="418">
        <v>1</v>
      </c>
      <c r="D30" s="637">
        <f t="shared" si="6"/>
        <v>0</v>
      </c>
      <c r="E30" s="419">
        <f t="shared" si="7"/>
        <v>0</v>
      </c>
      <c r="F30" s="419">
        <v>0</v>
      </c>
      <c r="G30" s="419"/>
      <c r="H30" s="419">
        <f t="shared" si="8"/>
        <v>0</v>
      </c>
      <c r="I30" s="419">
        <v>0</v>
      </c>
      <c r="J30" s="419">
        <v>0</v>
      </c>
    </row>
    <row r="31" spans="1:10" ht="24.8" customHeight="1" thickTop="1">
      <c r="A31" s="982" t="s">
        <v>17</v>
      </c>
      <c r="B31" s="631" t="s">
        <v>4</v>
      </c>
      <c r="C31" s="632">
        <v>9089</v>
      </c>
      <c r="D31" s="639">
        <f t="shared" ref="D31:J31" si="9">SUM(D32:D41)</f>
        <v>9142</v>
      </c>
      <c r="E31" s="633">
        <f t="shared" si="9"/>
        <v>8768</v>
      </c>
      <c r="F31" s="633">
        <f t="shared" si="9"/>
        <v>469</v>
      </c>
      <c r="G31" s="633">
        <f t="shared" si="9"/>
        <v>8299</v>
      </c>
      <c r="H31" s="633">
        <f t="shared" si="9"/>
        <v>374</v>
      </c>
      <c r="I31" s="633">
        <f t="shared" si="9"/>
        <v>19</v>
      </c>
      <c r="J31" s="633">
        <f t="shared" si="9"/>
        <v>355</v>
      </c>
    </row>
    <row r="32" spans="1:10" ht="24.8" customHeight="1">
      <c r="A32" s="979"/>
      <c r="B32" s="250" t="s">
        <v>8</v>
      </c>
      <c r="C32" s="416">
        <v>7822</v>
      </c>
      <c r="D32" s="636">
        <f t="shared" ref="D32:D41" si="10">SUM(E32,H32)</f>
        <v>7945</v>
      </c>
      <c r="E32" s="417">
        <f t="shared" ref="E32:E41" si="11">F32+G32</f>
        <v>7613</v>
      </c>
      <c r="F32" s="423">
        <v>418</v>
      </c>
      <c r="G32" s="423">
        <v>7195</v>
      </c>
      <c r="H32" s="417">
        <f t="shared" ref="H32:H41" si="12">I32+J32</f>
        <v>332</v>
      </c>
      <c r="I32" s="423">
        <v>16</v>
      </c>
      <c r="J32" s="423">
        <v>316</v>
      </c>
    </row>
    <row r="33" spans="1:10" ht="24.8" customHeight="1">
      <c r="A33" s="979"/>
      <c r="B33" s="250" t="s">
        <v>9</v>
      </c>
      <c r="C33" s="416">
        <v>5</v>
      </c>
      <c r="D33" s="636">
        <f t="shared" si="10"/>
        <v>5</v>
      </c>
      <c r="E33" s="417">
        <f t="shared" si="11"/>
        <v>5</v>
      </c>
      <c r="F33" s="423">
        <v>0</v>
      </c>
      <c r="G33" s="423">
        <v>5</v>
      </c>
      <c r="H33" s="417">
        <f t="shared" si="12"/>
        <v>0</v>
      </c>
      <c r="I33" s="423">
        <v>0</v>
      </c>
      <c r="J33" s="423">
        <v>0</v>
      </c>
    </row>
    <row r="34" spans="1:10" ht="24.8" customHeight="1">
      <c r="A34" s="979"/>
      <c r="B34" s="250" t="s">
        <v>11</v>
      </c>
      <c r="C34" s="416">
        <v>17</v>
      </c>
      <c r="D34" s="636">
        <f t="shared" si="10"/>
        <v>19</v>
      </c>
      <c r="E34" s="417">
        <f t="shared" si="11"/>
        <v>19</v>
      </c>
      <c r="F34" s="423">
        <v>0</v>
      </c>
      <c r="G34" s="423">
        <v>19</v>
      </c>
      <c r="H34" s="417">
        <f t="shared" si="12"/>
        <v>0</v>
      </c>
      <c r="I34" s="423">
        <v>0</v>
      </c>
      <c r="J34" s="423">
        <v>0</v>
      </c>
    </row>
    <row r="35" spans="1:10" ht="24.8" customHeight="1">
      <c r="A35" s="979"/>
      <c r="B35" s="252" t="s">
        <v>410</v>
      </c>
      <c r="C35" s="424">
        <v>1212</v>
      </c>
      <c r="D35" s="636">
        <f t="shared" si="10"/>
        <v>1133</v>
      </c>
      <c r="E35" s="417">
        <f t="shared" si="11"/>
        <v>1092</v>
      </c>
      <c r="F35" s="423">
        <v>49</v>
      </c>
      <c r="G35" s="425">
        <v>1043</v>
      </c>
      <c r="H35" s="417">
        <f t="shared" si="12"/>
        <v>41</v>
      </c>
      <c r="I35" s="423">
        <v>3</v>
      </c>
      <c r="J35" s="423">
        <v>38</v>
      </c>
    </row>
    <row r="36" spans="1:10" ht="24.8" customHeight="1">
      <c r="A36" s="980"/>
      <c r="B36" s="250" t="s">
        <v>411</v>
      </c>
      <c r="C36" s="416">
        <v>3</v>
      </c>
      <c r="D36" s="636">
        <f t="shared" si="10"/>
        <v>3</v>
      </c>
      <c r="E36" s="417">
        <f t="shared" si="11"/>
        <v>3</v>
      </c>
      <c r="F36" s="423">
        <v>0</v>
      </c>
      <c r="G36" s="423">
        <v>3</v>
      </c>
      <c r="H36" s="417">
        <f>I36+J36</f>
        <v>0</v>
      </c>
      <c r="I36" s="423">
        <v>0</v>
      </c>
      <c r="J36" s="423">
        <v>0</v>
      </c>
    </row>
    <row r="37" spans="1:10" ht="24.8" customHeight="1">
      <c r="A37" s="980"/>
      <c r="B37" s="250" t="s">
        <v>412</v>
      </c>
      <c r="C37" s="416">
        <v>0</v>
      </c>
      <c r="D37" s="636">
        <f t="shared" si="10"/>
        <v>0</v>
      </c>
      <c r="E37" s="417">
        <f t="shared" si="11"/>
        <v>0</v>
      </c>
      <c r="F37" s="423">
        <v>0</v>
      </c>
      <c r="G37" s="423">
        <v>0</v>
      </c>
      <c r="H37" s="417">
        <f t="shared" si="12"/>
        <v>0</v>
      </c>
      <c r="I37" s="423">
        <v>0</v>
      </c>
      <c r="J37" s="423">
        <v>0</v>
      </c>
    </row>
    <row r="38" spans="1:10" ht="24.8" customHeight="1">
      <c r="A38" s="980"/>
      <c r="B38" s="250" t="s">
        <v>12</v>
      </c>
      <c r="C38" s="416">
        <v>0</v>
      </c>
      <c r="D38" s="636">
        <f t="shared" si="10"/>
        <v>0</v>
      </c>
      <c r="E38" s="417">
        <f t="shared" si="11"/>
        <v>0</v>
      </c>
      <c r="F38" s="423">
        <v>0</v>
      </c>
      <c r="G38" s="423">
        <v>0</v>
      </c>
      <c r="H38" s="417">
        <f t="shared" si="12"/>
        <v>0</v>
      </c>
      <c r="I38" s="423">
        <v>0</v>
      </c>
      <c r="J38" s="423">
        <v>0</v>
      </c>
    </row>
    <row r="39" spans="1:10" ht="24.8" customHeight="1">
      <c r="A39" s="980"/>
      <c r="B39" s="250" t="s">
        <v>13</v>
      </c>
      <c r="C39" s="416">
        <v>0</v>
      </c>
      <c r="D39" s="636">
        <f t="shared" si="10"/>
        <v>0</v>
      </c>
      <c r="E39" s="417">
        <f t="shared" si="11"/>
        <v>0</v>
      </c>
      <c r="F39" s="423">
        <v>0</v>
      </c>
      <c r="G39" s="423">
        <v>0</v>
      </c>
      <c r="H39" s="417">
        <f t="shared" si="12"/>
        <v>0</v>
      </c>
      <c r="I39" s="423">
        <v>0</v>
      </c>
      <c r="J39" s="423">
        <v>0</v>
      </c>
    </row>
    <row r="40" spans="1:10" ht="24.8" customHeight="1">
      <c r="A40" s="980"/>
      <c r="B40" s="250" t="s">
        <v>14</v>
      </c>
      <c r="C40" s="416">
        <v>5</v>
      </c>
      <c r="D40" s="636">
        <f t="shared" si="10"/>
        <v>2</v>
      </c>
      <c r="E40" s="417">
        <f t="shared" si="11"/>
        <v>2</v>
      </c>
      <c r="F40" s="423">
        <v>0</v>
      </c>
      <c r="G40" s="423">
        <v>2</v>
      </c>
      <c r="H40" s="417">
        <f t="shared" si="12"/>
        <v>0</v>
      </c>
      <c r="I40" s="423">
        <v>0</v>
      </c>
      <c r="J40" s="423">
        <v>0</v>
      </c>
    </row>
    <row r="41" spans="1:10" ht="24.8" customHeight="1">
      <c r="A41" s="980"/>
      <c r="B41" s="253" t="s">
        <v>15</v>
      </c>
      <c r="C41" s="416">
        <v>25</v>
      </c>
      <c r="D41" s="636">
        <f t="shared" si="10"/>
        <v>35</v>
      </c>
      <c r="E41" s="417">
        <f t="shared" si="11"/>
        <v>34</v>
      </c>
      <c r="F41" s="417">
        <v>2</v>
      </c>
      <c r="G41" s="417">
        <v>32</v>
      </c>
      <c r="H41" s="417">
        <f t="shared" si="12"/>
        <v>1</v>
      </c>
      <c r="I41" s="417">
        <v>0</v>
      </c>
      <c r="J41" s="417">
        <v>1</v>
      </c>
    </row>
    <row r="44" spans="1:10">
      <c r="A44" s="14"/>
    </row>
  </sheetData>
  <mergeCells count="10">
    <mergeCell ref="A20:A30"/>
    <mergeCell ref="A31:A41"/>
    <mergeCell ref="A3:B5"/>
    <mergeCell ref="E3:J3"/>
    <mergeCell ref="E4:G4"/>
    <mergeCell ref="H4:J4"/>
    <mergeCell ref="A8:A19"/>
    <mergeCell ref="D4:D5"/>
    <mergeCell ref="C4:C5"/>
    <mergeCell ref="A6:B6"/>
  </mergeCells>
  <pageMargins left="0.91" right="0.22" top="0.4" bottom="0.96" header="0.19685039370078741" footer="1.04"/>
  <pageSetup paperSize="9" scale="70" orientation="portrait" r:id="rId1"/>
  <headerFooter>
    <oddHeader>&amp;C1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5"/>
  <sheetViews>
    <sheetView zoomScaleNormal="100" workbookViewId="0">
      <selection activeCell="N66" sqref="N66"/>
    </sheetView>
  </sheetViews>
  <sheetFormatPr defaultColWidth="9.125" defaultRowHeight="16.3"/>
  <cols>
    <col min="1" max="1" width="37.625" style="24" customWidth="1"/>
    <col min="2" max="2" width="11.75" style="24" customWidth="1"/>
    <col min="3" max="3" width="23.375" style="24" customWidth="1"/>
    <col min="4" max="5" width="10.25" style="24" customWidth="1"/>
    <col min="6" max="6" width="12.25" style="24" customWidth="1"/>
    <col min="7" max="7" width="13.375" style="24" customWidth="1"/>
    <col min="8" max="11" width="12.25" style="24" customWidth="1"/>
    <col min="12" max="16384" width="9.125" style="24"/>
  </cols>
  <sheetData>
    <row r="1" spans="1:13">
      <c r="A1" s="16" t="s">
        <v>458</v>
      </c>
      <c r="B1" s="16"/>
      <c r="C1" s="16"/>
      <c r="D1" s="16"/>
      <c r="E1" s="16"/>
      <c r="F1" s="16"/>
      <c r="G1" s="16"/>
      <c r="H1" s="16"/>
      <c r="I1" s="17"/>
    </row>
    <row r="2" spans="1:13">
      <c r="A2" s="16"/>
      <c r="B2" s="16"/>
      <c r="C2" s="16"/>
      <c r="D2" s="16"/>
      <c r="E2" s="16"/>
      <c r="F2" s="16"/>
      <c r="G2" s="16"/>
      <c r="H2" s="16"/>
      <c r="I2" s="17"/>
    </row>
    <row r="3" spans="1:13" ht="18" customHeight="1">
      <c r="A3" s="1003" t="s">
        <v>18</v>
      </c>
      <c r="B3" s="1004"/>
      <c r="C3" s="1005"/>
      <c r="D3" s="554"/>
      <c r="E3" s="554"/>
      <c r="F3" s="1035" t="s">
        <v>318</v>
      </c>
      <c r="G3" s="1036"/>
      <c r="H3" s="1036"/>
      <c r="I3" s="1036"/>
      <c r="J3" s="1036"/>
      <c r="K3" s="1037"/>
    </row>
    <row r="4" spans="1:13" s="12" customFormat="1" ht="46.55" customHeight="1">
      <c r="A4" s="1006"/>
      <c r="B4" s="1007"/>
      <c r="C4" s="1008"/>
      <c r="D4" s="555" t="s">
        <v>449</v>
      </c>
      <c r="E4" s="964" t="s">
        <v>457</v>
      </c>
      <c r="F4" s="556" t="s">
        <v>7</v>
      </c>
      <c r="G4" s="557" t="s">
        <v>16</v>
      </c>
      <c r="H4" s="557" t="s">
        <v>17</v>
      </c>
      <c r="I4" s="558" t="s">
        <v>19</v>
      </c>
      <c r="J4" s="557" t="s">
        <v>20</v>
      </c>
      <c r="K4" s="557" t="s">
        <v>21</v>
      </c>
    </row>
    <row r="5" spans="1:13" ht="16.5" customHeight="1">
      <c r="A5" s="1009">
        <v>1</v>
      </c>
      <c r="B5" s="1010"/>
      <c r="C5" s="1011"/>
      <c r="D5" s="559">
        <v>2</v>
      </c>
      <c r="E5" s="560">
        <v>3</v>
      </c>
      <c r="F5" s="561">
        <v>4</v>
      </c>
      <c r="G5" s="561">
        <v>5</v>
      </c>
      <c r="H5" s="561">
        <v>6</v>
      </c>
      <c r="I5" s="561">
        <v>7</v>
      </c>
      <c r="J5" s="561">
        <v>8</v>
      </c>
      <c r="K5" s="561">
        <v>9</v>
      </c>
    </row>
    <row r="6" spans="1:13" ht="21.1" customHeight="1" thickBot="1">
      <c r="A6" s="1000" t="s">
        <v>1</v>
      </c>
      <c r="B6" s="1001"/>
      <c r="C6" s="1002"/>
      <c r="D6" s="426">
        <v>72900</v>
      </c>
      <c r="E6" s="642">
        <f>SUM(E7,E51,E83)</f>
        <v>72564</v>
      </c>
      <c r="F6" s="427">
        <f t="shared" ref="F6:K6" si="0">SUM(F7,F51,F83)</f>
        <v>62144</v>
      </c>
      <c r="G6" s="427">
        <f t="shared" si="0"/>
        <v>1278</v>
      </c>
      <c r="H6" s="427">
        <f t="shared" si="0"/>
        <v>9142</v>
      </c>
      <c r="I6" s="427">
        <f t="shared" si="0"/>
        <v>3956</v>
      </c>
      <c r="J6" s="427">
        <f t="shared" si="0"/>
        <v>3419</v>
      </c>
      <c r="K6" s="427">
        <f t="shared" si="0"/>
        <v>1000</v>
      </c>
    </row>
    <row r="7" spans="1:13" ht="21.1" customHeight="1" thickTop="1">
      <c r="A7" s="1012" t="s">
        <v>22</v>
      </c>
      <c r="B7" s="1013"/>
      <c r="C7" s="1014"/>
      <c r="D7" s="616">
        <v>67622</v>
      </c>
      <c r="E7" s="643">
        <f t="shared" ref="E7:E68" si="1">SUM(F7:H7)</f>
        <v>67444</v>
      </c>
      <c r="F7" s="408">
        <f t="shared" ref="F7:K7" si="2">SUM(F9:F50)</f>
        <v>58313</v>
      </c>
      <c r="G7" s="408">
        <f t="shared" si="2"/>
        <v>1186</v>
      </c>
      <c r="H7" s="408">
        <f t="shared" si="2"/>
        <v>7945</v>
      </c>
      <c r="I7" s="408">
        <f t="shared" si="2"/>
        <v>3402</v>
      </c>
      <c r="J7" s="408">
        <f t="shared" si="2"/>
        <v>3206</v>
      </c>
      <c r="K7" s="408">
        <f t="shared" si="2"/>
        <v>898</v>
      </c>
    </row>
    <row r="8" spans="1:13" s="32" customFormat="1" ht="17.350000000000001" customHeight="1">
      <c r="A8" s="321" t="s">
        <v>23</v>
      </c>
      <c r="B8" s="322"/>
      <c r="C8" s="323"/>
      <c r="D8" s="409">
        <v>194</v>
      </c>
      <c r="E8" s="644">
        <f t="shared" si="1"/>
        <v>181</v>
      </c>
      <c r="F8" s="412">
        <v>164</v>
      </c>
      <c r="G8" s="412">
        <v>2</v>
      </c>
      <c r="H8" s="412">
        <v>15</v>
      </c>
      <c r="I8" s="412">
        <v>0</v>
      </c>
      <c r="J8" s="412">
        <v>4</v>
      </c>
      <c r="K8" s="412">
        <v>1</v>
      </c>
    </row>
    <row r="9" spans="1:13" ht="17.350000000000001" customHeight="1">
      <c r="A9" s="1015" t="s">
        <v>24</v>
      </c>
      <c r="B9" s="1016"/>
      <c r="C9" s="1017"/>
      <c r="D9" s="428">
        <v>60</v>
      </c>
      <c r="E9" s="644">
        <f t="shared" si="1"/>
        <v>53</v>
      </c>
      <c r="F9" s="413">
        <v>44</v>
      </c>
      <c r="G9" s="413">
        <v>0</v>
      </c>
      <c r="H9" s="413">
        <v>9</v>
      </c>
      <c r="I9" s="413">
        <v>1</v>
      </c>
      <c r="J9" s="429">
        <v>3</v>
      </c>
      <c r="K9" s="429">
        <v>2</v>
      </c>
    </row>
    <row r="10" spans="1:13" ht="17.350000000000001" customHeight="1">
      <c r="A10" s="1015" t="s">
        <v>25</v>
      </c>
      <c r="B10" s="1016"/>
      <c r="C10" s="1017"/>
      <c r="D10" s="428">
        <v>6</v>
      </c>
      <c r="E10" s="644">
        <f t="shared" si="1"/>
        <v>5</v>
      </c>
      <c r="F10" s="413">
        <v>2</v>
      </c>
      <c r="G10" s="413">
        <v>1</v>
      </c>
      <c r="H10" s="413">
        <v>2</v>
      </c>
      <c r="I10" s="413">
        <v>1</v>
      </c>
      <c r="J10" s="429">
        <v>0</v>
      </c>
      <c r="K10" s="429">
        <v>1</v>
      </c>
    </row>
    <row r="11" spans="1:13" ht="17.350000000000001" customHeight="1">
      <c r="A11" s="1015" t="s">
        <v>26</v>
      </c>
      <c r="B11" s="1016"/>
      <c r="C11" s="1017"/>
      <c r="D11" s="428">
        <v>1</v>
      </c>
      <c r="E11" s="644">
        <f t="shared" si="1"/>
        <v>0</v>
      </c>
      <c r="F11" s="413">
        <v>0</v>
      </c>
      <c r="G11" s="413">
        <v>0</v>
      </c>
      <c r="H11" s="413">
        <v>0</v>
      </c>
      <c r="I11" s="413">
        <v>0</v>
      </c>
      <c r="J11" s="429">
        <v>0</v>
      </c>
      <c r="K11" s="429">
        <v>0</v>
      </c>
    </row>
    <row r="12" spans="1:13" ht="17.350000000000001" customHeight="1">
      <c r="A12" s="1018" t="s">
        <v>27</v>
      </c>
      <c r="B12" s="1018" t="s">
        <v>378</v>
      </c>
      <c r="C12" s="324" t="s">
        <v>28</v>
      </c>
      <c r="D12" s="430">
        <v>4432</v>
      </c>
      <c r="E12" s="644">
        <f t="shared" si="1"/>
        <v>4417</v>
      </c>
      <c r="F12" s="413">
        <v>3392</v>
      </c>
      <c r="G12" s="413">
        <v>267</v>
      </c>
      <c r="H12" s="413">
        <v>758</v>
      </c>
      <c r="I12" s="413">
        <v>89</v>
      </c>
      <c r="J12" s="429">
        <v>453</v>
      </c>
      <c r="K12" s="429">
        <v>50</v>
      </c>
      <c r="M12" s="32"/>
    </row>
    <row r="13" spans="1:13" ht="17.350000000000001" customHeight="1">
      <c r="A13" s="1019"/>
      <c r="B13" s="1019"/>
      <c r="C13" s="324" t="s">
        <v>29</v>
      </c>
      <c r="D13" s="430">
        <v>1072</v>
      </c>
      <c r="E13" s="644">
        <f t="shared" si="1"/>
        <v>1064</v>
      </c>
      <c r="F13" s="413">
        <v>934</v>
      </c>
      <c r="G13" s="413">
        <v>27</v>
      </c>
      <c r="H13" s="413">
        <v>103</v>
      </c>
      <c r="I13" s="413">
        <v>31</v>
      </c>
      <c r="J13" s="429">
        <v>45</v>
      </c>
      <c r="K13" s="429">
        <v>13</v>
      </c>
      <c r="M13" s="32"/>
    </row>
    <row r="14" spans="1:13" ht="17.350000000000001" customHeight="1">
      <c r="A14" s="1019"/>
      <c r="B14" s="1019"/>
      <c r="C14" s="324" t="s">
        <v>30</v>
      </c>
      <c r="D14" s="430">
        <v>44</v>
      </c>
      <c r="E14" s="644">
        <f t="shared" si="1"/>
        <v>44</v>
      </c>
      <c r="F14" s="413">
        <v>30</v>
      </c>
      <c r="G14" s="413">
        <v>4</v>
      </c>
      <c r="H14" s="413">
        <v>10</v>
      </c>
      <c r="I14" s="413">
        <v>0</v>
      </c>
      <c r="J14" s="429">
        <v>3</v>
      </c>
      <c r="K14" s="429">
        <v>0</v>
      </c>
    </row>
    <row r="15" spans="1:13" ht="17.350000000000001" customHeight="1">
      <c r="A15" s="1019"/>
      <c r="B15" s="1020"/>
      <c r="C15" s="324" t="s">
        <v>31</v>
      </c>
      <c r="D15" s="430">
        <v>5</v>
      </c>
      <c r="E15" s="644">
        <f t="shared" si="1"/>
        <v>6</v>
      </c>
      <c r="F15" s="413">
        <v>4</v>
      </c>
      <c r="G15" s="413">
        <v>1</v>
      </c>
      <c r="H15" s="413">
        <v>1</v>
      </c>
      <c r="I15" s="413">
        <v>0</v>
      </c>
      <c r="J15" s="429">
        <v>2</v>
      </c>
      <c r="K15" s="429">
        <v>0</v>
      </c>
    </row>
    <row r="16" spans="1:13" ht="17.350000000000001" customHeight="1">
      <c r="A16" s="1020"/>
      <c r="B16" s="1015" t="s">
        <v>32</v>
      </c>
      <c r="C16" s="1017"/>
      <c r="D16" s="428">
        <v>3804</v>
      </c>
      <c r="E16" s="644">
        <f t="shared" si="1"/>
        <v>3806</v>
      </c>
      <c r="F16" s="413">
        <v>3071</v>
      </c>
      <c r="G16" s="413">
        <v>143</v>
      </c>
      <c r="H16" s="413">
        <v>592</v>
      </c>
      <c r="I16" s="413">
        <v>51</v>
      </c>
      <c r="J16" s="429">
        <v>206</v>
      </c>
      <c r="K16" s="429">
        <v>72</v>
      </c>
    </row>
    <row r="17" spans="1:11" ht="17.350000000000001" customHeight="1">
      <c r="A17" s="1015" t="s">
        <v>33</v>
      </c>
      <c r="B17" s="1016"/>
      <c r="C17" s="1017"/>
      <c r="D17" s="428">
        <v>317</v>
      </c>
      <c r="E17" s="644">
        <f t="shared" si="1"/>
        <v>319</v>
      </c>
      <c r="F17" s="413">
        <v>215</v>
      </c>
      <c r="G17" s="413">
        <v>20</v>
      </c>
      <c r="H17" s="413">
        <v>84</v>
      </c>
      <c r="I17" s="413">
        <v>47</v>
      </c>
      <c r="J17" s="429">
        <v>11</v>
      </c>
      <c r="K17" s="429">
        <v>2</v>
      </c>
    </row>
    <row r="18" spans="1:11" ht="17.350000000000001" customHeight="1">
      <c r="A18" s="1015" t="s">
        <v>34</v>
      </c>
      <c r="B18" s="1016"/>
      <c r="C18" s="1017"/>
      <c r="D18" s="428">
        <v>5884</v>
      </c>
      <c r="E18" s="644">
        <f t="shared" si="1"/>
        <v>5951</v>
      </c>
      <c r="F18" s="413">
        <v>5710</v>
      </c>
      <c r="G18" s="413">
        <v>28</v>
      </c>
      <c r="H18" s="413">
        <v>213</v>
      </c>
      <c r="I18" s="413">
        <v>18</v>
      </c>
      <c r="J18" s="429">
        <v>86</v>
      </c>
      <c r="K18" s="429">
        <v>37</v>
      </c>
    </row>
    <row r="19" spans="1:11" ht="17.350000000000001" customHeight="1">
      <c r="A19" s="1015" t="s">
        <v>35</v>
      </c>
      <c r="B19" s="1016"/>
      <c r="C19" s="1017"/>
      <c r="D19" s="428">
        <v>16</v>
      </c>
      <c r="E19" s="644">
        <f t="shared" si="1"/>
        <v>15</v>
      </c>
      <c r="F19" s="413">
        <v>6</v>
      </c>
      <c r="G19" s="413">
        <v>0</v>
      </c>
      <c r="H19" s="413">
        <v>9</v>
      </c>
      <c r="I19" s="413">
        <v>5</v>
      </c>
      <c r="J19" s="429">
        <v>0</v>
      </c>
      <c r="K19" s="429">
        <v>0</v>
      </c>
    </row>
    <row r="20" spans="1:11" ht="17.350000000000001" customHeight="1">
      <c r="A20" s="1015" t="s">
        <v>36</v>
      </c>
      <c r="B20" s="1016"/>
      <c r="C20" s="1017"/>
      <c r="D20" s="428">
        <v>1663</v>
      </c>
      <c r="E20" s="644">
        <f t="shared" si="1"/>
        <v>1688</v>
      </c>
      <c r="F20" s="413">
        <v>1224</v>
      </c>
      <c r="G20" s="413">
        <v>38</v>
      </c>
      <c r="H20" s="413">
        <v>426</v>
      </c>
      <c r="I20" s="413">
        <v>57</v>
      </c>
      <c r="J20" s="429">
        <v>89</v>
      </c>
      <c r="K20" s="429">
        <v>20</v>
      </c>
    </row>
    <row r="21" spans="1:11" ht="17.350000000000001" customHeight="1">
      <c r="A21" s="1015" t="s">
        <v>37</v>
      </c>
      <c r="B21" s="1016"/>
      <c r="C21" s="1017"/>
      <c r="D21" s="428">
        <v>0</v>
      </c>
      <c r="E21" s="644">
        <f t="shared" si="1"/>
        <v>0</v>
      </c>
      <c r="F21" s="413">
        <v>0</v>
      </c>
      <c r="G21" s="413">
        <v>0</v>
      </c>
      <c r="H21" s="413">
        <v>0</v>
      </c>
      <c r="I21" s="413">
        <v>0</v>
      </c>
      <c r="J21" s="429">
        <v>0</v>
      </c>
      <c r="K21" s="429">
        <v>0</v>
      </c>
    </row>
    <row r="22" spans="1:11" ht="17.350000000000001" customHeight="1">
      <c r="A22" s="1018" t="s">
        <v>38</v>
      </c>
      <c r="B22" s="1026" t="s">
        <v>379</v>
      </c>
      <c r="C22" s="325" t="s">
        <v>39</v>
      </c>
      <c r="D22" s="430">
        <v>1530</v>
      </c>
      <c r="E22" s="644">
        <f t="shared" si="1"/>
        <v>1539</v>
      </c>
      <c r="F22" s="413">
        <v>1174</v>
      </c>
      <c r="G22" s="413">
        <v>73</v>
      </c>
      <c r="H22" s="413">
        <v>292</v>
      </c>
      <c r="I22" s="413">
        <v>10</v>
      </c>
      <c r="J22" s="429">
        <v>5</v>
      </c>
      <c r="K22" s="429">
        <v>16</v>
      </c>
    </row>
    <row r="23" spans="1:11" ht="17.350000000000001" customHeight="1">
      <c r="A23" s="1019"/>
      <c r="B23" s="1027"/>
      <c r="C23" s="325" t="s">
        <v>40</v>
      </c>
      <c r="D23" s="430">
        <v>101</v>
      </c>
      <c r="E23" s="644">
        <f t="shared" si="1"/>
        <v>96</v>
      </c>
      <c r="F23" s="413">
        <v>69</v>
      </c>
      <c r="G23" s="413">
        <v>4</v>
      </c>
      <c r="H23" s="413">
        <v>23</v>
      </c>
      <c r="I23" s="413">
        <v>0</v>
      </c>
      <c r="J23" s="429">
        <v>1</v>
      </c>
      <c r="K23" s="429">
        <v>1</v>
      </c>
    </row>
    <row r="24" spans="1:11" ht="17.350000000000001" customHeight="1">
      <c r="A24" s="1019"/>
      <c r="B24" s="1027"/>
      <c r="C24" s="325" t="s">
        <v>41</v>
      </c>
      <c r="D24" s="430">
        <v>525</v>
      </c>
      <c r="E24" s="644">
        <f t="shared" si="1"/>
        <v>533</v>
      </c>
      <c r="F24" s="413">
        <v>382</v>
      </c>
      <c r="G24" s="413">
        <v>41</v>
      </c>
      <c r="H24" s="413">
        <v>110</v>
      </c>
      <c r="I24" s="413">
        <v>6</v>
      </c>
      <c r="J24" s="429">
        <v>8</v>
      </c>
      <c r="K24" s="429">
        <v>16</v>
      </c>
    </row>
    <row r="25" spans="1:11" ht="17.350000000000001" customHeight="1">
      <c r="A25" s="1019"/>
      <c r="B25" s="1028"/>
      <c r="C25" s="325" t="s">
        <v>398</v>
      </c>
      <c r="D25" s="965">
        <v>40</v>
      </c>
      <c r="E25" s="644">
        <f t="shared" si="1"/>
        <v>40</v>
      </c>
      <c r="F25" s="431">
        <v>38</v>
      </c>
      <c r="G25" s="431">
        <v>1</v>
      </c>
      <c r="H25" s="431">
        <v>1</v>
      </c>
      <c r="I25" s="431">
        <v>0</v>
      </c>
      <c r="J25" s="432">
        <v>1</v>
      </c>
      <c r="K25" s="432">
        <v>0</v>
      </c>
    </row>
    <row r="26" spans="1:11" ht="17.350000000000001" customHeight="1">
      <c r="A26" s="1020"/>
      <c r="B26" s="1021" t="s">
        <v>42</v>
      </c>
      <c r="C26" s="1022"/>
      <c r="D26" s="430">
        <v>1542</v>
      </c>
      <c r="E26" s="644">
        <f t="shared" si="1"/>
        <v>1545</v>
      </c>
      <c r="F26" s="431">
        <v>1209</v>
      </c>
      <c r="G26" s="431">
        <v>57</v>
      </c>
      <c r="H26" s="431">
        <v>279</v>
      </c>
      <c r="I26" s="413">
        <v>55</v>
      </c>
      <c r="J26" s="429">
        <v>28</v>
      </c>
      <c r="K26" s="429">
        <v>21</v>
      </c>
    </row>
    <row r="27" spans="1:11" ht="17.350000000000001" customHeight="1">
      <c r="A27" s="1023" t="s">
        <v>43</v>
      </c>
      <c r="B27" s="1015" t="s">
        <v>44</v>
      </c>
      <c r="C27" s="1017"/>
      <c r="D27" s="428">
        <v>4211</v>
      </c>
      <c r="E27" s="644">
        <f>SUM(F27:H27)</f>
        <v>4247</v>
      </c>
      <c r="F27" s="413">
        <v>3232</v>
      </c>
      <c r="G27" s="413">
        <v>68</v>
      </c>
      <c r="H27" s="413">
        <v>947</v>
      </c>
      <c r="I27" s="433">
        <v>2</v>
      </c>
      <c r="J27" s="429">
        <v>130</v>
      </c>
      <c r="K27" s="429">
        <v>25</v>
      </c>
    </row>
    <row r="28" spans="1:11" ht="17.350000000000001" customHeight="1">
      <c r="A28" s="1024"/>
      <c r="B28" s="1015" t="s">
        <v>45</v>
      </c>
      <c r="C28" s="1017"/>
      <c r="D28" s="428">
        <v>5842</v>
      </c>
      <c r="E28" s="644">
        <f t="shared" si="1"/>
        <v>5755</v>
      </c>
      <c r="F28" s="413">
        <v>5722</v>
      </c>
      <c r="G28" s="413">
        <v>0</v>
      </c>
      <c r="H28" s="413">
        <v>33</v>
      </c>
      <c r="I28" s="413">
        <v>3</v>
      </c>
      <c r="J28" s="429">
        <v>160</v>
      </c>
      <c r="K28" s="429">
        <v>0</v>
      </c>
    </row>
    <row r="29" spans="1:11" ht="17.350000000000001" customHeight="1">
      <c r="A29" s="1025"/>
      <c r="B29" s="1015" t="s">
        <v>46</v>
      </c>
      <c r="C29" s="1017"/>
      <c r="D29" s="428">
        <v>11</v>
      </c>
      <c r="E29" s="644">
        <f t="shared" si="1"/>
        <v>10</v>
      </c>
      <c r="F29" s="413">
        <v>9</v>
      </c>
      <c r="G29" s="413">
        <v>1</v>
      </c>
      <c r="H29" s="413">
        <v>0</v>
      </c>
      <c r="I29" s="413">
        <v>0</v>
      </c>
      <c r="J29" s="429">
        <v>2</v>
      </c>
      <c r="K29" s="429">
        <v>0</v>
      </c>
    </row>
    <row r="30" spans="1:11" ht="17.350000000000001" customHeight="1">
      <c r="A30" s="1015" t="s">
        <v>47</v>
      </c>
      <c r="B30" s="1016"/>
      <c r="C30" s="1017"/>
      <c r="D30" s="428">
        <v>41</v>
      </c>
      <c r="E30" s="644">
        <f t="shared" si="1"/>
        <v>29</v>
      </c>
      <c r="F30" s="413">
        <v>28</v>
      </c>
      <c r="G30" s="413">
        <v>0</v>
      </c>
      <c r="H30" s="413">
        <v>1</v>
      </c>
      <c r="I30" s="413">
        <v>1</v>
      </c>
      <c r="J30" s="429">
        <v>1</v>
      </c>
      <c r="K30" s="429">
        <v>1</v>
      </c>
    </row>
    <row r="31" spans="1:11" ht="17.350000000000001" customHeight="1">
      <c r="A31" s="1015" t="s">
        <v>48</v>
      </c>
      <c r="B31" s="1016"/>
      <c r="C31" s="1017"/>
      <c r="D31" s="428">
        <v>3</v>
      </c>
      <c r="E31" s="644">
        <f t="shared" si="1"/>
        <v>2</v>
      </c>
      <c r="F31" s="413">
        <v>2</v>
      </c>
      <c r="G31" s="413">
        <v>0</v>
      </c>
      <c r="H31" s="413">
        <v>0</v>
      </c>
      <c r="I31" s="413">
        <v>0</v>
      </c>
      <c r="J31" s="429">
        <v>0</v>
      </c>
      <c r="K31" s="429">
        <v>0</v>
      </c>
    </row>
    <row r="32" spans="1:11" ht="17.350000000000001" customHeight="1">
      <c r="A32" s="1015" t="s">
        <v>49</v>
      </c>
      <c r="B32" s="1016"/>
      <c r="C32" s="1017"/>
      <c r="D32" s="428">
        <v>1404</v>
      </c>
      <c r="E32" s="644">
        <f t="shared" si="1"/>
        <v>1349</v>
      </c>
      <c r="F32" s="413">
        <v>1148</v>
      </c>
      <c r="G32" s="413">
        <v>18</v>
      </c>
      <c r="H32" s="413">
        <v>183</v>
      </c>
      <c r="I32" s="413">
        <v>65</v>
      </c>
      <c r="J32" s="429">
        <v>57</v>
      </c>
      <c r="K32" s="429">
        <v>16</v>
      </c>
    </row>
    <row r="33" spans="1:11" ht="17.350000000000001" customHeight="1">
      <c r="A33" s="1018" t="s">
        <v>50</v>
      </c>
      <c r="B33" s="1015" t="s">
        <v>51</v>
      </c>
      <c r="C33" s="1017"/>
      <c r="D33" s="428">
        <v>15</v>
      </c>
      <c r="E33" s="644">
        <f t="shared" si="1"/>
        <v>19</v>
      </c>
      <c r="F33" s="413">
        <v>19</v>
      </c>
      <c r="G33" s="413">
        <v>0</v>
      </c>
      <c r="H33" s="413">
        <v>0</v>
      </c>
      <c r="I33" s="413">
        <v>0</v>
      </c>
      <c r="J33" s="429">
        <v>0</v>
      </c>
      <c r="K33" s="429">
        <v>0</v>
      </c>
    </row>
    <row r="34" spans="1:11" ht="17.350000000000001" customHeight="1">
      <c r="A34" s="1019"/>
      <c r="B34" s="1015" t="s">
        <v>52</v>
      </c>
      <c r="C34" s="1017"/>
      <c r="D34" s="428">
        <v>20</v>
      </c>
      <c r="E34" s="644">
        <f t="shared" si="1"/>
        <v>24</v>
      </c>
      <c r="F34" s="413">
        <v>24</v>
      </c>
      <c r="G34" s="413">
        <v>0</v>
      </c>
      <c r="H34" s="413">
        <v>0</v>
      </c>
      <c r="I34" s="413">
        <v>0</v>
      </c>
      <c r="J34" s="429">
        <v>1</v>
      </c>
      <c r="K34" s="429">
        <v>0</v>
      </c>
    </row>
    <row r="35" spans="1:11" ht="17.350000000000001" customHeight="1">
      <c r="A35" s="1019"/>
      <c r="B35" s="1015" t="s">
        <v>53</v>
      </c>
      <c r="C35" s="1017"/>
      <c r="D35" s="428">
        <v>15</v>
      </c>
      <c r="E35" s="644">
        <f t="shared" si="1"/>
        <v>14</v>
      </c>
      <c r="F35" s="413">
        <v>14</v>
      </c>
      <c r="G35" s="413">
        <v>0</v>
      </c>
      <c r="H35" s="413">
        <v>0</v>
      </c>
      <c r="I35" s="413">
        <v>0</v>
      </c>
      <c r="J35" s="429">
        <v>0</v>
      </c>
      <c r="K35" s="429">
        <v>0</v>
      </c>
    </row>
    <row r="36" spans="1:11" ht="17.350000000000001" customHeight="1">
      <c r="A36" s="1020"/>
      <c r="B36" s="1015" t="s">
        <v>54</v>
      </c>
      <c r="C36" s="1017"/>
      <c r="D36" s="428">
        <v>1813</v>
      </c>
      <c r="E36" s="644">
        <f t="shared" si="1"/>
        <v>1867</v>
      </c>
      <c r="F36" s="413">
        <v>1758</v>
      </c>
      <c r="G36" s="413">
        <v>11</v>
      </c>
      <c r="H36" s="413">
        <v>98</v>
      </c>
      <c r="I36" s="413">
        <v>25</v>
      </c>
      <c r="J36" s="429">
        <v>51</v>
      </c>
      <c r="K36" s="429">
        <v>8</v>
      </c>
    </row>
    <row r="37" spans="1:11" ht="17.350000000000001" customHeight="1">
      <c r="A37" s="1015" t="s">
        <v>55</v>
      </c>
      <c r="B37" s="1016"/>
      <c r="C37" s="1017"/>
      <c r="D37" s="428">
        <v>1</v>
      </c>
      <c r="E37" s="644">
        <f t="shared" si="1"/>
        <v>1</v>
      </c>
      <c r="F37" s="413">
        <v>0</v>
      </c>
      <c r="G37" s="413">
        <v>0</v>
      </c>
      <c r="H37" s="413">
        <v>1</v>
      </c>
      <c r="I37" s="413">
        <v>0</v>
      </c>
      <c r="J37" s="429">
        <v>0</v>
      </c>
      <c r="K37" s="429">
        <v>0</v>
      </c>
    </row>
    <row r="38" spans="1:11" ht="17.350000000000001" customHeight="1">
      <c r="A38" s="1018" t="s">
        <v>56</v>
      </c>
      <c r="B38" s="1015" t="s">
        <v>57</v>
      </c>
      <c r="C38" s="1017"/>
      <c r="D38" s="428">
        <v>1412</v>
      </c>
      <c r="E38" s="644">
        <f t="shared" si="1"/>
        <v>1414</v>
      </c>
      <c r="F38" s="413">
        <v>553</v>
      </c>
      <c r="G38" s="413">
        <v>34</v>
      </c>
      <c r="H38" s="413">
        <v>827</v>
      </c>
      <c r="I38" s="413">
        <v>1093</v>
      </c>
      <c r="J38" s="429">
        <v>44</v>
      </c>
      <c r="K38" s="429">
        <v>3</v>
      </c>
    </row>
    <row r="39" spans="1:11" ht="17.350000000000001" customHeight="1">
      <c r="A39" s="1020"/>
      <c r="B39" s="1015" t="s">
        <v>58</v>
      </c>
      <c r="C39" s="1017"/>
      <c r="D39" s="428">
        <v>662</v>
      </c>
      <c r="E39" s="644">
        <f t="shared" si="1"/>
        <v>669</v>
      </c>
      <c r="F39" s="413">
        <v>501</v>
      </c>
      <c r="G39" s="413">
        <v>12</v>
      </c>
      <c r="H39" s="413">
        <v>156</v>
      </c>
      <c r="I39" s="413">
        <v>166</v>
      </c>
      <c r="J39" s="429">
        <v>17</v>
      </c>
      <c r="K39" s="429">
        <v>1</v>
      </c>
    </row>
    <row r="40" spans="1:11" ht="17.350000000000001" customHeight="1">
      <c r="A40" s="1015" t="s">
        <v>59</v>
      </c>
      <c r="B40" s="1016"/>
      <c r="C40" s="1017"/>
      <c r="D40" s="428">
        <v>5</v>
      </c>
      <c r="E40" s="644">
        <f t="shared" si="1"/>
        <v>3</v>
      </c>
      <c r="F40" s="413">
        <v>3</v>
      </c>
      <c r="G40" s="413">
        <v>0</v>
      </c>
      <c r="H40" s="413">
        <v>0</v>
      </c>
      <c r="I40" s="413">
        <v>0</v>
      </c>
      <c r="J40" s="429">
        <v>1</v>
      </c>
      <c r="K40" s="429">
        <v>0</v>
      </c>
    </row>
    <row r="41" spans="1:11" ht="17.350000000000001" customHeight="1">
      <c r="A41" s="1015" t="s">
        <v>60</v>
      </c>
      <c r="B41" s="1016"/>
      <c r="C41" s="1017"/>
      <c r="D41" s="428">
        <v>462</v>
      </c>
      <c r="E41" s="644">
        <f t="shared" si="1"/>
        <v>467</v>
      </c>
      <c r="F41" s="413">
        <v>329</v>
      </c>
      <c r="G41" s="413">
        <v>4</v>
      </c>
      <c r="H41" s="413">
        <v>134</v>
      </c>
      <c r="I41" s="413">
        <v>98</v>
      </c>
      <c r="J41" s="429">
        <v>47</v>
      </c>
      <c r="K41" s="429">
        <v>5</v>
      </c>
    </row>
    <row r="42" spans="1:11" ht="17.350000000000001" customHeight="1">
      <c r="A42" s="1023" t="s">
        <v>61</v>
      </c>
      <c r="B42" s="1015" t="s">
        <v>380</v>
      </c>
      <c r="C42" s="1017"/>
      <c r="D42" s="428">
        <v>4456</v>
      </c>
      <c r="E42" s="644">
        <f t="shared" si="1"/>
        <v>4590</v>
      </c>
      <c r="F42" s="413">
        <v>4439</v>
      </c>
      <c r="G42" s="413">
        <v>3</v>
      </c>
      <c r="H42" s="413">
        <v>148</v>
      </c>
      <c r="I42" s="413">
        <v>72</v>
      </c>
      <c r="J42" s="429">
        <v>427</v>
      </c>
      <c r="K42" s="429">
        <v>82</v>
      </c>
    </row>
    <row r="43" spans="1:11" ht="17.350000000000001" customHeight="1">
      <c r="A43" s="1024"/>
      <c r="B43" s="1015" t="s">
        <v>381</v>
      </c>
      <c r="C43" s="1017"/>
      <c r="D43" s="428">
        <v>9240</v>
      </c>
      <c r="E43" s="644">
        <f t="shared" si="1"/>
        <v>9274</v>
      </c>
      <c r="F43" s="413">
        <v>8653</v>
      </c>
      <c r="G43" s="413">
        <v>44</v>
      </c>
      <c r="H43" s="413">
        <v>577</v>
      </c>
      <c r="I43" s="413">
        <v>361</v>
      </c>
      <c r="J43" s="429">
        <v>227</v>
      </c>
      <c r="K43" s="429">
        <v>124</v>
      </c>
    </row>
    <row r="44" spans="1:11" ht="17.350000000000001" customHeight="1">
      <c r="A44" s="1024"/>
      <c r="B44" s="1018" t="s">
        <v>62</v>
      </c>
      <c r="C44" s="324" t="s">
        <v>63</v>
      </c>
      <c r="D44" s="430">
        <v>6655</v>
      </c>
      <c r="E44" s="644">
        <f t="shared" si="1"/>
        <v>6376</v>
      </c>
      <c r="F44" s="413">
        <v>5630</v>
      </c>
      <c r="G44" s="413">
        <v>116</v>
      </c>
      <c r="H44" s="413">
        <v>630</v>
      </c>
      <c r="I44" s="413">
        <v>191</v>
      </c>
      <c r="J44" s="429">
        <v>258</v>
      </c>
      <c r="K44" s="429">
        <v>182</v>
      </c>
    </row>
    <row r="45" spans="1:11" ht="17.350000000000001" customHeight="1">
      <c r="A45" s="1024"/>
      <c r="B45" s="1020"/>
      <c r="C45" s="324" t="s">
        <v>64</v>
      </c>
      <c r="D45" s="430">
        <v>1499</v>
      </c>
      <c r="E45" s="644">
        <f t="shared" si="1"/>
        <v>1523</v>
      </c>
      <c r="F45" s="413">
        <v>1128</v>
      </c>
      <c r="G45" s="413">
        <v>105</v>
      </c>
      <c r="H45" s="413">
        <v>290</v>
      </c>
      <c r="I45" s="413">
        <v>80</v>
      </c>
      <c r="J45" s="429">
        <v>44</v>
      </c>
      <c r="K45" s="429">
        <v>82</v>
      </c>
    </row>
    <row r="46" spans="1:11" ht="17.350000000000001" customHeight="1">
      <c r="A46" s="1024"/>
      <c r="B46" s="1015" t="s">
        <v>384</v>
      </c>
      <c r="C46" s="1017"/>
      <c r="D46" s="428">
        <v>442</v>
      </c>
      <c r="E46" s="644">
        <f t="shared" si="1"/>
        <v>415</v>
      </c>
      <c r="F46" s="413">
        <v>301</v>
      </c>
      <c r="G46" s="413">
        <v>12</v>
      </c>
      <c r="H46" s="413">
        <v>102</v>
      </c>
      <c r="I46" s="413">
        <v>55</v>
      </c>
      <c r="J46" s="429">
        <v>8</v>
      </c>
      <c r="K46" s="429">
        <v>7</v>
      </c>
    </row>
    <row r="47" spans="1:11" ht="17.350000000000001" customHeight="1">
      <c r="A47" s="1025"/>
      <c r="B47" s="1015" t="s">
        <v>65</v>
      </c>
      <c r="C47" s="1017"/>
      <c r="D47" s="428">
        <v>7910</v>
      </c>
      <c r="E47" s="644">
        <f t="shared" si="1"/>
        <v>7834</v>
      </c>
      <c r="F47" s="413">
        <v>7028</v>
      </c>
      <c r="G47" s="413">
        <v>47</v>
      </c>
      <c r="H47" s="413">
        <v>759</v>
      </c>
      <c r="I47" s="413">
        <v>651</v>
      </c>
      <c r="J47" s="429">
        <v>744</v>
      </c>
      <c r="K47" s="429">
        <v>105</v>
      </c>
    </row>
    <row r="48" spans="1:11" ht="17.350000000000001" customHeight="1">
      <c r="A48" s="1015" t="s">
        <v>66</v>
      </c>
      <c r="B48" s="1016"/>
      <c r="C48" s="1017"/>
      <c r="D48" s="428">
        <v>299</v>
      </c>
      <c r="E48" s="644">
        <f t="shared" si="1"/>
        <v>292</v>
      </c>
      <c r="F48" s="413">
        <v>165</v>
      </c>
      <c r="G48" s="413">
        <v>1</v>
      </c>
      <c r="H48" s="413">
        <v>126</v>
      </c>
      <c r="I48" s="413">
        <v>154</v>
      </c>
      <c r="J48" s="429">
        <v>38</v>
      </c>
      <c r="K48" s="429">
        <v>5</v>
      </c>
    </row>
    <row r="49" spans="1:11" ht="17.350000000000001" customHeight="1">
      <c r="A49" s="1015" t="s">
        <v>67</v>
      </c>
      <c r="B49" s="1016"/>
      <c r="C49" s="1017"/>
      <c r="D49" s="428">
        <v>161</v>
      </c>
      <c r="E49" s="644">
        <f t="shared" si="1"/>
        <v>146</v>
      </c>
      <c r="F49" s="413">
        <v>120</v>
      </c>
      <c r="G49" s="413">
        <v>5</v>
      </c>
      <c r="H49" s="413">
        <v>21</v>
      </c>
      <c r="I49" s="413">
        <v>14</v>
      </c>
      <c r="J49" s="429">
        <v>8</v>
      </c>
      <c r="K49" s="429">
        <v>1</v>
      </c>
    </row>
    <row r="50" spans="1:11" ht="17.350000000000001" customHeight="1" thickBot="1">
      <c r="A50" s="1029" t="s">
        <v>68</v>
      </c>
      <c r="B50" s="1030"/>
      <c r="C50" s="1031"/>
      <c r="D50" s="434">
        <v>1</v>
      </c>
      <c r="E50" s="645">
        <f t="shared" si="1"/>
        <v>3</v>
      </c>
      <c r="F50" s="435">
        <v>3</v>
      </c>
      <c r="G50" s="435">
        <v>0</v>
      </c>
      <c r="H50" s="435">
        <v>0</v>
      </c>
      <c r="I50" s="435">
        <v>0</v>
      </c>
      <c r="J50" s="436">
        <v>0</v>
      </c>
      <c r="K50" s="436">
        <v>0</v>
      </c>
    </row>
    <row r="51" spans="1:11" ht="21.1" customHeight="1" thickTop="1">
      <c r="A51" s="1032" t="s">
        <v>69</v>
      </c>
      <c r="B51" s="1033"/>
      <c r="C51" s="1034"/>
      <c r="D51" s="623">
        <v>194</v>
      </c>
      <c r="E51" s="643">
        <f t="shared" ref="E51:K51" si="3">SUM(E53:E68)</f>
        <v>178</v>
      </c>
      <c r="F51" s="464">
        <f t="shared" si="3"/>
        <v>171</v>
      </c>
      <c r="G51" s="464">
        <f t="shared" si="3"/>
        <v>2</v>
      </c>
      <c r="H51" s="464">
        <f t="shared" si="3"/>
        <v>5</v>
      </c>
      <c r="I51" s="464">
        <f t="shared" si="3"/>
        <v>5</v>
      </c>
      <c r="J51" s="464">
        <f t="shared" si="3"/>
        <v>3</v>
      </c>
      <c r="K51" s="464">
        <f t="shared" si="3"/>
        <v>0</v>
      </c>
    </row>
    <row r="52" spans="1:11" s="32" customFormat="1" ht="17.350000000000001" customHeight="1">
      <c r="A52" s="326" t="s">
        <v>23</v>
      </c>
      <c r="B52" s="327"/>
      <c r="C52" s="328"/>
      <c r="D52" s="437">
        <v>1</v>
      </c>
      <c r="E52" s="644">
        <f t="shared" si="1"/>
        <v>2</v>
      </c>
      <c r="F52" s="438">
        <v>2</v>
      </c>
      <c r="G52" s="438">
        <v>0</v>
      </c>
      <c r="H52" s="438">
        <v>0</v>
      </c>
      <c r="I52" s="438">
        <v>0</v>
      </c>
      <c r="J52" s="438">
        <v>0</v>
      </c>
      <c r="K52" s="438">
        <v>0</v>
      </c>
    </row>
    <row r="53" spans="1:11" ht="17.350000000000001" customHeight="1">
      <c r="A53" s="1023" t="s">
        <v>70</v>
      </c>
      <c r="B53" s="1018" t="s">
        <v>378</v>
      </c>
      <c r="C53" s="324" t="s">
        <v>28</v>
      </c>
      <c r="D53" s="430">
        <v>158</v>
      </c>
      <c r="E53" s="644">
        <f t="shared" si="1"/>
        <v>140</v>
      </c>
      <c r="F53" s="413">
        <v>136</v>
      </c>
      <c r="G53" s="413">
        <v>2</v>
      </c>
      <c r="H53" s="413">
        <v>2</v>
      </c>
      <c r="I53" s="413">
        <v>5</v>
      </c>
      <c r="J53" s="429">
        <v>3</v>
      </c>
      <c r="K53" s="429">
        <v>0</v>
      </c>
    </row>
    <row r="54" spans="1:11" ht="17.350000000000001" customHeight="1">
      <c r="A54" s="1024"/>
      <c r="B54" s="1020"/>
      <c r="C54" s="324" t="s">
        <v>29</v>
      </c>
      <c r="D54" s="430">
        <v>0</v>
      </c>
      <c r="E54" s="644">
        <f t="shared" si="1"/>
        <v>0</v>
      </c>
      <c r="F54" s="413">
        <v>0</v>
      </c>
      <c r="G54" s="413">
        <v>0</v>
      </c>
      <c r="H54" s="413">
        <v>0</v>
      </c>
      <c r="I54" s="413">
        <v>0</v>
      </c>
      <c r="J54" s="429">
        <v>0</v>
      </c>
      <c r="K54" s="429">
        <v>0</v>
      </c>
    </row>
    <row r="55" spans="1:11" ht="17.350000000000001" customHeight="1">
      <c r="A55" s="1025"/>
      <c r="B55" s="1015" t="s">
        <v>71</v>
      </c>
      <c r="C55" s="1017"/>
      <c r="D55" s="428">
        <v>3</v>
      </c>
      <c r="E55" s="644">
        <f t="shared" si="1"/>
        <v>4</v>
      </c>
      <c r="F55" s="413">
        <v>2</v>
      </c>
      <c r="G55" s="413">
        <v>0</v>
      </c>
      <c r="H55" s="413">
        <v>2</v>
      </c>
      <c r="I55" s="413">
        <v>0</v>
      </c>
      <c r="J55" s="429">
        <v>0</v>
      </c>
      <c r="K55" s="429">
        <v>0</v>
      </c>
    </row>
    <row r="56" spans="1:11" ht="17.350000000000001" customHeight="1">
      <c r="A56" s="1023" t="s">
        <v>72</v>
      </c>
      <c r="B56" s="1018" t="s">
        <v>379</v>
      </c>
      <c r="C56" s="324" t="s">
        <v>73</v>
      </c>
      <c r="D56" s="430">
        <v>0</v>
      </c>
      <c r="E56" s="644">
        <f t="shared" si="1"/>
        <v>0</v>
      </c>
      <c r="F56" s="413">
        <v>0</v>
      </c>
      <c r="G56" s="413">
        <v>0</v>
      </c>
      <c r="H56" s="413">
        <v>0</v>
      </c>
      <c r="I56" s="413">
        <v>0</v>
      </c>
      <c r="J56" s="429">
        <v>0</v>
      </c>
      <c r="K56" s="429">
        <v>0</v>
      </c>
    </row>
    <row r="57" spans="1:11" ht="17.350000000000001" customHeight="1">
      <c r="A57" s="1024"/>
      <c r="B57" s="1020"/>
      <c r="C57" s="324" t="s">
        <v>74</v>
      </c>
      <c r="D57" s="430">
        <v>1</v>
      </c>
      <c r="E57" s="644">
        <f t="shared" si="1"/>
        <v>1</v>
      </c>
      <c r="F57" s="413">
        <v>0</v>
      </c>
      <c r="G57" s="413">
        <v>0</v>
      </c>
      <c r="H57" s="413">
        <v>1</v>
      </c>
      <c r="I57" s="413">
        <v>0</v>
      </c>
      <c r="J57" s="429">
        <v>0</v>
      </c>
      <c r="K57" s="429">
        <v>0</v>
      </c>
    </row>
    <row r="58" spans="1:11" ht="17.350000000000001" customHeight="1">
      <c r="A58" s="1025"/>
      <c r="B58" s="1015" t="s">
        <v>75</v>
      </c>
      <c r="C58" s="1017"/>
      <c r="D58" s="428">
        <v>0</v>
      </c>
      <c r="E58" s="644">
        <f t="shared" si="1"/>
        <v>0</v>
      </c>
      <c r="F58" s="413">
        <v>0</v>
      </c>
      <c r="G58" s="413">
        <v>0</v>
      </c>
      <c r="H58" s="413">
        <v>0</v>
      </c>
      <c r="I58" s="413">
        <v>0</v>
      </c>
      <c r="J58" s="429">
        <v>0</v>
      </c>
      <c r="K58" s="429">
        <v>0</v>
      </c>
    </row>
    <row r="59" spans="1:11" ht="17.350000000000001" customHeight="1">
      <c r="A59" s="1023" t="s">
        <v>76</v>
      </c>
      <c r="B59" s="1015" t="s">
        <v>77</v>
      </c>
      <c r="C59" s="1017"/>
      <c r="D59" s="428">
        <v>0</v>
      </c>
      <c r="E59" s="644">
        <f t="shared" si="1"/>
        <v>1</v>
      </c>
      <c r="F59" s="413">
        <v>1</v>
      </c>
      <c r="G59" s="413">
        <v>0</v>
      </c>
      <c r="H59" s="413">
        <v>0</v>
      </c>
      <c r="I59" s="413">
        <v>0</v>
      </c>
      <c r="J59" s="429">
        <v>0</v>
      </c>
      <c r="K59" s="429">
        <v>0</v>
      </c>
    </row>
    <row r="60" spans="1:11" ht="17.350000000000001" customHeight="1">
      <c r="A60" s="1025"/>
      <c r="B60" s="1015" t="s">
        <v>78</v>
      </c>
      <c r="C60" s="1017"/>
      <c r="D60" s="428">
        <v>1</v>
      </c>
      <c r="E60" s="644">
        <f t="shared" si="1"/>
        <v>1</v>
      </c>
      <c r="F60" s="413">
        <v>1</v>
      </c>
      <c r="G60" s="413">
        <v>0</v>
      </c>
      <c r="H60" s="413">
        <v>0</v>
      </c>
      <c r="I60" s="413">
        <v>0</v>
      </c>
      <c r="J60" s="429">
        <v>0</v>
      </c>
      <c r="K60" s="429">
        <v>0</v>
      </c>
    </row>
    <row r="61" spans="1:11" ht="17.350000000000001" customHeight="1">
      <c r="A61" s="1040" t="s">
        <v>79</v>
      </c>
      <c r="B61" s="1015" t="s">
        <v>382</v>
      </c>
      <c r="C61" s="1017"/>
      <c r="D61" s="428">
        <v>8</v>
      </c>
      <c r="E61" s="644">
        <f t="shared" si="1"/>
        <v>8</v>
      </c>
      <c r="F61" s="413">
        <v>8</v>
      </c>
      <c r="G61" s="413">
        <v>0</v>
      </c>
      <c r="H61" s="413">
        <v>0</v>
      </c>
      <c r="I61" s="413">
        <v>0</v>
      </c>
      <c r="J61" s="429">
        <v>0</v>
      </c>
      <c r="K61" s="429">
        <v>0</v>
      </c>
    </row>
    <row r="62" spans="1:11" ht="17.350000000000001" customHeight="1">
      <c r="A62" s="1041"/>
      <c r="B62" s="1018" t="s">
        <v>383</v>
      </c>
      <c r="C62" s="324" t="s">
        <v>81</v>
      </c>
      <c r="D62" s="430">
        <v>3</v>
      </c>
      <c r="E62" s="644">
        <f t="shared" si="1"/>
        <v>3</v>
      </c>
      <c r="F62" s="413">
        <v>3</v>
      </c>
      <c r="G62" s="429">
        <v>0</v>
      </c>
      <c r="H62" s="429">
        <v>0</v>
      </c>
      <c r="I62" s="429">
        <v>0</v>
      </c>
      <c r="J62" s="429">
        <v>0</v>
      </c>
      <c r="K62" s="429">
        <v>0</v>
      </c>
    </row>
    <row r="63" spans="1:11" ht="17.350000000000001" customHeight="1">
      <c r="A63" s="1041"/>
      <c r="B63" s="1020"/>
      <c r="C63" s="324" t="s">
        <v>82</v>
      </c>
      <c r="D63" s="430">
        <v>7</v>
      </c>
      <c r="E63" s="644">
        <f t="shared" si="1"/>
        <v>6</v>
      </c>
      <c r="F63" s="413">
        <v>6</v>
      </c>
      <c r="G63" s="429">
        <v>0</v>
      </c>
      <c r="H63" s="429">
        <v>0</v>
      </c>
      <c r="I63" s="429">
        <v>0</v>
      </c>
      <c r="J63" s="429">
        <v>0</v>
      </c>
      <c r="K63" s="429">
        <v>0</v>
      </c>
    </row>
    <row r="64" spans="1:11" ht="17.350000000000001" customHeight="1">
      <c r="A64" s="1042"/>
      <c r="B64" s="1015" t="s">
        <v>83</v>
      </c>
      <c r="C64" s="1017"/>
      <c r="D64" s="428">
        <v>3</v>
      </c>
      <c r="E64" s="644">
        <f t="shared" si="1"/>
        <v>4</v>
      </c>
      <c r="F64" s="413">
        <v>4</v>
      </c>
      <c r="G64" s="429">
        <v>0</v>
      </c>
      <c r="H64" s="429">
        <v>0</v>
      </c>
      <c r="I64" s="429">
        <v>0</v>
      </c>
      <c r="J64" s="429">
        <v>0</v>
      </c>
      <c r="K64" s="429">
        <v>0</v>
      </c>
    </row>
    <row r="65" spans="1:12" ht="17.350000000000001" customHeight="1">
      <c r="A65" s="1015" t="s">
        <v>84</v>
      </c>
      <c r="B65" s="1016"/>
      <c r="C65" s="1017"/>
      <c r="D65" s="428">
        <v>2</v>
      </c>
      <c r="E65" s="644">
        <f t="shared" si="1"/>
        <v>3</v>
      </c>
      <c r="F65" s="413">
        <v>3</v>
      </c>
      <c r="G65" s="429">
        <v>0</v>
      </c>
      <c r="H65" s="429">
        <v>0</v>
      </c>
      <c r="I65" s="429">
        <v>0</v>
      </c>
      <c r="J65" s="429">
        <v>0</v>
      </c>
      <c r="K65" s="429">
        <v>0</v>
      </c>
    </row>
    <row r="66" spans="1:12" ht="17.350000000000001" customHeight="1">
      <c r="A66" s="1021" t="s">
        <v>85</v>
      </c>
      <c r="B66" s="1038"/>
      <c r="C66" s="1022"/>
      <c r="D66" s="430">
        <v>0</v>
      </c>
      <c r="E66" s="644">
        <f t="shared" si="1"/>
        <v>0</v>
      </c>
      <c r="F66" s="413">
        <v>0</v>
      </c>
      <c r="G66" s="429">
        <v>0</v>
      </c>
      <c r="H66" s="429">
        <v>0</v>
      </c>
      <c r="I66" s="429">
        <v>0</v>
      </c>
      <c r="J66" s="429">
        <v>0</v>
      </c>
      <c r="K66" s="429">
        <v>0</v>
      </c>
    </row>
    <row r="67" spans="1:12" ht="17.350000000000001" customHeight="1">
      <c r="A67" s="1021" t="s">
        <v>306</v>
      </c>
      <c r="B67" s="1038"/>
      <c r="C67" s="1022"/>
      <c r="D67" s="430">
        <v>0</v>
      </c>
      <c r="E67" s="644">
        <f t="shared" si="1"/>
        <v>0</v>
      </c>
      <c r="F67" s="413">
        <v>0</v>
      </c>
      <c r="G67" s="429">
        <v>0</v>
      </c>
      <c r="H67" s="429">
        <v>0</v>
      </c>
      <c r="I67" s="429">
        <v>0</v>
      </c>
      <c r="J67" s="429">
        <v>0</v>
      </c>
      <c r="K67" s="429">
        <v>0</v>
      </c>
      <c r="L67" s="24" t="s">
        <v>216</v>
      </c>
    </row>
    <row r="68" spans="1:12" ht="17.350000000000001" customHeight="1" thickBot="1">
      <c r="A68" s="1021" t="s">
        <v>87</v>
      </c>
      <c r="B68" s="1038"/>
      <c r="C68" s="1022"/>
      <c r="D68" s="430">
        <v>8</v>
      </c>
      <c r="E68" s="644">
        <f t="shared" si="1"/>
        <v>7</v>
      </c>
      <c r="F68" s="412">
        <v>7</v>
      </c>
      <c r="G68" s="343">
        <v>0</v>
      </c>
      <c r="H68" s="343">
        <v>0</v>
      </c>
      <c r="I68" s="343">
        <v>0</v>
      </c>
      <c r="J68" s="343">
        <v>0</v>
      </c>
      <c r="K68" s="343">
        <v>0</v>
      </c>
    </row>
    <row r="69" spans="1:12" ht="21.75" hidden="1" customHeight="1">
      <c r="A69" s="1039"/>
      <c r="B69" s="329"/>
      <c r="C69" s="329"/>
      <c r="D69" s="439"/>
      <c r="E69" s="646"/>
      <c r="F69" s="440"/>
      <c r="G69" s="441"/>
      <c r="H69" s="441"/>
      <c r="I69" s="441"/>
      <c r="J69" s="441"/>
      <c r="K69" s="441"/>
    </row>
    <row r="70" spans="1:12" ht="21.75" hidden="1" customHeight="1">
      <c r="A70" s="1039"/>
      <c r="B70" s="329"/>
      <c r="C70" s="329"/>
      <c r="D70" s="439"/>
      <c r="E70" s="644"/>
      <c r="F70" s="413"/>
      <c r="G70" s="429"/>
      <c r="H70" s="429"/>
      <c r="I70" s="429"/>
      <c r="J70" s="429"/>
      <c r="K70" s="429"/>
    </row>
    <row r="71" spans="1:12" ht="21.75" hidden="1" customHeight="1">
      <c r="A71" s="1039"/>
      <c r="B71" s="329"/>
      <c r="C71" s="329"/>
      <c r="D71" s="439"/>
      <c r="E71" s="644"/>
      <c r="F71" s="413"/>
      <c r="G71" s="429"/>
      <c r="H71" s="429"/>
      <c r="I71" s="429"/>
      <c r="J71" s="429"/>
      <c r="K71" s="429"/>
    </row>
    <row r="72" spans="1:12" ht="21.75" hidden="1" customHeight="1">
      <c r="A72" s="1039"/>
      <c r="B72" s="329"/>
      <c r="C72" s="329"/>
      <c r="D72" s="439"/>
      <c r="E72" s="644"/>
      <c r="F72" s="413"/>
      <c r="G72" s="429"/>
      <c r="H72" s="429"/>
      <c r="I72" s="429"/>
      <c r="J72" s="429"/>
      <c r="K72" s="429"/>
    </row>
    <row r="73" spans="1:12" ht="21.75" hidden="1" customHeight="1">
      <c r="A73" s="1039"/>
      <c r="B73" s="329"/>
      <c r="C73" s="329"/>
      <c r="D73" s="439"/>
      <c r="E73" s="644"/>
      <c r="F73" s="413"/>
      <c r="G73" s="429"/>
      <c r="H73" s="429"/>
      <c r="I73" s="429"/>
      <c r="J73" s="429"/>
      <c r="K73" s="429"/>
    </row>
    <row r="74" spans="1:12" ht="21.75" hidden="1" customHeight="1">
      <c r="A74" s="1039"/>
      <c r="B74" s="329"/>
      <c r="C74" s="329"/>
      <c r="D74" s="439"/>
      <c r="E74" s="644"/>
      <c r="F74" s="413"/>
      <c r="G74" s="429"/>
      <c r="H74" s="429"/>
      <c r="I74" s="429"/>
      <c r="J74" s="429"/>
      <c r="K74" s="429"/>
    </row>
    <row r="75" spans="1:12" ht="21.75" hidden="1" customHeight="1">
      <c r="A75" s="1039"/>
      <c r="B75" s="329"/>
      <c r="C75" s="329"/>
      <c r="D75" s="439"/>
      <c r="E75" s="644"/>
      <c r="F75" s="413"/>
      <c r="G75" s="429"/>
      <c r="H75" s="429"/>
      <c r="I75" s="429"/>
      <c r="J75" s="429"/>
      <c r="K75" s="429"/>
    </row>
    <row r="76" spans="1:12" ht="21.75" hidden="1" customHeight="1">
      <c r="A76" s="1039"/>
      <c r="B76" s="329"/>
      <c r="C76" s="329"/>
      <c r="D76" s="439"/>
      <c r="E76" s="647"/>
      <c r="F76" s="413"/>
      <c r="G76" s="429"/>
      <c r="H76" s="429"/>
      <c r="I76" s="429"/>
      <c r="J76" s="429"/>
      <c r="K76" s="429"/>
    </row>
    <row r="77" spans="1:12" ht="21.75" hidden="1" customHeight="1">
      <c r="A77" s="1039"/>
      <c r="B77" s="329"/>
      <c r="C77" s="329"/>
      <c r="D77" s="439"/>
      <c r="E77" s="647"/>
      <c r="F77" s="413"/>
      <c r="G77" s="429"/>
      <c r="H77" s="429"/>
      <c r="I77" s="429"/>
      <c r="J77" s="429"/>
      <c r="K77" s="429"/>
    </row>
    <row r="78" spans="1:12" ht="21.75" hidden="1" customHeight="1">
      <c r="A78" s="1039"/>
      <c r="B78" s="329"/>
      <c r="C78" s="329"/>
      <c r="D78" s="439"/>
      <c r="E78" s="647"/>
      <c r="F78" s="413"/>
      <c r="G78" s="429"/>
      <c r="H78" s="429"/>
      <c r="I78" s="429"/>
      <c r="J78" s="429"/>
      <c r="K78" s="429"/>
    </row>
    <row r="79" spans="1:12" ht="21.75" hidden="1" customHeight="1">
      <c r="A79" s="1039"/>
      <c r="B79" s="329"/>
      <c r="C79" s="329"/>
      <c r="D79" s="439"/>
      <c r="E79" s="647"/>
      <c r="F79" s="413"/>
      <c r="G79" s="429"/>
      <c r="H79" s="429"/>
      <c r="I79" s="429"/>
      <c r="J79" s="429"/>
      <c r="K79" s="429"/>
    </row>
    <row r="80" spans="1:12" ht="21.75" hidden="1" customHeight="1">
      <c r="A80" s="1039"/>
      <c r="B80" s="329"/>
      <c r="C80" s="329"/>
      <c r="D80" s="439"/>
      <c r="E80" s="647"/>
      <c r="F80" s="413"/>
      <c r="G80" s="429"/>
      <c r="H80" s="429"/>
      <c r="I80" s="429"/>
      <c r="J80" s="429"/>
      <c r="K80" s="429"/>
    </row>
    <row r="81" spans="1:11" ht="21.75" hidden="1" customHeight="1">
      <c r="A81" s="1039"/>
      <c r="B81" s="329"/>
      <c r="C81" s="329"/>
      <c r="D81" s="439"/>
      <c r="E81" s="647"/>
      <c r="F81" s="413"/>
      <c r="G81" s="429"/>
      <c r="H81" s="429"/>
      <c r="I81" s="429"/>
      <c r="J81" s="429"/>
      <c r="K81" s="429"/>
    </row>
    <row r="82" spans="1:11" ht="21.75" hidden="1" customHeight="1" thickBot="1">
      <c r="A82" s="1039"/>
      <c r="B82" s="329"/>
      <c r="C82" s="329"/>
      <c r="D82" s="439"/>
      <c r="E82" s="648"/>
      <c r="F82" s="442"/>
      <c r="G82" s="443"/>
      <c r="H82" s="443"/>
      <c r="I82" s="443"/>
      <c r="J82" s="443"/>
      <c r="K82" s="443"/>
    </row>
    <row r="83" spans="1:11" ht="21.1" customHeight="1" thickTop="1">
      <c r="A83" s="1032" t="s">
        <v>88</v>
      </c>
      <c r="B83" s="1033"/>
      <c r="C83" s="1034"/>
      <c r="D83" s="640">
        <v>5084</v>
      </c>
      <c r="E83" s="643">
        <f>SUM(F83:H83)</f>
        <v>4942</v>
      </c>
      <c r="F83" s="408">
        <v>3660</v>
      </c>
      <c r="G83" s="641">
        <v>90</v>
      </c>
      <c r="H83" s="641">
        <v>1192</v>
      </c>
      <c r="I83" s="641">
        <v>549</v>
      </c>
      <c r="J83" s="641">
        <v>210</v>
      </c>
      <c r="K83" s="641">
        <v>102</v>
      </c>
    </row>
    <row r="85" spans="1:11" s="40" customFormat="1" ht="11.55">
      <c r="A85" s="40" t="s">
        <v>89</v>
      </c>
    </row>
  </sheetData>
  <mergeCells count="66">
    <mergeCell ref="F3:K3"/>
    <mergeCell ref="A67:C67"/>
    <mergeCell ref="A68:C68"/>
    <mergeCell ref="A69:A82"/>
    <mergeCell ref="A83:C83"/>
    <mergeCell ref="A61:A64"/>
    <mergeCell ref="B61:C61"/>
    <mergeCell ref="B62:B63"/>
    <mergeCell ref="B64:C64"/>
    <mergeCell ref="A65:C65"/>
    <mergeCell ref="A66:C66"/>
    <mergeCell ref="A56:A58"/>
    <mergeCell ref="B56:B57"/>
    <mergeCell ref="B58:C58"/>
    <mergeCell ref="A59:A60"/>
    <mergeCell ref="B59:C59"/>
    <mergeCell ref="B60:C60"/>
    <mergeCell ref="A48:C48"/>
    <mergeCell ref="A49:C49"/>
    <mergeCell ref="A50:C50"/>
    <mergeCell ref="A51:C51"/>
    <mergeCell ref="A53:A55"/>
    <mergeCell ref="B53:B54"/>
    <mergeCell ref="B55:C55"/>
    <mergeCell ref="A42:A47"/>
    <mergeCell ref="B42:C42"/>
    <mergeCell ref="B43:C43"/>
    <mergeCell ref="B44:B45"/>
    <mergeCell ref="B46:C46"/>
    <mergeCell ref="B47:C47"/>
    <mergeCell ref="A41:C41"/>
    <mergeCell ref="A32:C32"/>
    <mergeCell ref="A33:A36"/>
    <mergeCell ref="B33:C33"/>
    <mergeCell ref="B34:C34"/>
    <mergeCell ref="B35:C35"/>
    <mergeCell ref="B36:C36"/>
    <mergeCell ref="A37:C37"/>
    <mergeCell ref="A38:A39"/>
    <mergeCell ref="B38:C38"/>
    <mergeCell ref="B39:C39"/>
    <mergeCell ref="A40:C40"/>
    <mergeCell ref="A31:C31"/>
    <mergeCell ref="A17:C17"/>
    <mergeCell ref="A18:C18"/>
    <mergeCell ref="A19:C19"/>
    <mergeCell ref="A20:C20"/>
    <mergeCell ref="A21:C21"/>
    <mergeCell ref="A22:A26"/>
    <mergeCell ref="B26:C26"/>
    <mergeCell ref="A27:A29"/>
    <mergeCell ref="B27:C27"/>
    <mergeCell ref="B28:C28"/>
    <mergeCell ref="B29:C29"/>
    <mergeCell ref="A30:C30"/>
    <mergeCell ref="B22:B25"/>
    <mergeCell ref="A10:C10"/>
    <mergeCell ref="A11:C11"/>
    <mergeCell ref="A12:A16"/>
    <mergeCell ref="B12:B15"/>
    <mergeCell ref="B16:C16"/>
    <mergeCell ref="A6:C6"/>
    <mergeCell ref="A3:C4"/>
    <mergeCell ref="A5:C5"/>
    <mergeCell ref="A7:C7"/>
    <mergeCell ref="A9:C9"/>
  </mergeCells>
  <pageMargins left="0.79" right="0.17" top="0.47244094488188981" bottom="0.31496062992125984" header="0.27559055118110237" footer="0.19685039370078741"/>
  <pageSetup paperSize="9" scale="53" orientation="portrait" r:id="rId1"/>
  <headerFooter>
    <oddHeader>&amp;C2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33"/>
  <sheetViews>
    <sheetView topLeftCell="A16" workbookViewId="0">
      <selection activeCell="K22" sqref="K22"/>
    </sheetView>
  </sheetViews>
  <sheetFormatPr defaultColWidth="9.125" defaultRowHeight="13.6"/>
  <cols>
    <col min="1" max="1" width="9.875" style="1" customWidth="1"/>
    <col min="2" max="7" width="9.125" style="1"/>
    <col min="8" max="8" width="23.875" style="1" customWidth="1"/>
    <col min="9" max="16384" width="9.125" style="1"/>
  </cols>
  <sheetData>
    <row r="2" spans="1:8">
      <c r="A2" s="11" t="s">
        <v>90</v>
      </c>
      <c r="B2" s="11" t="s">
        <v>91</v>
      </c>
      <c r="C2" s="11"/>
      <c r="D2" s="11"/>
      <c r="E2" s="11"/>
      <c r="F2" s="11"/>
      <c r="G2" s="11"/>
      <c r="H2" s="11"/>
    </row>
    <row r="3" spans="1:8">
      <c r="A3" s="11"/>
      <c r="B3" s="11" t="s">
        <v>469</v>
      </c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32" spans="1:8">
      <c r="A32" s="11" t="s">
        <v>92</v>
      </c>
      <c r="B32" s="11" t="s">
        <v>93</v>
      </c>
      <c r="C32" s="11"/>
      <c r="D32" s="11"/>
      <c r="E32" s="11"/>
      <c r="F32" s="11"/>
      <c r="G32" s="11"/>
      <c r="H32" s="11"/>
    </row>
    <row r="33" spans="1:8">
      <c r="A33" s="11"/>
      <c r="B33" s="11" t="s">
        <v>469</v>
      </c>
      <c r="C33" s="11"/>
      <c r="D33" s="11"/>
      <c r="E33" s="11"/>
      <c r="F33" s="11"/>
      <c r="G33" s="11"/>
      <c r="H33" s="11"/>
    </row>
  </sheetData>
  <pageMargins left="0.86614173228346458" right="0.51181102362204722" top="0.62992125984251968" bottom="0.74803149606299213" header="0.31496062992125984" footer="0.31496062992125984"/>
  <pageSetup paperSize="9" scale="92" orientation="portrait" r:id="rId1"/>
  <headerFooter>
    <oddHeader>&amp;C3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5"/>
  <sheetViews>
    <sheetView topLeftCell="A16" workbookViewId="0">
      <selection activeCell="K73" sqref="K73"/>
    </sheetView>
  </sheetViews>
  <sheetFormatPr defaultColWidth="9.125" defaultRowHeight="16.3"/>
  <cols>
    <col min="1" max="1" width="8" style="24" customWidth="1"/>
    <col min="2" max="2" width="15.375" style="24" customWidth="1"/>
    <col min="3" max="3" width="16.75" style="24" customWidth="1"/>
    <col min="4" max="4" width="12.375" style="24" customWidth="1"/>
    <col min="5" max="5" width="12.375" style="25" customWidth="1"/>
    <col min="6" max="11" width="12.375" style="24" customWidth="1"/>
    <col min="12" max="16384" width="9.125" style="24"/>
  </cols>
  <sheetData>
    <row r="1" spans="1:11">
      <c r="A1" s="24" t="s">
        <v>459</v>
      </c>
    </row>
    <row r="2" spans="1:11" ht="14.3" customHeight="1">
      <c r="A2" s="1057" t="s">
        <v>94</v>
      </c>
      <c r="B2" s="1058"/>
      <c r="C2" s="1059"/>
      <c r="D2" s="562"/>
      <c r="E2" s="563"/>
      <c r="F2" s="1064" t="s">
        <v>318</v>
      </c>
      <c r="G2" s="1064"/>
      <c r="H2" s="1064"/>
      <c r="I2" s="1064"/>
      <c r="J2" s="1064"/>
      <c r="K2" s="1064"/>
    </row>
    <row r="3" spans="1:11" ht="14.95" customHeight="1">
      <c r="A3" s="1060"/>
      <c r="B3" s="1061"/>
      <c r="C3" s="1061"/>
      <c r="D3" s="1068" t="s">
        <v>449</v>
      </c>
      <c r="E3" s="1070" t="s">
        <v>457</v>
      </c>
      <c r="F3" s="1065" t="s">
        <v>2</v>
      </c>
      <c r="G3" s="1066"/>
      <c r="H3" s="1066"/>
      <c r="I3" s="1066" t="s">
        <v>3</v>
      </c>
      <c r="J3" s="1067"/>
      <c r="K3" s="1067"/>
    </row>
    <row r="4" spans="1:11" ht="16.5" customHeight="1">
      <c r="A4" s="1062"/>
      <c r="B4" s="1063"/>
      <c r="C4" s="1063"/>
      <c r="D4" s="1069"/>
      <c r="E4" s="1071"/>
      <c r="F4" s="565" t="s">
        <v>4</v>
      </c>
      <c r="G4" s="566" t="s">
        <v>5</v>
      </c>
      <c r="H4" s="566" t="s">
        <v>6</v>
      </c>
      <c r="I4" s="567" t="s">
        <v>4</v>
      </c>
      <c r="J4" s="566" t="s">
        <v>5</v>
      </c>
      <c r="K4" s="566" t="s">
        <v>6</v>
      </c>
    </row>
    <row r="5" spans="1:11" ht="14.3" customHeight="1">
      <c r="A5" s="1099">
        <v>1</v>
      </c>
      <c r="B5" s="1100"/>
      <c r="C5" s="1101"/>
      <c r="D5" s="568">
        <v>2</v>
      </c>
      <c r="E5" s="569">
        <v>3</v>
      </c>
      <c r="F5" s="570">
        <v>4</v>
      </c>
      <c r="G5" s="561">
        <v>5</v>
      </c>
      <c r="H5" s="561">
        <v>6</v>
      </c>
      <c r="I5" s="571">
        <v>7</v>
      </c>
      <c r="J5" s="561">
        <v>8</v>
      </c>
      <c r="K5" s="561">
        <v>9</v>
      </c>
    </row>
    <row r="6" spans="1:11" ht="21.1" customHeight="1" thickBot="1">
      <c r="A6" s="1055" t="s">
        <v>1</v>
      </c>
      <c r="B6" s="1056"/>
      <c r="C6" s="1056"/>
      <c r="D6" s="444">
        <v>55048</v>
      </c>
      <c r="E6" s="658">
        <f t="shared" ref="E6:K6" si="0">SUM(E7,E20)</f>
        <v>54899</v>
      </c>
      <c r="F6" s="254">
        <f t="shared" si="0"/>
        <v>54424</v>
      </c>
      <c r="G6" s="254">
        <f t="shared" si="0"/>
        <v>2279</v>
      </c>
      <c r="H6" s="254">
        <f t="shared" si="0"/>
        <v>52145</v>
      </c>
      <c r="I6" s="254">
        <f t="shared" si="0"/>
        <v>475</v>
      </c>
      <c r="J6" s="254">
        <f t="shared" si="0"/>
        <v>18</v>
      </c>
      <c r="K6" s="254">
        <f t="shared" si="0"/>
        <v>457</v>
      </c>
    </row>
    <row r="7" spans="1:11" s="25" customFormat="1" ht="18" customHeight="1" thickTop="1">
      <c r="A7" s="1072" t="s">
        <v>7</v>
      </c>
      <c r="B7" s="650" t="s">
        <v>4</v>
      </c>
      <c r="C7" s="651"/>
      <c r="D7" s="652">
        <v>53640</v>
      </c>
      <c r="E7" s="659">
        <f>SUM(F7,I7)</f>
        <v>53621</v>
      </c>
      <c r="F7" s="653">
        <f t="shared" ref="F7:F20" si="1">SUM(G7:H7)</f>
        <v>53186</v>
      </c>
      <c r="G7" s="653">
        <f>SUM(G8:G19)</f>
        <v>2223</v>
      </c>
      <c r="H7" s="653">
        <f>SUM(H8:H19)</f>
        <v>50963</v>
      </c>
      <c r="I7" s="654">
        <f t="shared" ref="I7:I20" si="2">SUM(J7:K7)</f>
        <v>435</v>
      </c>
      <c r="J7" s="268">
        <f>SUM(J8:J19)</f>
        <v>16</v>
      </c>
      <c r="K7" s="268">
        <f>SUM(K8:K19)</f>
        <v>419</v>
      </c>
    </row>
    <row r="8" spans="1:11" ht="18" customHeight="1">
      <c r="A8" s="1073"/>
      <c r="B8" s="256" t="s">
        <v>95</v>
      </c>
      <c r="C8" s="257"/>
      <c r="D8" s="445">
        <v>738</v>
      </c>
      <c r="E8" s="660">
        <f t="shared" ref="E8:E32" si="3">SUM(F8,I8)</f>
        <v>744</v>
      </c>
      <c r="F8" s="258">
        <f>G8+H8</f>
        <v>738</v>
      </c>
      <c r="G8" s="259">
        <v>43</v>
      </c>
      <c r="H8" s="446">
        <v>695</v>
      </c>
      <c r="I8" s="447">
        <f>J8+K8</f>
        <v>6</v>
      </c>
      <c r="J8" s="448">
        <v>0</v>
      </c>
      <c r="K8" s="449">
        <v>6</v>
      </c>
    </row>
    <row r="9" spans="1:11" ht="18" customHeight="1">
      <c r="A9" s="1074"/>
      <c r="B9" s="261" t="s">
        <v>96</v>
      </c>
      <c r="C9" s="261"/>
      <c r="D9" s="450">
        <v>5089</v>
      </c>
      <c r="E9" s="661">
        <f t="shared" si="3"/>
        <v>4868</v>
      </c>
      <c r="F9" s="258">
        <f t="shared" ref="F9:F19" si="4">G9+H9</f>
        <v>4810</v>
      </c>
      <c r="G9" s="259">
        <v>232</v>
      </c>
      <c r="H9" s="446">
        <v>4578</v>
      </c>
      <c r="I9" s="447">
        <f t="shared" ref="I9:I19" si="5">J9+K9</f>
        <v>58</v>
      </c>
      <c r="J9" s="446">
        <v>4</v>
      </c>
      <c r="K9" s="451">
        <v>54</v>
      </c>
    </row>
    <row r="10" spans="1:11" ht="18" customHeight="1">
      <c r="A10" s="1074"/>
      <c r="B10" s="262" t="s">
        <v>97</v>
      </c>
      <c r="C10" s="262"/>
      <c r="D10" s="452">
        <v>10041</v>
      </c>
      <c r="E10" s="661">
        <f t="shared" si="3"/>
        <v>10352</v>
      </c>
      <c r="F10" s="258">
        <f t="shared" si="4"/>
        <v>10250</v>
      </c>
      <c r="G10" s="259">
        <v>432</v>
      </c>
      <c r="H10" s="453">
        <v>9818</v>
      </c>
      <c r="I10" s="447">
        <f t="shared" si="5"/>
        <v>102</v>
      </c>
      <c r="J10" s="446">
        <v>3</v>
      </c>
      <c r="K10" s="451">
        <v>99</v>
      </c>
    </row>
    <row r="11" spans="1:11" ht="18" customHeight="1">
      <c r="A11" s="1074"/>
      <c r="B11" s="262" t="s">
        <v>98</v>
      </c>
      <c r="C11" s="262"/>
      <c r="D11" s="452">
        <v>5013</v>
      </c>
      <c r="E11" s="661">
        <f t="shared" si="3"/>
        <v>5283</v>
      </c>
      <c r="F11" s="258">
        <f t="shared" si="4"/>
        <v>5230</v>
      </c>
      <c r="G11" s="259">
        <v>202</v>
      </c>
      <c r="H11" s="446">
        <v>5028</v>
      </c>
      <c r="I11" s="447">
        <f t="shared" si="5"/>
        <v>53</v>
      </c>
      <c r="J11" s="446">
        <v>1</v>
      </c>
      <c r="K11" s="451">
        <v>52</v>
      </c>
    </row>
    <row r="12" spans="1:11" ht="18" customHeight="1">
      <c r="A12" s="1074"/>
      <c r="B12" s="262" t="s">
        <v>99</v>
      </c>
      <c r="C12" s="262"/>
      <c r="D12" s="452">
        <v>5261</v>
      </c>
      <c r="E12" s="661">
        <f t="shared" si="3"/>
        <v>5184</v>
      </c>
      <c r="F12" s="258">
        <f t="shared" si="4"/>
        <v>5116</v>
      </c>
      <c r="G12" s="259">
        <v>257</v>
      </c>
      <c r="H12" s="453">
        <v>4859</v>
      </c>
      <c r="I12" s="447">
        <f t="shared" si="5"/>
        <v>68</v>
      </c>
      <c r="J12" s="446">
        <v>3</v>
      </c>
      <c r="K12" s="451">
        <v>65</v>
      </c>
    </row>
    <row r="13" spans="1:11" ht="18" customHeight="1">
      <c r="A13" s="1074"/>
      <c r="B13" s="262" t="s">
        <v>100</v>
      </c>
      <c r="C13" s="262"/>
      <c r="D13" s="452">
        <v>6691</v>
      </c>
      <c r="E13" s="661">
        <f t="shared" si="3"/>
        <v>6648</v>
      </c>
      <c r="F13" s="258">
        <f t="shared" si="4"/>
        <v>6568</v>
      </c>
      <c r="G13" s="259">
        <v>253</v>
      </c>
      <c r="H13" s="446">
        <v>6315</v>
      </c>
      <c r="I13" s="447">
        <f>J13+K13</f>
        <v>80</v>
      </c>
      <c r="J13" s="446">
        <v>2</v>
      </c>
      <c r="K13" s="451">
        <v>78</v>
      </c>
    </row>
    <row r="14" spans="1:11" ht="18" customHeight="1">
      <c r="A14" s="1074"/>
      <c r="B14" s="262" t="s">
        <v>101</v>
      </c>
      <c r="C14" s="262"/>
      <c r="D14" s="452">
        <v>8675</v>
      </c>
      <c r="E14" s="661">
        <f t="shared" si="3"/>
        <v>8479</v>
      </c>
      <c r="F14" s="258">
        <f t="shared" si="4"/>
        <v>8431</v>
      </c>
      <c r="G14" s="259">
        <v>277</v>
      </c>
      <c r="H14" s="446">
        <v>8154</v>
      </c>
      <c r="I14" s="447">
        <f t="shared" si="5"/>
        <v>48</v>
      </c>
      <c r="J14" s="446">
        <v>2</v>
      </c>
      <c r="K14" s="451">
        <v>46</v>
      </c>
    </row>
    <row r="15" spans="1:11" ht="18" customHeight="1">
      <c r="A15" s="1074"/>
      <c r="B15" s="262" t="s">
        <v>102</v>
      </c>
      <c r="C15" s="262"/>
      <c r="D15" s="452">
        <v>7232</v>
      </c>
      <c r="E15" s="661">
        <f t="shared" si="3"/>
        <v>7169</v>
      </c>
      <c r="F15" s="258">
        <f t="shared" si="4"/>
        <v>7154</v>
      </c>
      <c r="G15" s="259">
        <v>279</v>
      </c>
      <c r="H15" s="446">
        <v>6875</v>
      </c>
      <c r="I15" s="447">
        <f t="shared" si="5"/>
        <v>15</v>
      </c>
      <c r="J15" s="446">
        <v>1</v>
      </c>
      <c r="K15" s="451">
        <v>14</v>
      </c>
    </row>
    <row r="16" spans="1:11" ht="18" customHeight="1">
      <c r="A16" s="1074"/>
      <c r="B16" s="262" t="s">
        <v>103</v>
      </c>
      <c r="C16" s="262"/>
      <c r="D16" s="452">
        <v>2558</v>
      </c>
      <c r="E16" s="661">
        <f t="shared" si="3"/>
        <v>2552</v>
      </c>
      <c r="F16" s="258">
        <f t="shared" si="4"/>
        <v>2548</v>
      </c>
      <c r="G16" s="259">
        <v>169</v>
      </c>
      <c r="H16" s="446">
        <v>2379</v>
      </c>
      <c r="I16" s="447">
        <f>J16+K16</f>
        <v>4</v>
      </c>
      <c r="J16" s="446">
        <v>0</v>
      </c>
      <c r="K16" s="451">
        <v>4</v>
      </c>
    </row>
    <row r="17" spans="1:13" ht="18" customHeight="1">
      <c r="A17" s="1074"/>
      <c r="B17" s="262" t="s">
        <v>399</v>
      </c>
      <c r="C17" s="262"/>
      <c r="D17" s="454">
        <v>144</v>
      </c>
      <c r="E17" s="661">
        <f t="shared" si="3"/>
        <v>155</v>
      </c>
      <c r="F17" s="258">
        <f t="shared" si="4"/>
        <v>155</v>
      </c>
      <c r="G17" s="263">
        <v>1</v>
      </c>
      <c r="H17" s="455">
        <v>154</v>
      </c>
      <c r="I17" s="447">
        <f t="shared" si="5"/>
        <v>0</v>
      </c>
      <c r="J17" s="455">
        <v>0</v>
      </c>
      <c r="K17" s="456">
        <v>0</v>
      </c>
    </row>
    <row r="18" spans="1:13" ht="18" customHeight="1">
      <c r="A18" s="1074"/>
      <c r="B18" s="264" t="s">
        <v>104</v>
      </c>
      <c r="C18" s="265"/>
      <c r="D18" s="457">
        <v>1732</v>
      </c>
      <c r="E18" s="661">
        <f t="shared" si="3"/>
        <v>1717</v>
      </c>
      <c r="F18" s="258">
        <f t="shared" si="4"/>
        <v>1716</v>
      </c>
      <c r="G18" s="259">
        <v>63</v>
      </c>
      <c r="H18" s="446">
        <v>1653</v>
      </c>
      <c r="I18" s="447">
        <f t="shared" si="5"/>
        <v>1</v>
      </c>
      <c r="J18" s="446">
        <v>0</v>
      </c>
      <c r="K18" s="451">
        <v>1</v>
      </c>
      <c r="M18" s="24" t="s">
        <v>216</v>
      </c>
    </row>
    <row r="19" spans="1:13" ht="18" customHeight="1" thickBot="1">
      <c r="A19" s="1075"/>
      <c r="B19" s="266" t="s">
        <v>105</v>
      </c>
      <c r="C19" s="266"/>
      <c r="D19" s="458">
        <v>466</v>
      </c>
      <c r="E19" s="662">
        <f t="shared" si="3"/>
        <v>470</v>
      </c>
      <c r="F19" s="258">
        <f t="shared" si="4"/>
        <v>470</v>
      </c>
      <c r="G19" s="267">
        <v>15</v>
      </c>
      <c r="H19" s="459">
        <v>455</v>
      </c>
      <c r="I19" s="447">
        <f t="shared" si="5"/>
        <v>0</v>
      </c>
      <c r="J19" s="459">
        <v>0</v>
      </c>
      <c r="K19" s="460">
        <v>0</v>
      </c>
    </row>
    <row r="20" spans="1:13" s="25" customFormat="1" ht="18" customHeight="1" thickTop="1">
      <c r="A20" s="1076" t="s">
        <v>16</v>
      </c>
      <c r="B20" s="655" t="s">
        <v>4</v>
      </c>
      <c r="C20" s="656"/>
      <c r="D20" s="657">
        <v>1408</v>
      </c>
      <c r="E20" s="663">
        <f t="shared" si="3"/>
        <v>1278</v>
      </c>
      <c r="F20" s="653">
        <f t="shared" si="1"/>
        <v>1238</v>
      </c>
      <c r="G20" s="653">
        <f>SUM(G21:G32)</f>
        <v>56</v>
      </c>
      <c r="H20" s="653">
        <f>SUM(H21:H32)</f>
        <v>1182</v>
      </c>
      <c r="I20" s="654">
        <f t="shared" si="2"/>
        <v>40</v>
      </c>
      <c r="J20" s="255">
        <f>SUM(J21:J32)</f>
        <v>2</v>
      </c>
      <c r="K20" s="255">
        <f>SUM(K21:K32)</f>
        <v>38</v>
      </c>
    </row>
    <row r="21" spans="1:13" ht="18" customHeight="1">
      <c r="A21" s="1077"/>
      <c r="B21" s="320" t="s">
        <v>106</v>
      </c>
      <c r="C21" s="319"/>
      <c r="D21" s="461">
        <v>1</v>
      </c>
      <c r="E21" s="660">
        <f t="shared" si="3"/>
        <v>0</v>
      </c>
      <c r="F21" s="258">
        <f t="shared" ref="F21:F26" si="6">G21+H21</f>
        <v>0</v>
      </c>
      <c r="G21" s="259">
        <v>0</v>
      </c>
      <c r="H21" s="446">
        <v>0</v>
      </c>
      <c r="I21" s="447">
        <f>J21+K21</f>
        <v>0</v>
      </c>
      <c r="J21" s="448">
        <v>0</v>
      </c>
      <c r="K21" s="449">
        <v>0</v>
      </c>
    </row>
    <row r="22" spans="1:13" ht="18" customHeight="1">
      <c r="A22" s="1077"/>
      <c r="B22" s="261" t="s">
        <v>96</v>
      </c>
      <c r="C22" s="261"/>
      <c r="D22" s="450">
        <v>2</v>
      </c>
      <c r="E22" s="661">
        <f t="shared" si="3"/>
        <v>3</v>
      </c>
      <c r="F22" s="258">
        <f t="shared" si="6"/>
        <v>3</v>
      </c>
      <c r="G22" s="259">
        <v>0</v>
      </c>
      <c r="H22" s="446">
        <v>3</v>
      </c>
      <c r="I22" s="447">
        <f t="shared" ref="I22:I32" si="7">J22+K22</f>
        <v>0</v>
      </c>
      <c r="J22" s="446">
        <v>0</v>
      </c>
      <c r="K22" s="451">
        <v>0</v>
      </c>
    </row>
    <row r="23" spans="1:13" ht="18" customHeight="1">
      <c r="A23" s="1077"/>
      <c r="B23" s="262" t="s">
        <v>97</v>
      </c>
      <c r="C23" s="262"/>
      <c r="D23" s="452">
        <v>28</v>
      </c>
      <c r="E23" s="661">
        <f t="shared" si="3"/>
        <v>22</v>
      </c>
      <c r="F23" s="258">
        <f t="shared" si="6"/>
        <v>21</v>
      </c>
      <c r="G23" s="259">
        <v>2</v>
      </c>
      <c r="H23" s="446">
        <v>19</v>
      </c>
      <c r="I23" s="447">
        <f t="shared" si="7"/>
        <v>1</v>
      </c>
      <c r="J23" s="446">
        <v>0</v>
      </c>
      <c r="K23" s="451">
        <v>1</v>
      </c>
    </row>
    <row r="24" spans="1:13" ht="18" customHeight="1">
      <c r="A24" s="1077"/>
      <c r="B24" s="262" t="s">
        <v>98</v>
      </c>
      <c r="C24" s="262"/>
      <c r="D24" s="452">
        <v>43</v>
      </c>
      <c r="E24" s="661">
        <f t="shared" si="3"/>
        <v>43</v>
      </c>
      <c r="F24" s="258">
        <f t="shared" si="6"/>
        <v>41</v>
      </c>
      <c r="G24" s="259">
        <v>3</v>
      </c>
      <c r="H24" s="446">
        <v>38</v>
      </c>
      <c r="I24" s="447">
        <f t="shared" si="7"/>
        <v>2</v>
      </c>
      <c r="J24" s="446">
        <v>1</v>
      </c>
      <c r="K24" s="451">
        <v>1</v>
      </c>
    </row>
    <row r="25" spans="1:13" ht="18" customHeight="1">
      <c r="A25" s="1077"/>
      <c r="B25" s="262" t="s">
        <v>99</v>
      </c>
      <c r="C25" s="262"/>
      <c r="D25" s="452">
        <v>51</v>
      </c>
      <c r="E25" s="661">
        <f t="shared" si="3"/>
        <v>47</v>
      </c>
      <c r="F25" s="258">
        <f t="shared" si="6"/>
        <v>43</v>
      </c>
      <c r="G25" s="259">
        <v>3</v>
      </c>
      <c r="H25" s="446">
        <v>40</v>
      </c>
      <c r="I25" s="447">
        <f t="shared" si="7"/>
        <v>4</v>
      </c>
      <c r="J25" s="446">
        <v>0</v>
      </c>
      <c r="K25" s="451">
        <v>4</v>
      </c>
    </row>
    <row r="26" spans="1:13" ht="18" customHeight="1">
      <c r="A26" s="1077"/>
      <c r="B26" s="262" t="s">
        <v>100</v>
      </c>
      <c r="C26" s="262"/>
      <c r="D26" s="452">
        <v>176</v>
      </c>
      <c r="E26" s="661">
        <f t="shared" si="3"/>
        <v>152</v>
      </c>
      <c r="F26" s="258">
        <f t="shared" si="6"/>
        <v>143</v>
      </c>
      <c r="G26" s="259">
        <v>3</v>
      </c>
      <c r="H26" s="446">
        <v>140</v>
      </c>
      <c r="I26" s="447">
        <f t="shared" si="7"/>
        <v>9</v>
      </c>
      <c r="J26" s="446">
        <v>0</v>
      </c>
      <c r="K26" s="451">
        <v>9</v>
      </c>
    </row>
    <row r="27" spans="1:13" ht="18" customHeight="1">
      <c r="A27" s="1077"/>
      <c r="B27" s="262" t="s">
        <v>101</v>
      </c>
      <c r="C27" s="262"/>
      <c r="D27" s="452">
        <v>457</v>
      </c>
      <c r="E27" s="661">
        <f t="shared" si="3"/>
        <v>401</v>
      </c>
      <c r="F27" s="258">
        <f t="shared" ref="F27:F32" si="8">G27+H27</f>
        <v>384</v>
      </c>
      <c r="G27" s="259">
        <v>11</v>
      </c>
      <c r="H27" s="446">
        <v>373</v>
      </c>
      <c r="I27" s="447">
        <f t="shared" si="7"/>
        <v>17</v>
      </c>
      <c r="J27" s="446">
        <v>0</v>
      </c>
      <c r="K27" s="451">
        <v>17</v>
      </c>
    </row>
    <row r="28" spans="1:13" ht="18" customHeight="1">
      <c r="A28" s="1077"/>
      <c r="B28" s="262" t="s">
        <v>102</v>
      </c>
      <c r="C28" s="262"/>
      <c r="D28" s="452">
        <v>386</v>
      </c>
      <c r="E28" s="661">
        <f t="shared" si="3"/>
        <v>362</v>
      </c>
      <c r="F28" s="258">
        <f t="shared" si="8"/>
        <v>361</v>
      </c>
      <c r="G28" s="259">
        <v>19</v>
      </c>
      <c r="H28" s="446">
        <v>342</v>
      </c>
      <c r="I28" s="447">
        <f t="shared" si="7"/>
        <v>1</v>
      </c>
      <c r="J28" s="446">
        <v>0</v>
      </c>
      <c r="K28" s="451">
        <v>1</v>
      </c>
    </row>
    <row r="29" spans="1:13" ht="18" customHeight="1">
      <c r="A29" s="1077"/>
      <c r="B29" s="262" t="s">
        <v>103</v>
      </c>
      <c r="C29" s="262"/>
      <c r="D29" s="452">
        <v>170</v>
      </c>
      <c r="E29" s="661">
        <f t="shared" si="3"/>
        <v>160</v>
      </c>
      <c r="F29" s="258">
        <f t="shared" si="8"/>
        <v>157</v>
      </c>
      <c r="G29" s="259">
        <v>10</v>
      </c>
      <c r="H29" s="446">
        <v>147</v>
      </c>
      <c r="I29" s="447">
        <f t="shared" si="7"/>
        <v>3</v>
      </c>
      <c r="J29" s="446">
        <v>0</v>
      </c>
      <c r="K29" s="451">
        <v>3</v>
      </c>
    </row>
    <row r="30" spans="1:13" ht="18" customHeight="1">
      <c r="A30" s="1077"/>
      <c r="B30" s="262" t="s">
        <v>399</v>
      </c>
      <c r="C30" s="262"/>
      <c r="D30" s="454">
        <v>6</v>
      </c>
      <c r="E30" s="661">
        <f t="shared" si="3"/>
        <v>4</v>
      </c>
      <c r="F30" s="258">
        <f t="shared" si="8"/>
        <v>4</v>
      </c>
      <c r="G30" s="263">
        <v>0</v>
      </c>
      <c r="H30" s="455">
        <v>4</v>
      </c>
      <c r="I30" s="447">
        <f t="shared" si="7"/>
        <v>0</v>
      </c>
      <c r="J30" s="455">
        <v>0</v>
      </c>
      <c r="K30" s="456">
        <v>0</v>
      </c>
    </row>
    <row r="31" spans="1:13" ht="18" customHeight="1">
      <c r="A31" s="1077"/>
      <c r="B31" s="264" t="s">
        <v>104</v>
      </c>
      <c r="C31" s="265"/>
      <c r="D31" s="457">
        <v>63</v>
      </c>
      <c r="E31" s="661">
        <f t="shared" si="3"/>
        <v>64</v>
      </c>
      <c r="F31" s="258">
        <f t="shared" si="8"/>
        <v>61</v>
      </c>
      <c r="G31" s="259">
        <v>5</v>
      </c>
      <c r="H31" s="446">
        <v>56</v>
      </c>
      <c r="I31" s="447">
        <f t="shared" si="7"/>
        <v>3</v>
      </c>
      <c r="J31" s="446">
        <v>1</v>
      </c>
      <c r="K31" s="451">
        <v>2</v>
      </c>
    </row>
    <row r="32" spans="1:13" ht="18" customHeight="1">
      <c r="A32" s="1078"/>
      <c r="B32" s="262" t="s">
        <v>105</v>
      </c>
      <c r="C32" s="262"/>
      <c r="D32" s="452">
        <v>25</v>
      </c>
      <c r="E32" s="661">
        <f t="shared" si="3"/>
        <v>20</v>
      </c>
      <c r="F32" s="258">
        <f t="shared" si="8"/>
        <v>20</v>
      </c>
      <c r="G32" s="259">
        <v>0</v>
      </c>
      <c r="H32" s="446">
        <v>20</v>
      </c>
      <c r="I32" s="447">
        <f t="shared" si="7"/>
        <v>0</v>
      </c>
      <c r="J32" s="446">
        <v>0</v>
      </c>
      <c r="K32" s="451">
        <v>0</v>
      </c>
    </row>
    <row r="33" spans="1:14" ht="16.5" customHeight="1">
      <c r="A33" s="269"/>
      <c r="B33" s="26"/>
      <c r="C33" s="176"/>
      <c r="D33" s="176"/>
      <c r="E33" s="270"/>
      <c r="F33" s="271"/>
      <c r="G33" s="271"/>
      <c r="H33" s="272"/>
      <c r="I33" s="273"/>
      <c r="J33" s="273"/>
      <c r="K33" s="273"/>
    </row>
    <row r="34" spans="1:14">
      <c r="B34" s="274"/>
      <c r="C34" s="275"/>
      <c r="D34" s="275"/>
      <c r="E34" s="275"/>
      <c r="F34" s="275"/>
      <c r="K34" s="276"/>
    </row>
    <row r="35" spans="1:14">
      <c r="A35" s="16" t="s">
        <v>460</v>
      </c>
      <c r="B35" s="16"/>
      <c r="C35" s="16"/>
      <c r="D35" s="16"/>
      <c r="E35" s="277"/>
      <c r="F35" s="16"/>
      <c r="G35" s="16"/>
      <c r="H35" s="16"/>
      <c r="L35" s="27"/>
      <c r="M35" s="27"/>
      <c r="N35" s="27"/>
    </row>
    <row r="36" spans="1:14" ht="14.3" customHeight="1">
      <c r="A36" s="1057" t="s">
        <v>94</v>
      </c>
      <c r="B36" s="1058"/>
      <c r="C36" s="1059"/>
      <c r="D36" s="572"/>
      <c r="E36" s="573"/>
      <c r="F36" s="1064" t="s">
        <v>318</v>
      </c>
      <c r="G36" s="1064"/>
      <c r="H36" s="1064"/>
      <c r="I36" s="1064"/>
      <c r="J36" s="1064"/>
      <c r="K36" s="1064"/>
      <c r="M36" s="27"/>
      <c r="N36" s="27"/>
    </row>
    <row r="37" spans="1:14" ht="18" customHeight="1">
      <c r="A37" s="1060"/>
      <c r="B37" s="1061"/>
      <c r="C37" s="1079"/>
      <c r="D37" s="1105" t="s">
        <v>449</v>
      </c>
      <c r="E37" s="1107" t="s">
        <v>457</v>
      </c>
      <c r="F37" s="1083" t="s">
        <v>2</v>
      </c>
      <c r="G37" s="1083"/>
      <c r="H37" s="1083"/>
      <c r="I37" s="1083" t="s">
        <v>3</v>
      </c>
      <c r="J37" s="1084"/>
      <c r="K37" s="1084"/>
    </row>
    <row r="38" spans="1:14" ht="16.5" customHeight="1">
      <c r="A38" s="1080"/>
      <c r="B38" s="1081"/>
      <c r="C38" s="1082"/>
      <c r="D38" s="1106"/>
      <c r="E38" s="1108"/>
      <c r="F38" s="574" t="s">
        <v>4</v>
      </c>
      <c r="G38" s="575" t="s">
        <v>5</v>
      </c>
      <c r="H38" s="575" t="s">
        <v>6</v>
      </c>
      <c r="I38" s="574" t="s">
        <v>4</v>
      </c>
      <c r="J38" s="576" t="s">
        <v>5</v>
      </c>
      <c r="K38" s="576" t="s">
        <v>6</v>
      </c>
    </row>
    <row r="39" spans="1:14" ht="14.3" customHeight="1">
      <c r="A39" s="1102">
        <v>1</v>
      </c>
      <c r="B39" s="1103"/>
      <c r="C39" s="1104"/>
      <c r="D39" s="577">
        <v>2</v>
      </c>
      <c r="E39" s="578">
        <v>3</v>
      </c>
      <c r="F39" s="579">
        <v>4</v>
      </c>
      <c r="G39" s="580">
        <v>5</v>
      </c>
      <c r="H39" s="581">
        <v>6</v>
      </c>
      <c r="I39" s="582">
        <v>7</v>
      </c>
      <c r="J39" s="583">
        <v>8</v>
      </c>
      <c r="K39" s="583">
        <v>9</v>
      </c>
    </row>
    <row r="40" spans="1:14" s="25" customFormat="1" ht="18" customHeight="1">
      <c r="A40" s="278" t="s">
        <v>109</v>
      </c>
      <c r="B40" s="279"/>
      <c r="C40" s="280"/>
      <c r="D40" s="281">
        <v>7836</v>
      </c>
      <c r="E40" s="664">
        <f t="shared" ref="E40:E44" si="9">SUM(F40,I40)</f>
        <v>7727</v>
      </c>
      <c r="F40" s="282">
        <f t="shared" ref="F40" si="10">SUM(G40:H40)</f>
        <v>7599</v>
      </c>
      <c r="G40" s="283">
        <f>SUM(G41:G44)</f>
        <v>561</v>
      </c>
      <c r="H40" s="283">
        <f>SUM(H41:H44)</f>
        <v>7038</v>
      </c>
      <c r="I40" s="284">
        <f t="shared" ref="I40" si="11">SUM(J40:K40)</f>
        <v>128</v>
      </c>
      <c r="J40" s="283">
        <f>SUM(J41:J44)</f>
        <v>6</v>
      </c>
      <c r="K40" s="283">
        <f>SUM(K41:K44)</f>
        <v>122</v>
      </c>
    </row>
    <row r="41" spans="1:14" ht="18" customHeight="1">
      <c r="A41" s="285" t="s">
        <v>110</v>
      </c>
      <c r="B41" s="286"/>
      <c r="C41" s="287"/>
      <c r="D41" s="288">
        <v>151</v>
      </c>
      <c r="E41" s="661">
        <f t="shared" si="9"/>
        <v>86</v>
      </c>
      <c r="F41" s="289">
        <f>G41+H41</f>
        <v>85</v>
      </c>
      <c r="G41" s="259">
        <v>5</v>
      </c>
      <c r="H41" s="259">
        <v>80</v>
      </c>
      <c r="I41" s="290">
        <f>J41+K41</f>
        <v>1</v>
      </c>
      <c r="J41" s="260">
        <v>0</v>
      </c>
      <c r="K41" s="260">
        <v>1</v>
      </c>
    </row>
    <row r="42" spans="1:14" ht="18" customHeight="1">
      <c r="A42" s="285" t="s">
        <v>111</v>
      </c>
      <c r="B42" s="286"/>
      <c r="C42" s="291"/>
      <c r="D42" s="292">
        <v>5552</v>
      </c>
      <c r="E42" s="661">
        <f t="shared" si="9"/>
        <v>5353</v>
      </c>
      <c r="F42" s="289">
        <f t="shared" ref="F42:F44" si="12">G42+H42</f>
        <v>5252</v>
      </c>
      <c r="G42" s="259">
        <v>436</v>
      </c>
      <c r="H42" s="259">
        <v>4816</v>
      </c>
      <c r="I42" s="290">
        <f t="shared" ref="I42:I44" si="13">J42+K42</f>
        <v>101</v>
      </c>
      <c r="J42" s="260">
        <v>5</v>
      </c>
      <c r="K42" s="260">
        <v>96</v>
      </c>
    </row>
    <row r="43" spans="1:14" ht="18" customHeight="1">
      <c r="A43" s="285" t="s">
        <v>112</v>
      </c>
      <c r="B43" s="286"/>
      <c r="C43" s="291"/>
      <c r="D43" s="292">
        <v>1291</v>
      </c>
      <c r="E43" s="661">
        <f t="shared" si="9"/>
        <v>1338</v>
      </c>
      <c r="F43" s="289">
        <f t="shared" si="12"/>
        <v>1320</v>
      </c>
      <c r="G43" s="259">
        <v>68</v>
      </c>
      <c r="H43" s="259">
        <v>1252</v>
      </c>
      <c r="I43" s="290">
        <f t="shared" si="13"/>
        <v>18</v>
      </c>
      <c r="J43" s="260">
        <v>1</v>
      </c>
      <c r="K43" s="260">
        <v>17</v>
      </c>
    </row>
    <row r="44" spans="1:14" ht="18" customHeight="1">
      <c r="A44" s="293" t="s">
        <v>113</v>
      </c>
      <c r="B44" s="294"/>
      <c r="C44" s="295"/>
      <c r="D44" s="292">
        <v>842</v>
      </c>
      <c r="E44" s="661">
        <f t="shared" si="9"/>
        <v>950</v>
      </c>
      <c r="F44" s="289">
        <f t="shared" si="12"/>
        <v>942</v>
      </c>
      <c r="G44" s="259">
        <v>52</v>
      </c>
      <c r="H44" s="259">
        <v>890</v>
      </c>
      <c r="I44" s="290">
        <f t="shared" si="13"/>
        <v>8</v>
      </c>
      <c r="J44" s="260">
        <v>0</v>
      </c>
      <c r="K44" s="260">
        <v>8</v>
      </c>
    </row>
    <row r="45" spans="1:14" s="12" customFormat="1" ht="11.25" customHeight="1">
      <c r="A45" s="330" t="s">
        <v>403</v>
      </c>
      <c r="B45" s="330"/>
      <c r="C45" s="331"/>
      <c r="D45" s="331"/>
      <c r="E45" s="332"/>
      <c r="F45" s="333"/>
      <c r="G45" s="333"/>
      <c r="H45" s="333"/>
      <c r="I45" s="334"/>
      <c r="J45" s="334"/>
      <c r="K45" s="334"/>
    </row>
    <row r="46" spans="1:14" s="12" customFormat="1" ht="11.25" customHeight="1">
      <c r="A46" s="330" t="s">
        <v>404</v>
      </c>
      <c r="B46" s="330"/>
      <c r="C46" s="331"/>
      <c r="D46" s="331"/>
      <c r="E46" s="332"/>
      <c r="F46" s="333"/>
      <c r="G46" s="333"/>
      <c r="H46" s="333"/>
      <c r="I46" s="334"/>
      <c r="J46" s="334"/>
      <c r="K46" s="334"/>
    </row>
    <row r="47" spans="1:14">
      <c r="B47" s="274"/>
      <c r="C47" s="275"/>
      <c r="D47" s="275"/>
      <c r="E47" s="275"/>
      <c r="F47" s="275"/>
      <c r="K47" s="25"/>
    </row>
    <row r="48" spans="1:14">
      <c r="A48" s="16" t="s">
        <v>461</v>
      </c>
      <c r="B48" s="16"/>
      <c r="C48" s="16"/>
      <c r="D48" s="16"/>
      <c r="E48" s="277"/>
      <c r="F48" s="16"/>
      <c r="G48" s="16"/>
      <c r="H48" s="16"/>
      <c r="L48" s="27"/>
      <c r="M48" s="27"/>
      <c r="N48" s="27"/>
    </row>
    <row r="49" spans="1:15" ht="14.3" customHeight="1">
      <c r="A49" s="1109" t="s">
        <v>94</v>
      </c>
      <c r="B49" s="1110"/>
      <c r="C49" s="1111"/>
      <c r="D49" s="584"/>
      <c r="E49" s="585"/>
      <c r="F49" s="1115" t="s">
        <v>318</v>
      </c>
      <c r="G49" s="1115"/>
      <c r="H49" s="1115"/>
      <c r="I49" s="1115"/>
      <c r="J49" s="1115"/>
      <c r="K49" s="1115"/>
      <c r="M49" s="299"/>
      <c r="N49" s="28"/>
      <c r="O49" s="28"/>
    </row>
    <row r="50" spans="1:15" ht="15.8" customHeight="1">
      <c r="A50" s="1112"/>
      <c r="B50" s="1061"/>
      <c r="C50" s="1061"/>
      <c r="D50" s="1095" t="s">
        <v>462</v>
      </c>
      <c r="E50" s="1097" t="s">
        <v>457</v>
      </c>
      <c r="F50" s="1090" t="s">
        <v>2</v>
      </c>
      <c r="G50" s="1090"/>
      <c r="H50" s="1090"/>
      <c r="I50" s="1090" t="s">
        <v>3</v>
      </c>
      <c r="J50" s="1094"/>
      <c r="K50" s="1094"/>
      <c r="M50" s="28"/>
      <c r="N50" s="28"/>
      <c r="O50" s="28"/>
    </row>
    <row r="51" spans="1:15" ht="18" customHeight="1">
      <c r="A51" s="1113"/>
      <c r="B51" s="1114"/>
      <c r="C51" s="1114"/>
      <c r="D51" s="1096"/>
      <c r="E51" s="1098"/>
      <c r="F51" s="574" t="s">
        <v>4</v>
      </c>
      <c r="G51" s="575" t="s">
        <v>5</v>
      </c>
      <c r="H51" s="575" t="s">
        <v>6</v>
      </c>
      <c r="I51" s="574" t="s">
        <v>4</v>
      </c>
      <c r="J51" s="576" t="s">
        <v>5</v>
      </c>
      <c r="K51" s="576" t="s">
        <v>6</v>
      </c>
      <c r="M51" s="28"/>
      <c r="N51" s="28"/>
      <c r="O51" s="28"/>
    </row>
    <row r="52" spans="1:15" ht="13.6" customHeight="1">
      <c r="A52" s="1091">
        <v>1</v>
      </c>
      <c r="B52" s="1092"/>
      <c r="C52" s="1093"/>
      <c r="D52" s="577">
        <v>2</v>
      </c>
      <c r="E52" s="586">
        <v>3</v>
      </c>
      <c r="F52" s="579">
        <v>4</v>
      </c>
      <c r="G52" s="580">
        <v>5</v>
      </c>
      <c r="H52" s="587">
        <v>6</v>
      </c>
      <c r="I52" s="579">
        <v>7</v>
      </c>
      <c r="J52" s="588">
        <v>8</v>
      </c>
      <c r="K52" s="583">
        <v>9</v>
      </c>
      <c r="M52" s="28"/>
      <c r="N52" s="28"/>
      <c r="O52" s="28"/>
    </row>
    <row r="53" spans="1:15" s="25" customFormat="1">
      <c r="A53" s="300" t="s">
        <v>109</v>
      </c>
      <c r="B53" s="301"/>
      <c r="C53" s="302"/>
      <c r="D53" s="303">
        <v>927</v>
      </c>
      <c r="E53" s="665">
        <f>SUM(F53,I53)</f>
        <v>796</v>
      </c>
      <c r="F53" s="304">
        <f>SUM(G53:H53)</f>
        <v>773</v>
      </c>
      <c r="G53" s="283">
        <f>SUM(G54:G57)</f>
        <v>63</v>
      </c>
      <c r="H53" s="283">
        <f>SUM(H54:H57)</f>
        <v>710</v>
      </c>
      <c r="I53" s="305">
        <f>SUM(J53:K53)</f>
        <v>23</v>
      </c>
      <c r="J53" s="283">
        <f>SUM(J54:J57)</f>
        <v>4</v>
      </c>
      <c r="K53" s="283">
        <f>SUM(K54:K57)</f>
        <v>19</v>
      </c>
    </row>
    <row r="54" spans="1:15" ht="18" customHeight="1">
      <c r="A54" s="306" t="s">
        <v>110</v>
      </c>
      <c r="B54" s="307"/>
      <c r="C54" s="308"/>
      <c r="D54" s="309">
        <v>913</v>
      </c>
      <c r="E54" s="666">
        <f>SUM(F54,I54)</f>
        <v>780</v>
      </c>
      <c r="F54" s="259">
        <f>G54+H54</f>
        <v>757</v>
      </c>
      <c r="G54" s="259">
        <v>62</v>
      </c>
      <c r="H54" s="259">
        <v>695</v>
      </c>
      <c r="I54" s="260">
        <f>J54+K54</f>
        <v>23</v>
      </c>
      <c r="J54" s="260">
        <v>4</v>
      </c>
      <c r="K54" s="260">
        <v>19</v>
      </c>
    </row>
    <row r="55" spans="1:15" ht="18" customHeight="1">
      <c r="A55" s="306" t="s">
        <v>111</v>
      </c>
      <c r="B55" s="306"/>
      <c r="C55" s="289"/>
      <c r="D55" s="310">
        <v>13</v>
      </c>
      <c r="E55" s="666">
        <f>SUM(F55,I55)</f>
        <v>15</v>
      </c>
      <c r="F55" s="259">
        <f t="shared" ref="F55:F57" si="14">G55+H55</f>
        <v>15</v>
      </c>
      <c r="G55" s="259">
        <v>1</v>
      </c>
      <c r="H55" s="259">
        <v>14</v>
      </c>
      <c r="I55" s="260">
        <f t="shared" ref="I55:I57" si="15">J55+K55</f>
        <v>0</v>
      </c>
      <c r="J55" s="260">
        <v>0</v>
      </c>
      <c r="K55" s="260">
        <v>0</v>
      </c>
    </row>
    <row r="56" spans="1:15" ht="18" customHeight="1">
      <c r="A56" s="307" t="s">
        <v>112</v>
      </c>
      <c r="B56" s="311"/>
      <c r="C56" s="289"/>
      <c r="D56" s="310">
        <v>1</v>
      </c>
      <c r="E56" s="666">
        <f>SUM(F56,I56)</f>
        <v>1</v>
      </c>
      <c r="F56" s="259">
        <f t="shared" si="14"/>
        <v>1</v>
      </c>
      <c r="G56" s="259">
        <v>0</v>
      </c>
      <c r="H56" s="259">
        <v>1</v>
      </c>
      <c r="I56" s="260">
        <f t="shared" si="15"/>
        <v>0</v>
      </c>
      <c r="J56" s="260">
        <v>0</v>
      </c>
      <c r="K56" s="260">
        <v>0</v>
      </c>
    </row>
    <row r="57" spans="1:15" ht="18" customHeight="1">
      <c r="A57" s="307" t="s">
        <v>113</v>
      </c>
      <c r="B57" s="312"/>
      <c r="C57" s="313"/>
      <c r="D57" s="310">
        <v>0</v>
      </c>
      <c r="E57" s="666">
        <f>SUM(F57,I57)</f>
        <v>0</v>
      </c>
      <c r="F57" s="259">
        <f t="shared" si="14"/>
        <v>0</v>
      </c>
      <c r="G57" s="259">
        <v>0</v>
      </c>
      <c r="H57" s="259">
        <v>0</v>
      </c>
      <c r="I57" s="260">
        <f t="shared" si="15"/>
        <v>0</v>
      </c>
      <c r="J57" s="260">
        <v>0</v>
      </c>
      <c r="K57" s="260">
        <v>0</v>
      </c>
    </row>
    <row r="58" spans="1:15" s="12" customFormat="1" ht="13.6">
      <c r="A58" s="12" t="s">
        <v>114</v>
      </c>
      <c r="E58" s="11"/>
    </row>
    <row r="59" spans="1:15" s="12" customFormat="1" ht="13.6">
      <c r="A59" s="12" t="s">
        <v>405</v>
      </c>
      <c r="E59" s="11"/>
    </row>
    <row r="61" spans="1:15">
      <c r="E61" s="24"/>
      <c r="F61" s="25"/>
    </row>
    <row r="62" spans="1:15">
      <c r="A62" s="1085" t="s">
        <v>311</v>
      </c>
      <c r="B62" s="1085"/>
      <c r="C62" s="1085"/>
      <c r="D62" s="1085"/>
      <c r="E62" s="1085"/>
      <c r="F62" s="1085"/>
      <c r="G62" s="1085"/>
      <c r="H62" s="1085"/>
      <c r="I62" s="1085"/>
      <c r="J62" s="1085"/>
      <c r="K62" s="1085"/>
    </row>
    <row r="63" spans="1:15" ht="33.799999999999997" customHeight="1">
      <c r="A63" s="1086" t="s">
        <v>312</v>
      </c>
      <c r="B63" s="1087"/>
      <c r="C63" s="1087"/>
      <c r="D63" s="1087"/>
      <c r="E63" s="1087"/>
      <c r="F63" s="1087"/>
      <c r="G63" s="1087"/>
      <c r="H63" s="1088"/>
      <c r="I63" s="589" t="s">
        <v>449</v>
      </c>
      <c r="J63" s="590" t="s">
        <v>457</v>
      </c>
      <c r="K63" s="591" t="s">
        <v>310</v>
      </c>
    </row>
    <row r="64" spans="1:15" ht="18" customHeight="1">
      <c r="A64" s="314" t="s">
        <v>438</v>
      </c>
      <c r="B64" s="315"/>
      <c r="C64" s="315"/>
      <c r="D64" s="315"/>
      <c r="E64" s="315"/>
      <c r="F64" s="315"/>
      <c r="G64" s="315"/>
      <c r="H64" s="315"/>
      <c r="I64" s="1043">
        <v>48.16</v>
      </c>
      <c r="J64" s="1118">
        <v>47.92</v>
      </c>
      <c r="K64" s="1116">
        <f>J64-I64</f>
        <v>-0.23999999999999488</v>
      </c>
    </row>
    <row r="65" spans="1:14" ht="18" customHeight="1">
      <c r="A65" s="1045" t="s">
        <v>107</v>
      </c>
      <c r="B65" s="1046"/>
      <c r="C65" s="1046"/>
      <c r="D65" s="1046"/>
      <c r="E65" s="1046"/>
      <c r="F65" s="1046"/>
      <c r="G65" s="1046"/>
      <c r="H65" s="1089"/>
      <c r="I65" s="1044"/>
      <c r="J65" s="1119"/>
      <c r="K65" s="1117"/>
    </row>
    <row r="66" spans="1:14" ht="18" customHeight="1">
      <c r="A66" s="314" t="s">
        <v>439</v>
      </c>
      <c r="B66" s="315"/>
      <c r="C66" s="315"/>
      <c r="D66" s="315"/>
      <c r="E66" s="315"/>
      <c r="F66" s="315"/>
      <c r="G66" s="315"/>
      <c r="H66" s="315"/>
      <c r="I66" s="1043">
        <v>26</v>
      </c>
      <c r="J66" s="1118">
        <v>26</v>
      </c>
      <c r="K66" s="1116">
        <f>J66-I66</f>
        <v>0</v>
      </c>
    </row>
    <row r="67" spans="1:14" ht="18" customHeight="1">
      <c r="A67" s="1045" t="s">
        <v>107</v>
      </c>
      <c r="B67" s="1046"/>
      <c r="C67" s="1046"/>
      <c r="D67" s="1046"/>
      <c r="E67" s="1046"/>
      <c r="F67" s="1046"/>
      <c r="G67" s="1046"/>
      <c r="H67" s="1046"/>
      <c r="I67" s="1044"/>
      <c r="J67" s="1119"/>
      <c r="K67" s="1117"/>
    </row>
    <row r="68" spans="1:14" ht="18" customHeight="1">
      <c r="A68" s="1047" t="s">
        <v>438</v>
      </c>
      <c r="B68" s="1048"/>
      <c r="C68" s="1048"/>
      <c r="D68" s="1048"/>
      <c r="E68" s="1048"/>
      <c r="F68" s="1048"/>
      <c r="G68" s="1048"/>
      <c r="H68" s="1048"/>
      <c r="I68" s="1043">
        <v>39.68</v>
      </c>
      <c r="J68" s="1118">
        <v>39.5</v>
      </c>
      <c r="K68" s="1116">
        <f>J68-I68</f>
        <v>-0.17999999999999972</v>
      </c>
    </row>
    <row r="69" spans="1:14" ht="18" customHeight="1">
      <c r="A69" s="1045" t="s">
        <v>108</v>
      </c>
      <c r="B69" s="1046"/>
      <c r="C69" s="1046"/>
      <c r="D69" s="1046"/>
      <c r="E69" s="1046"/>
      <c r="F69" s="1046"/>
      <c r="G69" s="1046"/>
      <c r="H69" s="1046"/>
      <c r="I69" s="1044"/>
      <c r="J69" s="1119"/>
      <c r="K69" s="1117"/>
      <c r="N69" s="24" t="s">
        <v>216</v>
      </c>
    </row>
    <row r="70" spans="1:14" ht="18" customHeight="1">
      <c r="A70" s="1047" t="s">
        <v>440</v>
      </c>
      <c r="B70" s="1048"/>
      <c r="C70" s="1048"/>
      <c r="D70" s="1048"/>
      <c r="E70" s="1048"/>
      <c r="F70" s="1048"/>
      <c r="G70" s="1048"/>
      <c r="H70" s="1048"/>
      <c r="I70" s="1043">
        <v>24</v>
      </c>
      <c r="J70" s="1118">
        <v>24</v>
      </c>
      <c r="K70" s="1116">
        <f>J70-I70</f>
        <v>0</v>
      </c>
    </row>
    <row r="71" spans="1:14" ht="18" customHeight="1">
      <c r="A71" s="1045" t="s">
        <v>108</v>
      </c>
      <c r="B71" s="1046"/>
      <c r="C71" s="1046"/>
      <c r="D71" s="1046"/>
      <c r="E71" s="1046"/>
      <c r="F71" s="1046"/>
      <c r="G71" s="1046"/>
      <c r="H71" s="1046"/>
      <c r="I71" s="1044"/>
      <c r="J71" s="1119"/>
      <c r="K71" s="1117"/>
    </row>
    <row r="72" spans="1:14" ht="17.350000000000001" customHeight="1">
      <c r="A72" s="1049" t="s">
        <v>441</v>
      </c>
      <c r="B72" s="1050"/>
      <c r="C72" s="1050"/>
      <c r="D72" s="1050"/>
      <c r="E72" s="1050"/>
      <c r="F72" s="1050"/>
      <c r="G72" s="1050"/>
      <c r="H72" s="1051"/>
      <c r="I72" s="316">
        <v>5.45</v>
      </c>
      <c r="J72" s="317">
        <v>5.63</v>
      </c>
      <c r="K72" s="592">
        <f>J72-I72</f>
        <v>0.17999999999999972</v>
      </c>
    </row>
    <row r="73" spans="1:14" ht="17.350000000000001" customHeight="1">
      <c r="A73" s="1052" t="s">
        <v>442</v>
      </c>
      <c r="B73" s="1053"/>
      <c r="C73" s="1053"/>
      <c r="D73" s="1053"/>
      <c r="E73" s="1053"/>
      <c r="F73" s="1053"/>
      <c r="G73" s="1053"/>
      <c r="H73" s="1054"/>
      <c r="I73" s="316">
        <v>0.49</v>
      </c>
      <c r="J73" s="317">
        <v>0.51</v>
      </c>
      <c r="K73" s="592">
        <f>J73-I73</f>
        <v>2.0000000000000018E-2</v>
      </c>
    </row>
    <row r="75" spans="1:14">
      <c r="J75" s="24" t="s">
        <v>216</v>
      </c>
    </row>
  </sheetData>
  <mergeCells count="46">
    <mergeCell ref="K70:K71"/>
    <mergeCell ref="J64:J65"/>
    <mergeCell ref="J66:J67"/>
    <mergeCell ref="J68:J69"/>
    <mergeCell ref="K64:K65"/>
    <mergeCell ref="K66:K67"/>
    <mergeCell ref="K68:K69"/>
    <mergeCell ref="J70:J71"/>
    <mergeCell ref="I50:K50"/>
    <mergeCell ref="D50:D51"/>
    <mergeCell ref="E50:E51"/>
    <mergeCell ref="A5:C5"/>
    <mergeCell ref="A39:C39"/>
    <mergeCell ref="D37:D38"/>
    <mergeCell ref="E37:E38"/>
    <mergeCell ref="A49:C51"/>
    <mergeCell ref="F49:K49"/>
    <mergeCell ref="A63:H63"/>
    <mergeCell ref="A65:H65"/>
    <mergeCell ref="A67:H67"/>
    <mergeCell ref="A68:H68"/>
    <mergeCell ref="F50:H50"/>
    <mergeCell ref="A52:C52"/>
    <mergeCell ref="A72:H72"/>
    <mergeCell ref="A73:H73"/>
    <mergeCell ref="A6:C6"/>
    <mergeCell ref="A2:C4"/>
    <mergeCell ref="F2:K2"/>
    <mergeCell ref="F3:H3"/>
    <mergeCell ref="I3:K3"/>
    <mergeCell ref="D3:D4"/>
    <mergeCell ref="E3:E4"/>
    <mergeCell ref="A7:A19"/>
    <mergeCell ref="A20:A32"/>
    <mergeCell ref="A36:C38"/>
    <mergeCell ref="F36:K36"/>
    <mergeCell ref="F37:H37"/>
    <mergeCell ref="I37:K37"/>
    <mergeCell ref="A62:K62"/>
    <mergeCell ref="I70:I71"/>
    <mergeCell ref="I68:I69"/>
    <mergeCell ref="I66:I67"/>
    <mergeCell ref="I64:I65"/>
    <mergeCell ref="A69:H69"/>
    <mergeCell ref="A70:H70"/>
    <mergeCell ref="A71:H71"/>
  </mergeCells>
  <pageMargins left="0.79" right="0.17" top="0.43307086614173229" bottom="0.31496062992125984" header="0.19685039370078741" footer="0.19685039370078741"/>
  <pageSetup paperSize="9" scale="55" orientation="portrait" r:id="rId1"/>
  <headerFooter>
    <oddHeader>&amp;C4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6"/>
  <sheetViews>
    <sheetView topLeftCell="A10" zoomScaleNormal="100" workbookViewId="0">
      <selection activeCell="L14" sqref="L14"/>
    </sheetView>
  </sheetViews>
  <sheetFormatPr defaultColWidth="9.125" defaultRowHeight="16.3"/>
  <cols>
    <col min="1" max="1" width="5" style="24" customWidth="1"/>
    <col min="2" max="2" width="43.75" style="24" customWidth="1"/>
    <col min="3" max="10" width="11.75" style="24" customWidth="1"/>
    <col min="11" max="16384" width="9.125" style="24"/>
  </cols>
  <sheetData>
    <row r="1" spans="1:11">
      <c r="A1" s="24" t="s">
        <v>463</v>
      </c>
    </row>
    <row r="3" spans="1:11" ht="32.299999999999997" customHeight="1">
      <c r="A3" s="1125" t="s">
        <v>116</v>
      </c>
      <c r="B3" s="1126"/>
      <c r="C3" s="593"/>
      <c r="D3" s="594"/>
      <c r="E3" s="1064" t="s">
        <v>318</v>
      </c>
      <c r="F3" s="1064"/>
      <c r="G3" s="1064"/>
      <c r="H3" s="1064"/>
      <c r="I3" s="1064"/>
      <c r="J3" s="1064"/>
    </row>
    <row r="4" spans="1:11" ht="32.299999999999997" customHeight="1">
      <c r="A4" s="1127"/>
      <c r="B4" s="1128"/>
      <c r="C4" s="1068" t="s">
        <v>449</v>
      </c>
      <c r="D4" s="1070" t="s">
        <v>457</v>
      </c>
      <c r="E4" s="1129" t="s">
        <v>2</v>
      </c>
      <c r="F4" s="1129"/>
      <c r="G4" s="1129"/>
      <c r="H4" s="1129" t="s">
        <v>3</v>
      </c>
      <c r="I4" s="1130"/>
      <c r="J4" s="1130"/>
    </row>
    <row r="5" spans="1:11" ht="32.299999999999997" customHeight="1">
      <c r="A5" s="1127"/>
      <c r="B5" s="1128"/>
      <c r="C5" s="1069"/>
      <c r="D5" s="1071"/>
      <c r="E5" s="595" t="s">
        <v>4</v>
      </c>
      <c r="F5" s="561" t="s">
        <v>5</v>
      </c>
      <c r="G5" s="561" t="s">
        <v>6</v>
      </c>
      <c r="H5" s="571" t="s">
        <v>4</v>
      </c>
      <c r="I5" s="561" t="s">
        <v>5</v>
      </c>
      <c r="J5" s="561" t="s">
        <v>6</v>
      </c>
    </row>
    <row r="6" spans="1:11" s="318" customFormat="1" ht="32.299999999999997" customHeight="1">
      <c r="A6" s="1035">
        <v>1</v>
      </c>
      <c r="B6" s="1037"/>
      <c r="C6" s="596">
        <v>2</v>
      </c>
      <c r="D6" s="597">
        <v>3</v>
      </c>
      <c r="E6" s="579">
        <v>4</v>
      </c>
      <c r="F6" s="598">
        <v>5</v>
      </c>
      <c r="G6" s="598">
        <v>6</v>
      </c>
      <c r="H6" s="598">
        <v>7</v>
      </c>
      <c r="I6" s="598">
        <v>8</v>
      </c>
      <c r="J6" s="598">
        <v>9</v>
      </c>
    </row>
    <row r="7" spans="1:11" ht="39.75" customHeight="1" thickBot="1">
      <c r="A7" s="1131" t="s">
        <v>1</v>
      </c>
      <c r="B7" s="1132"/>
      <c r="C7" s="462">
        <v>72900</v>
      </c>
      <c r="D7" s="667">
        <f t="shared" ref="D7:J7" si="0">SUM(D8,D21,D26)</f>
        <v>72564</v>
      </c>
      <c r="E7" s="463">
        <f t="shared" si="0"/>
        <v>71564</v>
      </c>
      <c r="F7" s="463">
        <f t="shared" si="0"/>
        <v>3372</v>
      </c>
      <c r="G7" s="463">
        <f t="shared" si="0"/>
        <v>68192</v>
      </c>
      <c r="H7" s="463">
        <f t="shared" si="0"/>
        <v>1000</v>
      </c>
      <c r="I7" s="463">
        <f t="shared" si="0"/>
        <v>47</v>
      </c>
      <c r="J7" s="463">
        <f t="shared" si="0"/>
        <v>953</v>
      </c>
    </row>
    <row r="8" spans="1:11" ht="39.75" customHeight="1" thickTop="1">
      <c r="A8" s="1120" t="s">
        <v>7</v>
      </c>
      <c r="B8" s="621" t="s">
        <v>4</v>
      </c>
      <c r="C8" s="623">
        <v>62403</v>
      </c>
      <c r="D8" s="625">
        <f t="shared" ref="D8:D26" si="1">SUM(E8,H8)</f>
        <v>62144</v>
      </c>
      <c r="E8" s="623">
        <f>SUM(F8,G8)</f>
        <v>61558</v>
      </c>
      <c r="F8" s="623">
        <f>SUM(F9:F20)</f>
        <v>2847</v>
      </c>
      <c r="G8" s="623">
        <f>SUM(G9:G20)</f>
        <v>58711</v>
      </c>
      <c r="H8" s="623">
        <f>SUM(I8,J8)</f>
        <v>586</v>
      </c>
      <c r="I8" s="623">
        <f>SUM(I9:I20)</f>
        <v>26</v>
      </c>
      <c r="J8" s="623">
        <f>SUM(J9:J20)</f>
        <v>560</v>
      </c>
    </row>
    <row r="9" spans="1:11" ht="39.75" customHeight="1">
      <c r="A9" s="1121"/>
      <c r="B9" s="34" t="s">
        <v>117</v>
      </c>
      <c r="C9" s="410">
        <v>466</v>
      </c>
      <c r="D9" s="668">
        <f t="shared" si="1"/>
        <v>470</v>
      </c>
      <c r="E9" s="440">
        <f>F9+G9</f>
        <v>470</v>
      </c>
      <c r="F9" s="440">
        <v>15</v>
      </c>
      <c r="G9" s="440">
        <v>455</v>
      </c>
      <c r="H9" s="440">
        <f>I9+J9</f>
        <v>0</v>
      </c>
      <c r="I9" s="440">
        <v>0</v>
      </c>
      <c r="J9" s="440">
        <v>0</v>
      </c>
    </row>
    <row r="10" spans="1:11" ht="39.75" customHeight="1">
      <c r="A10" s="1121"/>
      <c r="B10" s="35" t="s">
        <v>118</v>
      </c>
      <c r="C10" s="409">
        <v>1732</v>
      </c>
      <c r="D10" s="626">
        <f t="shared" si="1"/>
        <v>1717</v>
      </c>
      <c r="E10" s="440">
        <f t="shared" ref="E10:E20" si="2">F10+G10</f>
        <v>1716</v>
      </c>
      <c r="F10" s="413">
        <v>63</v>
      </c>
      <c r="G10" s="413">
        <v>1653</v>
      </c>
      <c r="H10" s="440">
        <f t="shared" ref="H10:H20" si="3">I10+J10</f>
        <v>1</v>
      </c>
      <c r="I10" s="413">
        <v>0</v>
      </c>
      <c r="J10" s="413">
        <v>1</v>
      </c>
    </row>
    <row r="11" spans="1:11" ht="39.75" customHeight="1">
      <c r="A11" s="1121"/>
      <c r="B11" s="35" t="s">
        <v>119</v>
      </c>
      <c r="C11" s="409">
        <v>51442</v>
      </c>
      <c r="D11" s="626">
        <f t="shared" si="1"/>
        <v>51434</v>
      </c>
      <c r="E11" s="440">
        <f t="shared" si="2"/>
        <v>51000</v>
      </c>
      <c r="F11" s="413">
        <v>2145</v>
      </c>
      <c r="G11" s="413">
        <v>48855</v>
      </c>
      <c r="H11" s="440">
        <f>I11+J11</f>
        <v>434</v>
      </c>
      <c r="I11" s="413">
        <v>16</v>
      </c>
      <c r="J11" s="413">
        <v>418</v>
      </c>
    </row>
    <row r="12" spans="1:11" ht="39.75" customHeight="1" thickBot="1">
      <c r="A12" s="1121"/>
      <c r="B12" s="36" t="s">
        <v>120</v>
      </c>
      <c r="C12" s="465">
        <v>0</v>
      </c>
      <c r="D12" s="669">
        <f t="shared" si="1"/>
        <v>0</v>
      </c>
      <c r="E12" s="469">
        <f t="shared" si="2"/>
        <v>0</v>
      </c>
      <c r="F12" s="442">
        <v>0</v>
      </c>
      <c r="G12" s="442">
        <v>0</v>
      </c>
      <c r="H12" s="469">
        <f t="shared" si="3"/>
        <v>0</v>
      </c>
      <c r="I12" s="442">
        <v>0</v>
      </c>
      <c r="J12" s="442">
        <v>0</v>
      </c>
    </row>
    <row r="13" spans="1:11" ht="36" customHeight="1" thickTop="1">
      <c r="A13" s="1121"/>
      <c r="B13" s="37" t="s">
        <v>434</v>
      </c>
      <c r="C13" s="466">
        <v>491</v>
      </c>
      <c r="D13" s="625">
        <f t="shared" si="1"/>
        <v>445</v>
      </c>
      <c r="E13" s="440">
        <f t="shared" si="2"/>
        <v>440</v>
      </c>
      <c r="F13" s="467">
        <v>17</v>
      </c>
      <c r="G13" s="467">
        <v>423</v>
      </c>
      <c r="H13" s="440">
        <f t="shared" si="3"/>
        <v>5</v>
      </c>
      <c r="I13" s="467">
        <v>0</v>
      </c>
      <c r="J13" s="467">
        <v>5</v>
      </c>
      <c r="K13" s="24" t="s">
        <v>216</v>
      </c>
    </row>
    <row r="14" spans="1:11" ht="43.5" customHeight="1">
      <c r="A14" s="1121"/>
      <c r="B14" s="35" t="s">
        <v>443</v>
      </c>
      <c r="C14" s="409">
        <v>166</v>
      </c>
      <c r="D14" s="626">
        <f t="shared" si="1"/>
        <v>133</v>
      </c>
      <c r="E14" s="440">
        <f t="shared" si="2"/>
        <v>133</v>
      </c>
      <c r="F14" s="413">
        <v>6</v>
      </c>
      <c r="G14" s="413">
        <v>127</v>
      </c>
      <c r="H14" s="440">
        <f t="shared" si="3"/>
        <v>0</v>
      </c>
      <c r="I14" s="413">
        <v>0</v>
      </c>
      <c r="J14" s="413">
        <v>0</v>
      </c>
    </row>
    <row r="15" spans="1:11" ht="38.25" customHeight="1" thickBot="1">
      <c r="A15" s="1121"/>
      <c r="B15" s="38" t="s">
        <v>432</v>
      </c>
      <c r="C15" s="468">
        <v>7179</v>
      </c>
      <c r="D15" s="667">
        <f t="shared" si="1"/>
        <v>7149</v>
      </c>
      <c r="E15" s="469">
        <f t="shared" si="2"/>
        <v>7026</v>
      </c>
      <c r="F15" s="469">
        <v>538</v>
      </c>
      <c r="G15" s="469">
        <v>6488</v>
      </c>
      <c r="H15" s="469">
        <f t="shared" si="3"/>
        <v>123</v>
      </c>
      <c r="I15" s="469">
        <v>6</v>
      </c>
      <c r="J15" s="469">
        <v>117</v>
      </c>
    </row>
    <row r="16" spans="1:11" ht="39.75" customHeight="1" thickTop="1">
      <c r="A16" s="1121"/>
      <c r="B16" s="34" t="s">
        <v>123</v>
      </c>
      <c r="C16" s="410">
        <v>32</v>
      </c>
      <c r="D16" s="668">
        <f t="shared" si="1"/>
        <v>22</v>
      </c>
      <c r="E16" s="440">
        <f t="shared" si="2"/>
        <v>22</v>
      </c>
      <c r="F16" s="440">
        <v>2</v>
      </c>
      <c r="G16" s="440">
        <v>20</v>
      </c>
      <c r="H16" s="440">
        <f t="shared" si="3"/>
        <v>0</v>
      </c>
      <c r="I16" s="440">
        <v>0</v>
      </c>
      <c r="J16" s="440">
        <v>0</v>
      </c>
    </row>
    <row r="17" spans="1:12" ht="39.75" customHeight="1">
      <c r="A17" s="1121"/>
      <c r="B17" s="35" t="s">
        <v>124</v>
      </c>
      <c r="C17" s="409">
        <v>87</v>
      </c>
      <c r="D17" s="626">
        <f t="shared" si="1"/>
        <v>56</v>
      </c>
      <c r="E17" s="440">
        <f t="shared" si="2"/>
        <v>54</v>
      </c>
      <c r="F17" s="413">
        <v>4</v>
      </c>
      <c r="G17" s="413">
        <v>50</v>
      </c>
      <c r="H17" s="440">
        <f t="shared" si="3"/>
        <v>2</v>
      </c>
      <c r="I17" s="413">
        <v>1</v>
      </c>
      <c r="J17" s="413">
        <v>1</v>
      </c>
    </row>
    <row r="18" spans="1:12" ht="39.75" customHeight="1">
      <c r="A18" s="1121"/>
      <c r="B18" s="35" t="s">
        <v>433</v>
      </c>
      <c r="C18" s="409">
        <v>808</v>
      </c>
      <c r="D18" s="626">
        <f t="shared" si="1"/>
        <v>706</v>
      </c>
      <c r="E18" s="440">
        <f t="shared" si="2"/>
        <v>685</v>
      </c>
      <c r="F18" s="413">
        <v>55</v>
      </c>
      <c r="G18" s="413">
        <v>630</v>
      </c>
      <c r="H18" s="440">
        <f t="shared" si="3"/>
        <v>21</v>
      </c>
      <c r="I18" s="413">
        <v>3</v>
      </c>
      <c r="J18" s="413">
        <v>18</v>
      </c>
    </row>
    <row r="19" spans="1:12" ht="39.75" customHeight="1">
      <c r="A19" s="1121"/>
      <c r="B19" s="35" t="s">
        <v>126</v>
      </c>
      <c r="C19" s="409">
        <v>0</v>
      </c>
      <c r="D19" s="626">
        <f t="shared" si="1"/>
        <v>12</v>
      </c>
      <c r="E19" s="440">
        <f t="shared" si="2"/>
        <v>12</v>
      </c>
      <c r="F19" s="413">
        <v>2</v>
      </c>
      <c r="G19" s="413">
        <v>10</v>
      </c>
      <c r="H19" s="440">
        <f t="shared" si="3"/>
        <v>0</v>
      </c>
      <c r="I19" s="413">
        <v>0</v>
      </c>
      <c r="J19" s="413">
        <v>0</v>
      </c>
    </row>
    <row r="20" spans="1:12" ht="39.75" customHeight="1" thickBot="1">
      <c r="A20" s="1121"/>
      <c r="B20" s="35" t="s">
        <v>127</v>
      </c>
      <c r="C20" s="409">
        <v>0</v>
      </c>
      <c r="D20" s="626">
        <f t="shared" si="1"/>
        <v>0</v>
      </c>
      <c r="E20" s="440">
        <f t="shared" si="2"/>
        <v>0</v>
      </c>
      <c r="F20" s="413">
        <v>0</v>
      </c>
      <c r="G20" s="413">
        <v>0</v>
      </c>
      <c r="H20" s="440">
        <f t="shared" si="3"/>
        <v>0</v>
      </c>
      <c r="I20" s="413">
        <v>0</v>
      </c>
      <c r="J20" s="413">
        <v>0</v>
      </c>
    </row>
    <row r="21" spans="1:12" ht="39.75" customHeight="1" thickTop="1">
      <c r="A21" s="1120" t="s">
        <v>16</v>
      </c>
      <c r="B21" s="621" t="s">
        <v>4</v>
      </c>
      <c r="C21" s="623">
        <v>1408</v>
      </c>
      <c r="D21" s="625">
        <f t="shared" si="1"/>
        <v>1278</v>
      </c>
      <c r="E21" s="623">
        <f t="shared" ref="E21" si="4">SUM(F21:G21)</f>
        <v>1238</v>
      </c>
      <c r="F21" s="623">
        <f>SUM(F22:F25)</f>
        <v>56</v>
      </c>
      <c r="G21" s="623">
        <f>SUM(G22:G25)</f>
        <v>1182</v>
      </c>
      <c r="H21" s="623">
        <f t="shared" ref="H21" si="5">SUM(I21:J21)</f>
        <v>40</v>
      </c>
      <c r="I21" s="623">
        <f>SUM(I22:I25)</f>
        <v>2</v>
      </c>
      <c r="J21" s="623">
        <f>SUM(J22:J25)</f>
        <v>38</v>
      </c>
    </row>
    <row r="22" spans="1:12" ht="39.75" customHeight="1">
      <c r="A22" s="1121"/>
      <c r="B22" s="34" t="s">
        <v>117</v>
      </c>
      <c r="C22" s="410">
        <v>25</v>
      </c>
      <c r="D22" s="668">
        <f t="shared" si="1"/>
        <v>20</v>
      </c>
      <c r="E22" s="440">
        <f>F22+G22</f>
        <v>20</v>
      </c>
      <c r="F22" s="440">
        <v>0</v>
      </c>
      <c r="G22" s="440">
        <v>20</v>
      </c>
      <c r="H22" s="440">
        <f>I22+J22</f>
        <v>0</v>
      </c>
      <c r="I22" s="440">
        <v>0</v>
      </c>
      <c r="J22" s="440">
        <v>0</v>
      </c>
    </row>
    <row r="23" spans="1:12" ht="39.75" customHeight="1">
      <c r="A23" s="1121"/>
      <c r="B23" s="35" t="s">
        <v>118</v>
      </c>
      <c r="C23" s="409">
        <v>63</v>
      </c>
      <c r="D23" s="626">
        <f t="shared" si="1"/>
        <v>64</v>
      </c>
      <c r="E23" s="440">
        <f t="shared" ref="E23:E25" si="6">F23+G23</f>
        <v>61</v>
      </c>
      <c r="F23" s="413">
        <v>5</v>
      </c>
      <c r="G23" s="413">
        <v>56</v>
      </c>
      <c r="H23" s="440">
        <f t="shared" ref="H23:H25" si="7">I23+J23</f>
        <v>3</v>
      </c>
      <c r="I23" s="413">
        <v>1</v>
      </c>
      <c r="J23" s="413">
        <v>2</v>
      </c>
    </row>
    <row r="24" spans="1:12" ht="39.75" customHeight="1">
      <c r="A24" s="1121"/>
      <c r="B24" s="35" t="s">
        <v>119</v>
      </c>
      <c r="C24" s="409">
        <v>1320</v>
      </c>
      <c r="D24" s="626">
        <f t="shared" si="1"/>
        <v>1194</v>
      </c>
      <c r="E24" s="440">
        <f t="shared" si="6"/>
        <v>1157</v>
      </c>
      <c r="F24" s="413">
        <v>51</v>
      </c>
      <c r="G24" s="413">
        <v>1106</v>
      </c>
      <c r="H24" s="440">
        <f>I24+J24</f>
        <v>37</v>
      </c>
      <c r="I24" s="413">
        <v>1</v>
      </c>
      <c r="J24" s="413">
        <v>36</v>
      </c>
    </row>
    <row r="25" spans="1:12" ht="39.75" customHeight="1" thickBot="1">
      <c r="A25" s="1122"/>
      <c r="B25" s="36" t="s">
        <v>120</v>
      </c>
      <c r="C25" s="465">
        <v>0</v>
      </c>
      <c r="D25" s="669">
        <f t="shared" si="1"/>
        <v>0</v>
      </c>
      <c r="E25" s="440">
        <f t="shared" si="6"/>
        <v>0</v>
      </c>
      <c r="F25" s="442">
        <v>0</v>
      </c>
      <c r="G25" s="442">
        <v>0</v>
      </c>
      <c r="H25" s="440">
        <f t="shared" si="7"/>
        <v>0</v>
      </c>
      <c r="I25" s="442">
        <v>0</v>
      </c>
      <c r="J25" s="442">
        <v>0</v>
      </c>
      <c r="L25" s="27"/>
    </row>
    <row r="26" spans="1:12" s="28" customFormat="1" ht="39.75" customHeight="1" thickTop="1">
      <c r="A26" s="1123" t="s">
        <v>128</v>
      </c>
      <c r="B26" s="1124"/>
      <c r="C26" s="616">
        <v>9089</v>
      </c>
      <c r="D26" s="625">
        <f t="shared" si="1"/>
        <v>9142</v>
      </c>
      <c r="E26" s="623">
        <f>F26+G26</f>
        <v>8768</v>
      </c>
      <c r="F26" s="623">
        <v>469</v>
      </c>
      <c r="G26" s="623">
        <v>8299</v>
      </c>
      <c r="H26" s="623">
        <f>I26+J26</f>
        <v>374</v>
      </c>
      <c r="I26" s="623">
        <v>19</v>
      </c>
      <c r="J26" s="623">
        <v>355</v>
      </c>
    </row>
  </sheetData>
  <mergeCells count="11">
    <mergeCell ref="A21:A25"/>
    <mergeCell ref="A26:B26"/>
    <mergeCell ref="A3:B5"/>
    <mergeCell ref="E3:J3"/>
    <mergeCell ref="E4:G4"/>
    <mergeCell ref="H4:J4"/>
    <mergeCell ref="A7:B7"/>
    <mergeCell ref="A8:A20"/>
    <mergeCell ref="C4:C5"/>
    <mergeCell ref="D4:D5"/>
    <mergeCell ref="A6:B6"/>
  </mergeCells>
  <pageMargins left="0.71" right="0.24" top="0.6692913385826772" bottom="0.74803149606299213" header="0.31496062992125984" footer="0.31496062992125984"/>
  <pageSetup paperSize="9" scale="61" orientation="portrait" r:id="rId1"/>
  <headerFooter>
    <oddHeader>&amp;C5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6"/>
  <sheetViews>
    <sheetView workbookViewId="0">
      <selection activeCell="H34" sqref="H34"/>
    </sheetView>
  </sheetViews>
  <sheetFormatPr defaultColWidth="9.125" defaultRowHeight="16.3"/>
  <cols>
    <col min="1" max="1" width="6.25" style="24" customWidth="1"/>
    <col min="2" max="2" width="38.875" style="24" customWidth="1"/>
    <col min="3" max="10" width="10.875" style="24" customWidth="1"/>
    <col min="11" max="11" width="8.625" style="24" customWidth="1"/>
    <col min="12" max="16384" width="9.125" style="24"/>
  </cols>
  <sheetData>
    <row r="1" spans="1:10">
      <c r="A1" s="24" t="s">
        <v>464</v>
      </c>
    </row>
    <row r="3" spans="1:10" ht="20.25" customHeight="1">
      <c r="A3" s="1125" t="s">
        <v>129</v>
      </c>
      <c r="B3" s="1126"/>
      <c r="C3" s="601"/>
      <c r="D3" s="602"/>
      <c r="E3" s="1064" t="s">
        <v>318</v>
      </c>
      <c r="F3" s="1064"/>
      <c r="G3" s="1064"/>
      <c r="H3" s="1064"/>
      <c r="I3" s="1064"/>
      <c r="J3" s="1064"/>
    </row>
    <row r="4" spans="1:10" ht="17.350000000000001" customHeight="1">
      <c r="A4" s="1127"/>
      <c r="B4" s="1128"/>
      <c r="C4" s="1068" t="s">
        <v>449</v>
      </c>
      <c r="D4" s="1070" t="s">
        <v>457</v>
      </c>
      <c r="E4" s="1129" t="s">
        <v>2</v>
      </c>
      <c r="F4" s="1129"/>
      <c r="G4" s="1129"/>
      <c r="H4" s="1129" t="s">
        <v>3</v>
      </c>
      <c r="I4" s="1130"/>
      <c r="J4" s="1130"/>
    </row>
    <row r="5" spans="1:10" ht="18" customHeight="1">
      <c r="A5" s="1135"/>
      <c r="B5" s="1136"/>
      <c r="C5" s="1069"/>
      <c r="D5" s="1071"/>
      <c r="E5" s="574" t="s">
        <v>4</v>
      </c>
      <c r="F5" s="566" t="s">
        <v>5</v>
      </c>
      <c r="G5" s="566" t="s">
        <v>6</v>
      </c>
      <c r="H5" s="564" t="s">
        <v>4</v>
      </c>
      <c r="I5" s="598" t="s">
        <v>5</v>
      </c>
      <c r="J5" s="598" t="s">
        <v>6</v>
      </c>
    </row>
    <row r="6" spans="1:10" ht="14.95" customHeight="1">
      <c r="A6" s="1137">
        <v>1</v>
      </c>
      <c r="B6" s="1138"/>
      <c r="C6" s="577">
        <v>2</v>
      </c>
      <c r="D6" s="603">
        <v>3</v>
      </c>
      <c r="E6" s="604">
        <v>4</v>
      </c>
      <c r="F6" s="561">
        <v>5</v>
      </c>
      <c r="G6" s="561">
        <v>6</v>
      </c>
      <c r="H6" s="561">
        <v>7</v>
      </c>
      <c r="I6" s="561">
        <v>8</v>
      </c>
      <c r="J6" s="561">
        <v>9</v>
      </c>
    </row>
    <row r="7" spans="1:10" ht="28.55" customHeight="1" thickBot="1">
      <c r="A7" s="1133" t="s">
        <v>1</v>
      </c>
      <c r="B7" s="1134"/>
      <c r="C7" s="39">
        <v>31647</v>
      </c>
      <c r="D7" s="624">
        <f t="shared" ref="D7:J7" si="0">SUM(D8,D15,D23,D30)</f>
        <v>31101</v>
      </c>
      <c r="E7" s="624">
        <f t="shared" si="0"/>
        <v>30558</v>
      </c>
      <c r="F7" s="624">
        <f t="shared" si="0"/>
        <v>1952</v>
      </c>
      <c r="G7" s="624">
        <f t="shared" si="0"/>
        <v>28606</v>
      </c>
      <c r="H7" s="624">
        <f t="shared" si="0"/>
        <v>543</v>
      </c>
      <c r="I7" s="624">
        <f t="shared" si="0"/>
        <v>36</v>
      </c>
      <c r="J7" s="624">
        <f t="shared" si="0"/>
        <v>507</v>
      </c>
    </row>
    <row r="8" spans="1:10" ht="28.55" customHeight="1" thickTop="1">
      <c r="A8" s="1120" t="s">
        <v>130</v>
      </c>
      <c r="B8" s="621" t="s">
        <v>4</v>
      </c>
      <c r="C8" s="622">
        <v>12022</v>
      </c>
      <c r="D8" s="625">
        <f t="shared" ref="D8:D29" si="1">SUM(E8,H8)</f>
        <v>12182</v>
      </c>
      <c r="E8" s="627">
        <f>SUM(F8,G8)</f>
        <v>12083</v>
      </c>
      <c r="F8" s="627">
        <f>SUM(F9:F14)</f>
        <v>511</v>
      </c>
      <c r="G8" s="627">
        <f>SUM(G9:G14)</f>
        <v>11572</v>
      </c>
      <c r="H8" s="627">
        <f>SUM(I8,J8)</f>
        <v>99</v>
      </c>
      <c r="I8" s="627">
        <f>SUM(I9:I14)</f>
        <v>1</v>
      </c>
      <c r="J8" s="627">
        <f>SUM(J9:J14)</f>
        <v>98</v>
      </c>
    </row>
    <row r="9" spans="1:10" ht="28.55" customHeight="1">
      <c r="A9" s="1121"/>
      <c r="B9" s="35" t="s">
        <v>131</v>
      </c>
      <c r="C9" s="30">
        <v>1331</v>
      </c>
      <c r="D9" s="626">
        <f t="shared" si="1"/>
        <v>1198</v>
      </c>
      <c r="E9" s="412">
        <f>F9+G9</f>
        <v>1182</v>
      </c>
      <c r="F9" s="413">
        <v>68</v>
      </c>
      <c r="G9" s="413">
        <v>1114</v>
      </c>
      <c r="H9" s="412">
        <f>I9+J9</f>
        <v>16</v>
      </c>
      <c r="I9" s="413">
        <v>0</v>
      </c>
      <c r="J9" s="413">
        <v>16</v>
      </c>
    </row>
    <row r="10" spans="1:10" ht="28.55" customHeight="1">
      <c r="A10" s="1121"/>
      <c r="B10" s="35" t="s">
        <v>132</v>
      </c>
      <c r="C10" s="30">
        <v>9049</v>
      </c>
      <c r="D10" s="626">
        <f t="shared" si="1"/>
        <v>9431</v>
      </c>
      <c r="E10" s="412">
        <f t="shared" ref="E10:E14" si="2">F10+G10</f>
        <v>9351</v>
      </c>
      <c r="F10" s="413">
        <v>365</v>
      </c>
      <c r="G10" s="413">
        <v>8986</v>
      </c>
      <c r="H10" s="412">
        <f t="shared" ref="H10:H14" si="3">I10+J10</f>
        <v>80</v>
      </c>
      <c r="I10" s="413">
        <v>1</v>
      </c>
      <c r="J10" s="413">
        <v>79</v>
      </c>
    </row>
    <row r="11" spans="1:10" ht="28.55" customHeight="1">
      <c r="A11" s="1121"/>
      <c r="B11" s="35" t="s">
        <v>133</v>
      </c>
      <c r="C11" s="30">
        <v>1228</v>
      </c>
      <c r="D11" s="626">
        <f t="shared" si="1"/>
        <v>1209</v>
      </c>
      <c r="E11" s="412">
        <f t="shared" si="2"/>
        <v>1207</v>
      </c>
      <c r="F11" s="413">
        <v>47</v>
      </c>
      <c r="G11" s="413">
        <v>1160</v>
      </c>
      <c r="H11" s="412">
        <f t="shared" si="3"/>
        <v>2</v>
      </c>
      <c r="I11" s="413">
        <v>0</v>
      </c>
      <c r="J11" s="413">
        <v>2</v>
      </c>
    </row>
    <row r="12" spans="1:10" ht="28.55" customHeight="1">
      <c r="A12" s="1121"/>
      <c r="B12" s="35" t="s">
        <v>134</v>
      </c>
      <c r="C12" s="30">
        <v>373</v>
      </c>
      <c r="D12" s="626">
        <f t="shared" si="1"/>
        <v>296</v>
      </c>
      <c r="E12" s="412">
        <f t="shared" si="2"/>
        <v>295</v>
      </c>
      <c r="F12" s="413">
        <v>29</v>
      </c>
      <c r="G12" s="413">
        <v>266</v>
      </c>
      <c r="H12" s="412">
        <f t="shared" si="3"/>
        <v>1</v>
      </c>
      <c r="I12" s="413">
        <v>0</v>
      </c>
      <c r="J12" s="413">
        <v>1</v>
      </c>
    </row>
    <row r="13" spans="1:10" ht="28.55" customHeight="1">
      <c r="A13" s="1121"/>
      <c r="B13" s="35" t="s">
        <v>135</v>
      </c>
      <c r="C13" s="30">
        <v>32</v>
      </c>
      <c r="D13" s="626">
        <f t="shared" si="1"/>
        <v>40</v>
      </c>
      <c r="E13" s="412">
        <f t="shared" si="2"/>
        <v>40</v>
      </c>
      <c r="F13" s="413">
        <v>0</v>
      </c>
      <c r="G13" s="413">
        <v>40</v>
      </c>
      <c r="H13" s="412">
        <f t="shared" si="3"/>
        <v>0</v>
      </c>
      <c r="I13" s="413">
        <v>0</v>
      </c>
      <c r="J13" s="413">
        <v>0</v>
      </c>
    </row>
    <row r="14" spans="1:10" ht="28.55" customHeight="1" thickBot="1">
      <c r="A14" s="1121"/>
      <c r="B14" s="35" t="s">
        <v>136</v>
      </c>
      <c r="C14" s="30">
        <v>9</v>
      </c>
      <c r="D14" s="626">
        <f t="shared" si="1"/>
        <v>8</v>
      </c>
      <c r="E14" s="412">
        <f t="shared" si="2"/>
        <v>8</v>
      </c>
      <c r="F14" s="469">
        <v>2</v>
      </c>
      <c r="G14" s="469">
        <v>6</v>
      </c>
      <c r="H14" s="412">
        <f t="shared" si="3"/>
        <v>0</v>
      </c>
      <c r="I14" s="413">
        <v>0</v>
      </c>
      <c r="J14" s="413">
        <v>0</v>
      </c>
    </row>
    <row r="15" spans="1:10" ht="28.55" customHeight="1" thickTop="1">
      <c r="A15" s="1120" t="s">
        <v>137</v>
      </c>
      <c r="B15" s="621" t="s">
        <v>4</v>
      </c>
      <c r="C15" s="622">
        <v>7212</v>
      </c>
      <c r="D15" s="625">
        <f t="shared" si="1"/>
        <v>7277</v>
      </c>
      <c r="E15" s="623">
        <f t="shared" ref="E15:E30" si="4">SUM(F15:G15)</f>
        <v>7117</v>
      </c>
      <c r="F15" s="623">
        <f>SUM(F16:F22)</f>
        <v>577</v>
      </c>
      <c r="G15" s="623">
        <f>SUM(G16:G22)</f>
        <v>6540</v>
      </c>
      <c r="H15" s="623">
        <f>SUM(I15:J15)</f>
        <v>160</v>
      </c>
      <c r="I15" s="623">
        <f>SUM(I16:I22)</f>
        <v>7</v>
      </c>
      <c r="J15" s="623">
        <f>SUM(J16:J22)</f>
        <v>153</v>
      </c>
    </row>
    <row r="16" spans="1:10" ht="28.55" customHeight="1">
      <c r="A16" s="1121"/>
      <c r="B16" s="35" t="s">
        <v>131</v>
      </c>
      <c r="C16" s="30">
        <v>1426</v>
      </c>
      <c r="D16" s="626">
        <f t="shared" si="1"/>
        <v>1397</v>
      </c>
      <c r="E16" s="440">
        <f>F16+G16</f>
        <v>1374</v>
      </c>
      <c r="F16" s="440">
        <v>146</v>
      </c>
      <c r="G16" s="440">
        <v>1228</v>
      </c>
      <c r="H16" s="412">
        <f>I16+J16</f>
        <v>23</v>
      </c>
      <c r="I16" s="413">
        <v>0</v>
      </c>
      <c r="J16" s="413">
        <v>23</v>
      </c>
    </row>
    <row r="17" spans="1:10" ht="28.55" customHeight="1">
      <c r="A17" s="1121"/>
      <c r="B17" s="35" t="s">
        <v>132</v>
      </c>
      <c r="C17" s="30">
        <v>5288</v>
      </c>
      <c r="D17" s="626">
        <f t="shared" si="1"/>
        <v>5438</v>
      </c>
      <c r="E17" s="440">
        <f t="shared" ref="E17:E22" si="5">F17+G17</f>
        <v>5310</v>
      </c>
      <c r="F17" s="413">
        <v>410</v>
      </c>
      <c r="G17" s="413">
        <v>4900</v>
      </c>
      <c r="H17" s="412">
        <f t="shared" ref="H17:H22" si="6">I17+J17</f>
        <v>128</v>
      </c>
      <c r="I17" s="413">
        <v>5</v>
      </c>
      <c r="J17" s="413">
        <v>123</v>
      </c>
    </row>
    <row r="18" spans="1:10" ht="28.55" customHeight="1">
      <c r="A18" s="1121"/>
      <c r="B18" s="32" t="s">
        <v>138</v>
      </c>
      <c r="C18" s="31">
        <v>0</v>
      </c>
      <c r="D18" s="626">
        <f t="shared" si="1"/>
        <v>1</v>
      </c>
      <c r="E18" s="440">
        <f t="shared" si="5"/>
        <v>1</v>
      </c>
      <c r="F18" s="443">
        <v>0</v>
      </c>
      <c r="G18" s="542">
        <v>1</v>
      </c>
      <c r="H18" s="412">
        <f t="shared" si="6"/>
        <v>0</v>
      </c>
      <c r="I18" s="542">
        <v>0</v>
      </c>
      <c r="J18" s="443">
        <v>0</v>
      </c>
    </row>
    <row r="19" spans="1:10" ht="28.55" customHeight="1">
      <c r="A19" s="1121"/>
      <c r="B19" s="35" t="s">
        <v>134</v>
      </c>
      <c r="C19" s="30">
        <v>87</v>
      </c>
      <c r="D19" s="626">
        <f t="shared" si="1"/>
        <v>68</v>
      </c>
      <c r="E19" s="440">
        <f t="shared" si="5"/>
        <v>67</v>
      </c>
      <c r="F19" s="429">
        <v>5</v>
      </c>
      <c r="G19" s="543">
        <v>62</v>
      </c>
      <c r="H19" s="412">
        <f t="shared" si="6"/>
        <v>1</v>
      </c>
      <c r="I19" s="543">
        <v>1</v>
      </c>
      <c r="J19" s="429">
        <v>0</v>
      </c>
    </row>
    <row r="20" spans="1:10" ht="28.55" customHeight="1">
      <c r="A20" s="1121"/>
      <c r="B20" s="35" t="s">
        <v>135</v>
      </c>
      <c r="C20" s="30">
        <v>6</v>
      </c>
      <c r="D20" s="626">
        <f>SUM(E20,H20)</f>
        <v>12</v>
      </c>
      <c r="E20" s="440">
        <f t="shared" si="5"/>
        <v>12</v>
      </c>
      <c r="F20" s="441">
        <v>0</v>
      </c>
      <c r="G20" s="542">
        <v>12</v>
      </c>
      <c r="H20" s="412">
        <f t="shared" si="6"/>
        <v>0</v>
      </c>
      <c r="I20" s="542">
        <v>0</v>
      </c>
      <c r="J20" s="441">
        <v>0</v>
      </c>
    </row>
    <row r="21" spans="1:10" ht="28.55" customHeight="1">
      <c r="A21" s="1121"/>
      <c r="B21" s="35" t="s">
        <v>139</v>
      </c>
      <c r="C21" s="30">
        <v>402</v>
      </c>
      <c r="D21" s="626">
        <f>SUM(E21,H21)</f>
        <v>361</v>
      </c>
      <c r="E21" s="440">
        <f t="shared" si="5"/>
        <v>353</v>
      </c>
      <c r="F21" s="441">
        <v>16</v>
      </c>
      <c r="G21" s="544">
        <v>337</v>
      </c>
      <c r="H21" s="412">
        <f t="shared" si="6"/>
        <v>8</v>
      </c>
      <c r="I21" s="545">
        <v>1</v>
      </c>
      <c r="J21" s="441">
        <v>7</v>
      </c>
    </row>
    <row r="22" spans="1:10" ht="28.55" customHeight="1" thickBot="1">
      <c r="A22" s="1121"/>
      <c r="B22" s="35" t="s">
        <v>136</v>
      </c>
      <c r="C22" s="30">
        <v>3</v>
      </c>
      <c r="D22" s="626">
        <f t="shared" si="1"/>
        <v>0</v>
      </c>
      <c r="E22" s="440">
        <f t="shared" si="5"/>
        <v>0</v>
      </c>
      <c r="F22" s="413">
        <v>0</v>
      </c>
      <c r="G22" s="413">
        <v>0</v>
      </c>
      <c r="H22" s="412">
        <f t="shared" si="6"/>
        <v>0</v>
      </c>
      <c r="I22" s="413">
        <v>0</v>
      </c>
      <c r="J22" s="413">
        <v>0</v>
      </c>
    </row>
    <row r="23" spans="1:10" ht="28.55" customHeight="1" thickTop="1">
      <c r="A23" s="1120" t="s">
        <v>140</v>
      </c>
      <c r="B23" s="621" t="s">
        <v>4</v>
      </c>
      <c r="C23" s="622">
        <v>8297</v>
      </c>
      <c r="D23" s="625">
        <f t="shared" si="1"/>
        <v>8015</v>
      </c>
      <c r="E23" s="623">
        <f t="shared" si="4"/>
        <v>7887</v>
      </c>
      <c r="F23" s="623">
        <f>SUM(F24:F29)</f>
        <v>632</v>
      </c>
      <c r="G23" s="623">
        <f>SUM(G24:G29)</f>
        <v>7255</v>
      </c>
      <c r="H23" s="623">
        <f>SUM(I23:J23)</f>
        <v>128</v>
      </c>
      <c r="I23" s="623">
        <f>SUM(I24:I29)</f>
        <v>9</v>
      </c>
      <c r="J23" s="623">
        <f>SUM(J24:J29)</f>
        <v>119</v>
      </c>
    </row>
    <row r="24" spans="1:10" ht="28.55" customHeight="1">
      <c r="A24" s="1121"/>
      <c r="B24" s="35" t="s">
        <v>131</v>
      </c>
      <c r="C24" s="30">
        <v>58</v>
      </c>
      <c r="D24" s="626">
        <f t="shared" si="1"/>
        <v>62</v>
      </c>
      <c r="E24" s="440">
        <f>F24+G24</f>
        <v>60</v>
      </c>
      <c r="F24" s="440">
        <v>5</v>
      </c>
      <c r="G24" s="440">
        <v>55</v>
      </c>
      <c r="H24" s="412">
        <f>I24+J24</f>
        <v>2</v>
      </c>
      <c r="I24" s="413">
        <v>1</v>
      </c>
      <c r="J24" s="413">
        <v>1</v>
      </c>
    </row>
    <row r="25" spans="1:10" ht="28.55" customHeight="1">
      <c r="A25" s="1121"/>
      <c r="B25" s="35" t="s">
        <v>132</v>
      </c>
      <c r="C25" s="30">
        <v>7736</v>
      </c>
      <c r="D25" s="626">
        <f t="shared" si="1"/>
        <v>7560</v>
      </c>
      <c r="E25" s="440">
        <f t="shared" ref="E25:E29" si="7">F25+G25</f>
        <v>7439</v>
      </c>
      <c r="F25" s="413">
        <v>596</v>
      </c>
      <c r="G25" s="413">
        <v>6843</v>
      </c>
      <c r="H25" s="412">
        <f t="shared" ref="H25:H29" si="8">I25+J25</f>
        <v>121</v>
      </c>
      <c r="I25" s="413">
        <v>8</v>
      </c>
      <c r="J25" s="413">
        <v>113</v>
      </c>
    </row>
    <row r="26" spans="1:10" ht="28.55" customHeight="1">
      <c r="A26" s="1121"/>
      <c r="B26" s="35" t="s">
        <v>134</v>
      </c>
      <c r="C26" s="30">
        <v>154</v>
      </c>
      <c r="D26" s="626">
        <f t="shared" si="1"/>
        <v>90</v>
      </c>
      <c r="E26" s="440">
        <f t="shared" si="7"/>
        <v>90</v>
      </c>
      <c r="F26" s="413">
        <v>10</v>
      </c>
      <c r="G26" s="413">
        <v>80</v>
      </c>
      <c r="H26" s="412">
        <f t="shared" si="8"/>
        <v>0</v>
      </c>
      <c r="I26" s="413">
        <v>0</v>
      </c>
      <c r="J26" s="413">
        <v>0</v>
      </c>
    </row>
    <row r="27" spans="1:10" ht="28.55" customHeight="1">
      <c r="A27" s="1121"/>
      <c r="B27" s="35" t="s">
        <v>135</v>
      </c>
      <c r="C27" s="30">
        <v>11</v>
      </c>
      <c r="D27" s="626">
        <f t="shared" si="1"/>
        <v>25</v>
      </c>
      <c r="E27" s="440">
        <f t="shared" si="7"/>
        <v>25</v>
      </c>
      <c r="F27" s="413">
        <v>0</v>
      </c>
      <c r="G27" s="413">
        <v>25</v>
      </c>
      <c r="H27" s="412">
        <f t="shared" si="8"/>
        <v>0</v>
      </c>
      <c r="I27" s="413">
        <v>0</v>
      </c>
      <c r="J27" s="413">
        <v>0</v>
      </c>
    </row>
    <row r="28" spans="1:10" ht="28.55" customHeight="1">
      <c r="A28" s="1121"/>
      <c r="B28" s="35" t="s">
        <v>139</v>
      </c>
      <c r="C28" s="30">
        <v>338</v>
      </c>
      <c r="D28" s="626">
        <f t="shared" si="1"/>
        <v>278</v>
      </c>
      <c r="E28" s="440">
        <f t="shared" si="7"/>
        <v>273</v>
      </c>
      <c r="F28" s="413">
        <v>21</v>
      </c>
      <c r="G28" s="413">
        <v>252</v>
      </c>
      <c r="H28" s="412">
        <f t="shared" si="8"/>
        <v>5</v>
      </c>
      <c r="I28" s="413">
        <v>0</v>
      </c>
      <c r="J28" s="413">
        <v>5</v>
      </c>
    </row>
    <row r="29" spans="1:10" ht="28.55" customHeight="1" thickBot="1">
      <c r="A29" s="1121"/>
      <c r="B29" s="35" t="s">
        <v>136</v>
      </c>
      <c r="C29" s="30">
        <v>0</v>
      </c>
      <c r="D29" s="626">
        <f t="shared" si="1"/>
        <v>0</v>
      </c>
      <c r="E29" s="440">
        <f t="shared" si="7"/>
        <v>0</v>
      </c>
      <c r="F29" s="413">
        <v>0</v>
      </c>
      <c r="G29" s="413">
        <v>0</v>
      </c>
      <c r="H29" s="412">
        <f t="shared" si="8"/>
        <v>0</v>
      </c>
      <c r="I29" s="413">
        <v>0</v>
      </c>
      <c r="J29" s="413">
        <v>0</v>
      </c>
    </row>
    <row r="30" spans="1:10" ht="28.55" customHeight="1" thickTop="1">
      <c r="A30" s="1120" t="s">
        <v>141</v>
      </c>
      <c r="B30" s="621" t="s">
        <v>4</v>
      </c>
      <c r="C30" s="622">
        <v>4116</v>
      </c>
      <c r="D30" s="625">
        <f>SUM(E30,H30)</f>
        <v>3627</v>
      </c>
      <c r="E30" s="623">
        <f t="shared" si="4"/>
        <v>3471</v>
      </c>
      <c r="F30" s="623">
        <f>SUM(F31:F34)</f>
        <v>232</v>
      </c>
      <c r="G30" s="623">
        <f>SUM(G31:G34)</f>
        <v>3239</v>
      </c>
      <c r="H30" s="623">
        <f>SUM(I30:J30)</f>
        <v>156</v>
      </c>
      <c r="I30" s="623">
        <f>SUM(I31:I34)</f>
        <v>19</v>
      </c>
      <c r="J30" s="623">
        <f>SUM(J31:J34)</f>
        <v>137</v>
      </c>
    </row>
    <row r="31" spans="1:10" ht="28.55" customHeight="1">
      <c r="A31" s="1121"/>
      <c r="B31" s="35" t="s">
        <v>131</v>
      </c>
      <c r="C31" s="30">
        <v>3877</v>
      </c>
      <c r="D31" s="626">
        <f>SUM(E31,H31)</f>
        <v>3443</v>
      </c>
      <c r="E31" s="440">
        <f>F31+G31</f>
        <v>3295</v>
      </c>
      <c r="F31" s="440">
        <v>217</v>
      </c>
      <c r="G31" s="440">
        <v>3078</v>
      </c>
      <c r="H31" s="412">
        <f>I31+J31</f>
        <v>148</v>
      </c>
      <c r="I31" s="413">
        <v>18</v>
      </c>
      <c r="J31" s="413">
        <v>130</v>
      </c>
    </row>
    <row r="32" spans="1:10" ht="28.55" customHeight="1">
      <c r="A32" s="1121"/>
      <c r="B32" s="35" t="s">
        <v>142</v>
      </c>
      <c r="C32" s="30">
        <v>202</v>
      </c>
      <c r="D32" s="626">
        <f>SUM(E32,H32)</f>
        <v>152</v>
      </c>
      <c r="E32" s="440">
        <f t="shared" ref="E32:E34" si="9">F32+G32</f>
        <v>144</v>
      </c>
      <c r="F32" s="413">
        <v>11</v>
      </c>
      <c r="G32" s="413">
        <v>133</v>
      </c>
      <c r="H32" s="412">
        <f t="shared" ref="H32:H34" si="10">I32+J32</f>
        <v>8</v>
      </c>
      <c r="I32" s="413">
        <v>1</v>
      </c>
      <c r="J32" s="413">
        <v>7</v>
      </c>
    </row>
    <row r="33" spans="1:10" ht="28.55" customHeight="1">
      <c r="A33" s="1121"/>
      <c r="B33" s="35" t="s">
        <v>135</v>
      </c>
      <c r="C33" s="30">
        <v>6</v>
      </c>
      <c r="D33" s="626">
        <f>SUM(E33,H33)</f>
        <v>5</v>
      </c>
      <c r="E33" s="440">
        <f t="shared" si="9"/>
        <v>5</v>
      </c>
      <c r="F33" s="413">
        <v>0</v>
      </c>
      <c r="G33" s="413">
        <v>5</v>
      </c>
      <c r="H33" s="412">
        <f t="shared" si="10"/>
        <v>0</v>
      </c>
      <c r="I33" s="413">
        <v>0</v>
      </c>
      <c r="J33" s="413">
        <v>0</v>
      </c>
    </row>
    <row r="34" spans="1:10" ht="28.55" customHeight="1">
      <c r="A34" s="1121"/>
      <c r="B34" s="35" t="s">
        <v>136</v>
      </c>
      <c r="C34" s="30">
        <v>31</v>
      </c>
      <c r="D34" s="626">
        <f>SUM(E34,H34)</f>
        <v>27</v>
      </c>
      <c r="E34" s="440">
        <f t="shared" si="9"/>
        <v>27</v>
      </c>
      <c r="F34" s="413">
        <v>4</v>
      </c>
      <c r="G34" s="413">
        <v>23</v>
      </c>
      <c r="H34" s="412">
        <f t="shared" si="10"/>
        <v>0</v>
      </c>
      <c r="I34" s="413">
        <v>0</v>
      </c>
      <c r="J34" s="413">
        <v>0</v>
      </c>
    </row>
    <row r="35" spans="1:10" s="40" customFormat="1" ht="11.55">
      <c r="A35" s="40" t="s">
        <v>114</v>
      </c>
      <c r="E35" s="41"/>
    </row>
    <row r="36" spans="1:10" s="40" customFormat="1" ht="11.55">
      <c r="A36" s="40" t="s">
        <v>409</v>
      </c>
      <c r="E36" s="41"/>
    </row>
  </sheetData>
  <mergeCells count="12">
    <mergeCell ref="A8:A14"/>
    <mergeCell ref="A15:A22"/>
    <mergeCell ref="A23:A29"/>
    <mergeCell ref="A30:A34"/>
    <mergeCell ref="A3:B5"/>
    <mergeCell ref="A6:B6"/>
    <mergeCell ref="E3:J3"/>
    <mergeCell ref="E4:G4"/>
    <mergeCell ref="H4:J4"/>
    <mergeCell ref="A7:B7"/>
    <mergeCell ref="C4:C5"/>
    <mergeCell ref="D4:D5"/>
  </mergeCells>
  <pageMargins left="0.67" right="0.31496062992125984" top="0.55118110236220474" bottom="0.39370078740157483" header="0.31496062992125984" footer="0.23622047244094491"/>
  <pageSetup paperSize="9" scale="72" orientation="portrait" r:id="rId1"/>
  <headerFooter>
    <oddHeader>&amp;C6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2"/>
  <sheetViews>
    <sheetView topLeftCell="A21" workbookViewId="0">
      <selection activeCell="O38" sqref="O38"/>
    </sheetView>
  </sheetViews>
  <sheetFormatPr defaultColWidth="9.125" defaultRowHeight="16.3"/>
  <cols>
    <col min="1" max="1" width="43.75" style="7" customWidth="1"/>
    <col min="2" max="3" width="9.875" style="7" customWidth="1"/>
    <col min="4" max="9" width="9.625" style="7" customWidth="1"/>
    <col min="10" max="16384" width="9.125" style="7"/>
  </cols>
  <sheetData>
    <row r="1" spans="1:9">
      <c r="A1" s="16" t="s">
        <v>143</v>
      </c>
      <c r="B1" s="16"/>
      <c r="C1" s="16"/>
      <c r="D1" s="16"/>
      <c r="E1" s="16"/>
      <c r="F1" s="16"/>
      <c r="G1" s="24"/>
      <c r="H1" s="24"/>
      <c r="I1" s="24"/>
    </row>
    <row r="2" spans="1:9">
      <c r="A2" s="16" t="s">
        <v>465</v>
      </c>
      <c r="B2" s="16"/>
      <c r="C2" s="16"/>
      <c r="D2" s="16"/>
      <c r="E2" s="16"/>
      <c r="F2" s="16"/>
      <c r="G2" s="24"/>
      <c r="H2" s="24"/>
      <c r="I2" s="24"/>
    </row>
    <row r="3" spans="1:9">
      <c r="A3" s="16"/>
      <c r="B3" s="16"/>
      <c r="C3" s="16"/>
      <c r="D3" s="16"/>
      <c r="E3" s="16"/>
      <c r="F3" s="16"/>
      <c r="G3" s="24"/>
      <c r="H3" s="24"/>
      <c r="I3" s="24"/>
    </row>
    <row r="4" spans="1:9" ht="14.3" customHeight="1">
      <c r="A4" s="1139"/>
      <c r="B4" s="601"/>
      <c r="C4" s="605"/>
      <c r="D4" s="1064" t="s">
        <v>318</v>
      </c>
      <c r="E4" s="1064"/>
      <c r="F4" s="1064"/>
      <c r="G4" s="1064"/>
      <c r="H4" s="1064"/>
      <c r="I4" s="1064"/>
    </row>
    <row r="5" spans="1:9" ht="16.5" customHeight="1">
      <c r="A5" s="1139"/>
      <c r="B5" s="1140" t="s">
        <v>449</v>
      </c>
      <c r="C5" s="1142" t="s">
        <v>457</v>
      </c>
      <c r="D5" s="1066" t="s">
        <v>2</v>
      </c>
      <c r="E5" s="1129"/>
      <c r="F5" s="1129"/>
      <c r="G5" s="1066" t="s">
        <v>3</v>
      </c>
      <c r="H5" s="1067"/>
      <c r="I5" s="1067"/>
    </row>
    <row r="6" spans="1:9" ht="16.5" customHeight="1">
      <c r="A6" s="1139"/>
      <c r="B6" s="1141"/>
      <c r="C6" s="1143"/>
      <c r="D6" s="606" t="s">
        <v>4</v>
      </c>
      <c r="E6" s="598" t="s">
        <v>5</v>
      </c>
      <c r="F6" s="598" t="s">
        <v>6</v>
      </c>
      <c r="G6" s="606" t="s">
        <v>4</v>
      </c>
      <c r="H6" s="598" t="s">
        <v>5</v>
      </c>
      <c r="I6" s="598" t="s">
        <v>6</v>
      </c>
    </row>
    <row r="7" spans="1:9" ht="14.95" customHeight="1" thickBot="1">
      <c r="A7" s="607">
        <v>1</v>
      </c>
      <c r="B7" s="608">
        <v>2</v>
      </c>
      <c r="C7" s="607">
        <v>3</v>
      </c>
      <c r="D7" s="609">
        <v>4</v>
      </c>
      <c r="E7" s="610">
        <v>5</v>
      </c>
      <c r="F7" s="610">
        <v>6</v>
      </c>
      <c r="G7" s="609">
        <v>7</v>
      </c>
      <c r="H7" s="610">
        <v>8</v>
      </c>
      <c r="I7" s="610">
        <v>9</v>
      </c>
    </row>
    <row r="8" spans="1:9" ht="30.1" customHeight="1" thickTop="1">
      <c r="A8" s="45" t="s">
        <v>4</v>
      </c>
      <c r="B8" s="408">
        <v>56786</v>
      </c>
      <c r="C8" s="670">
        <f t="shared" ref="C8:C18" si="0">SUM(D8,G8)</f>
        <v>55667</v>
      </c>
      <c r="D8" s="411">
        <f>SUM(E8:F8)</f>
        <v>54820</v>
      </c>
      <c r="E8" s="411">
        <f>SUM(E9:E19)</f>
        <v>5925</v>
      </c>
      <c r="F8" s="411">
        <f>SUM(F9:F19)</f>
        <v>48895</v>
      </c>
      <c r="G8" s="411">
        <f t="shared" ref="G8" si="1">SUM(H8:I8)</f>
        <v>847</v>
      </c>
      <c r="H8" s="411">
        <f>SUM(H9:H19)</f>
        <v>96</v>
      </c>
      <c r="I8" s="411">
        <f>SUM(I9:I19)</f>
        <v>751</v>
      </c>
    </row>
    <row r="9" spans="1:9" ht="31.6" customHeight="1">
      <c r="A9" s="46" t="s">
        <v>8</v>
      </c>
      <c r="B9" s="409">
        <v>33449</v>
      </c>
      <c r="C9" s="671">
        <f t="shared" si="0"/>
        <v>33691</v>
      </c>
      <c r="D9" s="412">
        <f>E9+F9</f>
        <v>33225</v>
      </c>
      <c r="E9" s="412">
        <v>2799</v>
      </c>
      <c r="F9" s="412">
        <v>30426</v>
      </c>
      <c r="G9" s="412">
        <f>H9+I9</f>
        <v>466</v>
      </c>
      <c r="H9" s="413">
        <v>52</v>
      </c>
      <c r="I9" s="413">
        <v>414</v>
      </c>
    </row>
    <row r="10" spans="1:9" ht="31.6" customHeight="1">
      <c r="A10" s="46" t="s">
        <v>9</v>
      </c>
      <c r="B10" s="409">
        <v>9</v>
      </c>
      <c r="C10" s="671">
        <f t="shared" si="0"/>
        <v>12</v>
      </c>
      <c r="D10" s="412">
        <f>E10+F10</f>
        <v>12</v>
      </c>
      <c r="E10" s="412">
        <v>0</v>
      </c>
      <c r="F10" s="412">
        <v>12</v>
      </c>
      <c r="G10" s="412">
        <f>H10+I10</f>
        <v>0</v>
      </c>
      <c r="H10" s="413">
        <v>0</v>
      </c>
      <c r="I10" s="413">
        <v>0</v>
      </c>
    </row>
    <row r="11" spans="1:9" ht="31.6" customHeight="1">
      <c r="A11" s="46" t="s">
        <v>10</v>
      </c>
      <c r="B11" s="409">
        <v>12966</v>
      </c>
      <c r="C11" s="671">
        <f t="shared" si="0"/>
        <v>12758</v>
      </c>
      <c r="D11" s="412">
        <f t="shared" ref="D11:D19" si="2">E11+F11</f>
        <v>12474</v>
      </c>
      <c r="E11" s="412">
        <v>1494</v>
      </c>
      <c r="F11" s="412">
        <v>10980</v>
      </c>
      <c r="G11" s="412">
        <f t="shared" ref="G11:G19" si="3">H11+I11</f>
        <v>284</v>
      </c>
      <c r="H11" s="413">
        <v>40</v>
      </c>
      <c r="I11" s="413">
        <v>244</v>
      </c>
    </row>
    <row r="12" spans="1:9" ht="31.6" customHeight="1">
      <c r="A12" s="46" t="s">
        <v>11</v>
      </c>
      <c r="B12" s="409">
        <v>5610</v>
      </c>
      <c r="C12" s="671">
        <f t="shared" si="0"/>
        <v>4655</v>
      </c>
      <c r="D12" s="412">
        <f t="shared" si="2"/>
        <v>4653</v>
      </c>
      <c r="E12" s="412">
        <v>1204</v>
      </c>
      <c r="F12" s="412">
        <v>3449</v>
      </c>
      <c r="G12" s="412">
        <f>H12+I12</f>
        <v>2</v>
      </c>
      <c r="H12" s="413">
        <v>0</v>
      </c>
      <c r="I12" s="413">
        <v>2</v>
      </c>
    </row>
    <row r="13" spans="1:9" ht="31.6" customHeight="1">
      <c r="A13" s="46" t="s">
        <v>435</v>
      </c>
      <c r="B13" s="409">
        <v>2413</v>
      </c>
      <c r="C13" s="671">
        <f t="shared" si="0"/>
        <v>2476</v>
      </c>
      <c r="D13" s="412">
        <f t="shared" si="2"/>
        <v>2396</v>
      </c>
      <c r="E13" s="412">
        <v>120</v>
      </c>
      <c r="F13" s="412">
        <v>2276</v>
      </c>
      <c r="G13" s="412">
        <f t="shared" si="3"/>
        <v>80</v>
      </c>
      <c r="H13" s="413">
        <v>3</v>
      </c>
      <c r="I13" s="413">
        <v>77</v>
      </c>
    </row>
    <row r="14" spans="1:9" ht="31.6" customHeight="1">
      <c r="A14" s="46" t="s">
        <v>436</v>
      </c>
      <c r="B14" s="409">
        <v>11</v>
      </c>
      <c r="C14" s="671">
        <f t="shared" si="0"/>
        <v>9</v>
      </c>
      <c r="D14" s="412">
        <f t="shared" si="2"/>
        <v>9</v>
      </c>
      <c r="E14" s="412">
        <v>0</v>
      </c>
      <c r="F14" s="412">
        <v>9</v>
      </c>
      <c r="G14" s="412">
        <f t="shared" si="3"/>
        <v>0</v>
      </c>
      <c r="H14" s="413">
        <v>0</v>
      </c>
      <c r="I14" s="413">
        <v>0</v>
      </c>
    </row>
    <row r="15" spans="1:9" ht="31.6" customHeight="1">
      <c r="A15" s="46" t="s">
        <v>429</v>
      </c>
      <c r="B15" s="409">
        <v>793</v>
      </c>
      <c r="C15" s="671">
        <f t="shared" si="0"/>
        <v>679</v>
      </c>
      <c r="D15" s="412">
        <f t="shared" si="2"/>
        <v>669</v>
      </c>
      <c r="E15" s="412">
        <v>50</v>
      </c>
      <c r="F15" s="412">
        <v>619</v>
      </c>
      <c r="G15" s="412">
        <f t="shared" si="3"/>
        <v>10</v>
      </c>
      <c r="H15" s="413">
        <v>1</v>
      </c>
      <c r="I15" s="413">
        <v>9</v>
      </c>
    </row>
    <row r="16" spans="1:9" ht="31.6" customHeight="1">
      <c r="A16" s="46" t="s">
        <v>12</v>
      </c>
      <c r="B16" s="409">
        <v>26</v>
      </c>
      <c r="C16" s="671">
        <f t="shared" si="0"/>
        <v>42</v>
      </c>
      <c r="D16" s="412">
        <f t="shared" si="2"/>
        <v>42</v>
      </c>
      <c r="E16" s="412">
        <v>0</v>
      </c>
      <c r="F16" s="412">
        <v>42</v>
      </c>
      <c r="G16" s="412">
        <f t="shared" si="3"/>
        <v>0</v>
      </c>
      <c r="H16" s="413">
        <v>0</v>
      </c>
      <c r="I16" s="413">
        <v>0</v>
      </c>
    </row>
    <row r="17" spans="1:9" ht="31.6" customHeight="1">
      <c r="A17" s="46" t="s">
        <v>430</v>
      </c>
      <c r="B17" s="409">
        <v>2</v>
      </c>
      <c r="C17" s="671">
        <f t="shared" si="0"/>
        <v>1</v>
      </c>
      <c r="D17" s="412">
        <f t="shared" si="2"/>
        <v>1</v>
      </c>
      <c r="E17" s="412">
        <v>0</v>
      </c>
      <c r="F17" s="412">
        <v>1</v>
      </c>
      <c r="G17" s="412">
        <f t="shared" si="3"/>
        <v>0</v>
      </c>
      <c r="H17" s="413">
        <v>0</v>
      </c>
      <c r="I17" s="413">
        <v>0</v>
      </c>
    </row>
    <row r="18" spans="1:9" ht="31.6" customHeight="1">
      <c r="A18" s="46" t="s">
        <v>14</v>
      </c>
      <c r="B18" s="409">
        <v>78</v>
      </c>
      <c r="C18" s="671">
        <f t="shared" si="0"/>
        <v>73</v>
      </c>
      <c r="D18" s="412">
        <f t="shared" si="2"/>
        <v>73</v>
      </c>
      <c r="E18" s="412">
        <v>26</v>
      </c>
      <c r="F18" s="412">
        <v>47</v>
      </c>
      <c r="G18" s="412">
        <f t="shared" si="3"/>
        <v>0</v>
      </c>
      <c r="H18" s="413">
        <v>0</v>
      </c>
      <c r="I18" s="413">
        <v>0</v>
      </c>
    </row>
    <row r="19" spans="1:9" ht="31.6" customHeight="1">
      <c r="A19" s="47" t="s">
        <v>15</v>
      </c>
      <c r="B19" s="410">
        <v>1429</v>
      </c>
      <c r="C19" s="672">
        <f>SUM(D19,G19)</f>
        <v>1271</v>
      </c>
      <c r="D19" s="412">
        <f t="shared" si="2"/>
        <v>1266</v>
      </c>
      <c r="E19" s="412">
        <v>232</v>
      </c>
      <c r="F19" s="412">
        <v>1034</v>
      </c>
      <c r="G19" s="412">
        <f t="shared" si="3"/>
        <v>5</v>
      </c>
      <c r="H19" s="413">
        <v>0</v>
      </c>
      <c r="I19" s="413">
        <v>5</v>
      </c>
    </row>
    <row r="22" spans="1:9">
      <c r="A22" s="25" t="s">
        <v>144</v>
      </c>
      <c r="B22" s="25"/>
      <c r="C22" s="25"/>
      <c r="D22" s="25"/>
      <c r="E22" s="25"/>
      <c r="F22" s="25"/>
      <c r="G22" s="25"/>
      <c r="H22" s="25"/>
      <c r="I22" s="25"/>
    </row>
    <row r="23" spans="1:9">
      <c r="A23" s="25" t="s">
        <v>470</v>
      </c>
      <c r="B23" s="25"/>
      <c r="C23" s="25"/>
      <c r="D23" s="25"/>
      <c r="E23" s="25"/>
      <c r="F23" s="25"/>
      <c r="G23" s="25"/>
      <c r="H23" s="25"/>
      <c r="I23" s="25"/>
    </row>
    <row r="52" spans="6:6">
      <c r="F52" s="7" t="s">
        <v>216</v>
      </c>
    </row>
  </sheetData>
  <mergeCells count="6">
    <mergeCell ref="A4:A6"/>
    <mergeCell ref="D4:I4"/>
    <mergeCell ref="D5:F5"/>
    <mergeCell ref="G5:I5"/>
    <mergeCell ref="B5:B6"/>
    <mergeCell ref="C5:C6"/>
  </mergeCells>
  <pageMargins left="0.46" right="0.17" top="0.44" bottom="0.51181102362204722" header="0.28000000000000003" footer="0.27559055118110237"/>
  <pageSetup paperSize="9" scale="76" orientation="portrait" r:id="rId1"/>
  <headerFooter>
    <oddHeader>&amp;C7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2</vt:i4>
      </vt:variant>
    </vt:vector>
  </HeadingPairs>
  <TitlesOfParts>
    <vt:vector size="23" baseType="lpstr">
      <vt:lpstr>strona tytułowa</vt:lpstr>
      <vt:lpstr>spis treści</vt:lpstr>
      <vt:lpstr>strona 1</vt:lpstr>
      <vt:lpstr>strona 2</vt:lpstr>
      <vt:lpstr>strona  3</vt:lpstr>
      <vt:lpstr>strona  4</vt:lpstr>
      <vt:lpstr>strona  5</vt:lpstr>
      <vt:lpstr>strona  6</vt:lpstr>
      <vt:lpstr>strona  7</vt:lpstr>
      <vt:lpstr>strona  8</vt:lpstr>
      <vt:lpstr>strona  9</vt:lpstr>
      <vt:lpstr>strona 10</vt:lpstr>
      <vt:lpstr>strona  11</vt:lpstr>
      <vt:lpstr>strona 12</vt:lpstr>
      <vt:lpstr>strona 13</vt:lpstr>
      <vt:lpstr>strona 14</vt:lpstr>
      <vt:lpstr>strona 15</vt:lpstr>
      <vt:lpstr>strona 16</vt:lpstr>
      <vt:lpstr>strona 17</vt:lpstr>
      <vt:lpstr>strona 18</vt:lpstr>
      <vt:lpstr>strona 19</vt:lpstr>
      <vt:lpstr>'strona 2'!Print_Area</vt:lpstr>
      <vt:lpstr>'strona 2'!Print_Titles</vt:lpstr>
    </vt:vector>
  </TitlesOfParts>
  <Company>czsw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Aneta Pniewska</cp:lastModifiedBy>
  <cp:lastPrinted>2021-10-25T09:32:26Z</cp:lastPrinted>
  <dcterms:created xsi:type="dcterms:W3CDTF">2010-07-22T06:17:16Z</dcterms:created>
  <dcterms:modified xsi:type="dcterms:W3CDTF">2021-11-17T10:47:37Z</dcterms:modified>
</cp:coreProperties>
</file>