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195azie\Documents\Agnieszka\!!!KWARTALNA INFORMACJA STATYSTYCZNA\KWARTALNA_INFORMACJA_STAT_AZ_ARCHIWUM\II_kwartał_2023_AZ\"/>
    </mc:Choice>
  </mc:AlternateContent>
  <xr:revisionPtr revIDLastSave="0" documentId="13_ncr:1_{BCBB6C97-EBCE-4B64-AE7F-12965465D6A6}" xr6:coauthVersionLast="36" xr6:coauthVersionMax="36" xr10:uidLastSave="{00000000-0000-0000-0000-000000000000}"/>
  <bookViews>
    <workbookView xWindow="14505" yWindow="-15" windowWidth="14340" windowHeight="12810" tabRatio="904" xr2:uid="{00000000-000D-0000-FFFF-FFFF00000000}"/>
  </bookViews>
  <sheets>
    <sheet name="strona tytułowa" sheetId="37" r:id="rId1"/>
    <sheet name="spis treści" sheetId="36" r:id="rId2"/>
    <sheet name="strona 1" sheetId="1" r:id="rId3"/>
    <sheet name="strona 2" sheetId="2" r:id="rId4"/>
    <sheet name="strona  3" sheetId="3" r:id="rId5"/>
    <sheet name="strona  4" sheetId="4" r:id="rId6"/>
    <sheet name="strona  5" sheetId="5" r:id="rId7"/>
    <sheet name="strona  6" sheetId="6" r:id="rId8"/>
    <sheet name="strona  7" sheetId="7" r:id="rId9"/>
    <sheet name="strona  8" sheetId="8" r:id="rId10"/>
    <sheet name="strona  9" sheetId="9" r:id="rId11"/>
    <sheet name="strona 10" sheetId="10" r:id="rId12"/>
    <sheet name="strona  11" sheetId="11" r:id="rId13"/>
    <sheet name="strona 12" sheetId="12" r:id="rId14"/>
    <sheet name="strona 13" sheetId="13" r:id="rId15"/>
    <sheet name="strona 14" sheetId="14" r:id="rId16"/>
    <sheet name="strona 15" sheetId="30" r:id="rId17"/>
    <sheet name="strona 16" sheetId="31" r:id="rId18"/>
    <sheet name="strona 17" sheetId="32" r:id="rId19"/>
    <sheet name="strona 18" sheetId="34" r:id="rId20"/>
    <sheet name="strona 19" sheetId="35" r:id="rId21"/>
  </sheets>
  <externalReferences>
    <externalReference r:id="rId22"/>
    <externalReference r:id="rId23"/>
  </externalReferences>
  <definedNames>
    <definedName name="Print_Area" localSheetId="3">'strona 2'!$A$1:$L$75</definedName>
    <definedName name="Print_Titles" localSheetId="3">'strona 2'!$1:$5</definedName>
  </definedNames>
  <calcPr calcId="191029"/>
</workbook>
</file>

<file path=xl/calcChain.xml><?xml version="1.0" encoding="utf-8"?>
<calcChain xmlns="http://schemas.openxmlformats.org/spreadsheetml/2006/main">
  <c r="F21" i="5" l="1"/>
  <c r="G21" i="5"/>
  <c r="E8" i="2" l="1"/>
  <c r="E52" i="2"/>
  <c r="K54" i="9" l="1"/>
  <c r="K72" i="4" l="1"/>
  <c r="E22" i="2" l="1"/>
  <c r="G3" i="34" l="1"/>
  <c r="F26" i="30"/>
  <c r="K63" i="9" l="1"/>
  <c r="K62" i="9"/>
  <c r="K60" i="9"/>
  <c r="K58" i="9"/>
  <c r="K56" i="9"/>
  <c r="K77" i="4" l="1"/>
  <c r="K76" i="4"/>
  <c r="K74" i="4"/>
  <c r="K70" i="4"/>
  <c r="K68" i="4"/>
  <c r="D8" i="35" l="1"/>
  <c r="C8" i="35"/>
  <c r="D24" i="35"/>
  <c r="C24" i="35"/>
  <c r="F24" i="35" l="1"/>
  <c r="F8" i="35"/>
  <c r="E24" i="35"/>
  <c r="E8" i="35"/>
  <c r="H23" i="1" l="1"/>
  <c r="H36" i="30" l="1"/>
  <c r="H35" i="30"/>
  <c r="H34" i="30"/>
  <c r="H33" i="30"/>
  <c r="N50" i="14"/>
  <c r="N49" i="14"/>
  <c r="N48" i="14"/>
  <c r="N46" i="14"/>
  <c r="N45" i="14"/>
  <c r="N43" i="14"/>
  <c r="N42" i="14"/>
  <c r="N41" i="14"/>
  <c r="N39" i="14"/>
  <c r="N38" i="14"/>
  <c r="N36" i="14"/>
  <c r="N35" i="14"/>
  <c r="N34" i="14"/>
  <c r="K50" i="14"/>
  <c r="K49" i="14"/>
  <c r="K48" i="14"/>
  <c r="K46" i="14"/>
  <c r="K45" i="14"/>
  <c r="K43" i="14"/>
  <c r="K42" i="14"/>
  <c r="K41" i="14"/>
  <c r="K39" i="14"/>
  <c r="K38" i="14"/>
  <c r="K36" i="14"/>
  <c r="K35" i="14"/>
  <c r="K34" i="14"/>
  <c r="N16" i="14"/>
  <c r="N15" i="14"/>
  <c r="N14" i="14"/>
  <c r="N13" i="14"/>
  <c r="N12" i="14"/>
  <c r="N11" i="14"/>
  <c r="N10" i="14"/>
  <c r="N9" i="14"/>
  <c r="K16" i="14"/>
  <c r="K15" i="14"/>
  <c r="K14" i="14"/>
  <c r="K13" i="14"/>
  <c r="K12" i="14"/>
  <c r="K11" i="14"/>
  <c r="K10" i="14"/>
  <c r="K9" i="14"/>
  <c r="I10" i="31" l="1"/>
  <c r="I11" i="31"/>
  <c r="I12" i="31"/>
  <c r="I13" i="31"/>
  <c r="I14" i="31"/>
  <c r="I15" i="31"/>
  <c r="I17" i="31"/>
  <c r="I18" i="31"/>
  <c r="I19" i="31"/>
  <c r="I20" i="31"/>
  <c r="I21" i="31"/>
  <c r="I22" i="31"/>
  <c r="I23" i="31"/>
  <c r="I24" i="31"/>
  <c r="I25" i="31"/>
  <c r="I27" i="31"/>
  <c r="I28" i="31"/>
  <c r="I29" i="31"/>
  <c r="I30" i="31"/>
  <c r="I31" i="31"/>
  <c r="I32" i="31"/>
  <c r="I33" i="31"/>
  <c r="I34" i="31"/>
  <c r="I35" i="31"/>
  <c r="I36" i="31"/>
  <c r="I26" i="31" l="1"/>
  <c r="I16" i="31"/>
  <c r="I9" i="31"/>
  <c r="E27" i="2"/>
  <c r="I8" i="31" l="1"/>
  <c r="F41" i="30"/>
  <c r="F47" i="30"/>
  <c r="H51" i="30" l="1"/>
  <c r="H49" i="30"/>
  <c r="H50" i="30"/>
  <c r="H48" i="30"/>
  <c r="H45" i="30"/>
  <c r="H43" i="30"/>
  <c r="H44" i="30"/>
  <c r="H42" i="30"/>
  <c r="F40" i="30"/>
  <c r="I10" i="4"/>
  <c r="G51" i="30" l="1"/>
  <c r="G49" i="30"/>
  <c r="G47" i="30"/>
  <c r="G44" i="30"/>
  <c r="G42" i="30"/>
  <c r="G50" i="30"/>
  <c r="G48" i="30"/>
  <c r="G45" i="30"/>
  <c r="G43" i="30"/>
  <c r="G41" i="30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3" i="2"/>
  <c r="E24" i="2"/>
  <c r="E25" i="2"/>
  <c r="E26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51" i="2" l="1"/>
  <c r="I8" i="9"/>
  <c r="I9" i="9"/>
  <c r="I10" i="9"/>
  <c r="I11" i="9"/>
  <c r="I12" i="9"/>
  <c r="I13" i="9"/>
  <c r="I14" i="9"/>
  <c r="I15" i="9"/>
  <c r="H11" i="5" l="1"/>
  <c r="P16" i="31"/>
  <c r="D13" i="10" l="1"/>
  <c r="E12" i="6"/>
  <c r="H10" i="6"/>
  <c r="E22" i="5"/>
  <c r="I23" i="4" l="1"/>
  <c r="I24" i="4"/>
  <c r="I57" i="4"/>
  <c r="G15" i="10" l="1"/>
  <c r="H37" i="14" l="1"/>
  <c r="I31" i="9" l="1"/>
  <c r="I32" i="9"/>
  <c r="H21" i="6"/>
  <c r="H22" i="6"/>
  <c r="H24" i="5"/>
  <c r="F27" i="4"/>
  <c r="F28" i="4"/>
  <c r="F29" i="4"/>
  <c r="F30" i="4"/>
  <c r="F31" i="4"/>
  <c r="F32" i="4"/>
  <c r="I27" i="4"/>
  <c r="I26" i="4"/>
  <c r="F26" i="4"/>
  <c r="F25" i="4"/>
  <c r="F24" i="4"/>
  <c r="F23" i="4"/>
  <c r="F22" i="4"/>
  <c r="H47" i="14" l="1"/>
  <c r="H16" i="6" l="1"/>
  <c r="I16" i="4"/>
  <c r="I11" i="4"/>
  <c r="H22" i="1"/>
  <c r="F47" i="14" l="1"/>
  <c r="G11" i="10" l="1"/>
  <c r="G12" i="7" l="1"/>
  <c r="I13" i="4" l="1"/>
  <c r="E28" i="34"/>
  <c r="F20" i="30"/>
  <c r="H24" i="30" l="1"/>
  <c r="H22" i="30"/>
  <c r="H23" i="30"/>
  <c r="H21" i="30"/>
  <c r="G10" i="10"/>
  <c r="G12" i="10"/>
  <c r="G13" i="10"/>
  <c r="G14" i="10"/>
  <c r="G16" i="10"/>
  <c r="G17" i="10"/>
  <c r="G18" i="10"/>
  <c r="G19" i="10"/>
  <c r="G20" i="10"/>
  <c r="D10" i="10"/>
  <c r="D11" i="10"/>
  <c r="D12" i="10"/>
  <c r="D14" i="10"/>
  <c r="D15" i="10"/>
  <c r="D16" i="10"/>
  <c r="D17" i="10"/>
  <c r="D18" i="10"/>
  <c r="D19" i="10"/>
  <c r="D20" i="10"/>
  <c r="G9" i="10"/>
  <c r="D9" i="10"/>
  <c r="F45" i="9"/>
  <c r="F46" i="9"/>
  <c r="F47" i="9"/>
  <c r="I45" i="9"/>
  <c r="I46" i="9"/>
  <c r="I47" i="9"/>
  <c r="I44" i="9"/>
  <c r="F44" i="9"/>
  <c r="F30" i="9"/>
  <c r="F31" i="9"/>
  <c r="F32" i="9"/>
  <c r="I30" i="9"/>
  <c r="I29" i="9"/>
  <c r="F29" i="9"/>
  <c r="I16" i="9"/>
  <c r="I17" i="9"/>
  <c r="I18" i="9"/>
  <c r="I19" i="9"/>
  <c r="F9" i="9"/>
  <c r="F10" i="9"/>
  <c r="F11" i="9"/>
  <c r="F12" i="9"/>
  <c r="F13" i="9"/>
  <c r="F14" i="9"/>
  <c r="F15" i="9"/>
  <c r="F16" i="9"/>
  <c r="F17" i="9"/>
  <c r="F18" i="9"/>
  <c r="F19" i="9"/>
  <c r="F8" i="9"/>
  <c r="G11" i="7"/>
  <c r="G13" i="7"/>
  <c r="G14" i="7"/>
  <c r="G15" i="7"/>
  <c r="G16" i="7"/>
  <c r="G17" i="7"/>
  <c r="G18" i="7"/>
  <c r="G19" i="7"/>
  <c r="G9" i="7"/>
  <c r="D9" i="7"/>
  <c r="D11" i="7"/>
  <c r="D12" i="7"/>
  <c r="D13" i="7"/>
  <c r="D14" i="7"/>
  <c r="D15" i="7"/>
  <c r="D16" i="7"/>
  <c r="D17" i="7"/>
  <c r="D18" i="7"/>
  <c r="D19" i="7"/>
  <c r="G10" i="7"/>
  <c r="D10" i="7"/>
  <c r="E32" i="6"/>
  <c r="E33" i="6"/>
  <c r="E34" i="6"/>
  <c r="H32" i="6"/>
  <c r="H33" i="6"/>
  <c r="H34" i="6"/>
  <c r="H31" i="6"/>
  <c r="E31" i="6"/>
  <c r="H25" i="6"/>
  <c r="H26" i="6"/>
  <c r="H27" i="6"/>
  <c r="H28" i="6"/>
  <c r="H29" i="6"/>
  <c r="E25" i="6"/>
  <c r="E26" i="6"/>
  <c r="E27" i="6"/>
  <c r="E28" i="6"/>
  <c r="E29" i="6"/>
  <c r="H24" i="6"/>
  <c r="E24" i="6"/>
  <c r="E17" i="6"/>
  <c r="E18" i="6"/>
  <c r="E19" i="6"/>
  <c r="E20" i="6"/>
  <c r="E21" i="6"/>
  <c r="E22" i="6"/>
  <c r="H17" i="6"/>
  <c r="H18" i="6"/>
  <c r="H19" i="6"/>
  <c r="H20" i="6"/>
  <c r="E16" i="6"/>
  <c r="H11" i="6"/>
  <c r="H12" i="6"/>
  <c r="H13" i="6"/>
  <c r="H14" i="6"/>
  <c r="H9" i="6"/>
  <c r="E10" i="6"/>
  <c r="E11" i="6"/>
  <c r="E13" i="6"/>
  <c r="E14" i="6"/>
  <c r="E9" i="6"/>
  <c r="E26" i="5"/>
  <c r="H26" i="5"/>
  <c r="H23" i="5"/>
  <c r="H25" i="5"/>
  <c r="H22" i="5"/>
  <c r="E23" i="5"/>
  <c r="E24" i="5"/>
  <c r="E25" i="5"/>
  <c r="H16" i="5"/>
  <c r="H17" i="5"/>
  <c r="H18" i="5"/>
  <c r="H19" i="5"/>
  <c r="H20" i="5"/>
  <c r="E16" i="5"/>
  <c r="E17" i="5"/>
  <c r="E18" i="5"/>
  <c r="E19" i="5"/>
  <c r="E20" i="5"/>
  <c r="E13" i="5"/>
  <c r="E14" i="5"/>
  <c r="E15" i="5"/>
  <c r="H10" i="5"/>
  <c r="H12" i="5"/>
  <c r="H13" i="5"/>
  <c r="H14" i="5"/>
  <c r="H15" i="5"/>
  <c r="E10" i="5"/>
  <c r="E11" i="5"/>
  <c r="E12" i="5"/>
  <c r="H9" i="5"/>
  <c r="E9" i="5"/>
  <c r="F58" i="4"/>
  <c r="F59" i="4"/>
  <c r="F60" i="4"/>
  <c r="I58" i="4"/>
  <c r="I59" i="4"/>
  <c r="I60" i="4"/>
  <c r="F57" i="4"/>
  <c r="E57" i="4" s="1"/>
  <c r="F42" i="4"/>
  <c r="F43" i="4"/>
  <c r="F44" i="4"/>
  <c r="I42" i="4"/>
  <c r="I43" i="4"/>
  <c r="I44" i="4"/>
  <c r="I41" i="4"/>
  <c r="F41" i="4"/>
  <c r="I22" i="4"/>
  <c r="I25" i="4"/>
  <c r="I28" i="4"/>
  <c r="I29" i="4"/>
  <c r="I30" i="4"/>
  <c r="I31" i="4"/>
  <c r="I32" i="4"/>
  <c r="I21" i="4"/>
  <c r="F21" i="4"/>
  <c r="I9" i="4"/>
  <c r="I12" i="4"/>
  <c r="I14" i="4"/>
  <c r="I15" i="4"/>
  <c r="I17" i="4"/>
  <c r="I18" i="4"/>
  <c r="I19" i="4"/>
  <c r="F9" i="4"/>
  <c r="F10" i="4"/>
  <c r="F11" i="4"/>
  <c r="F12" i="4"/>
  <c r="F13" i="4"/>
  <c r="F14" i="4"/>
  <c r="F15" i="4"/>
  <c r="F16" i="4"/>
  <c r="F17" i="4"/>
  <c r="F18" i="4"/>
  <c r="F19" i="4"/>
  <c r="I8" i="4"/>
  <c r="F8" i="4"/>
  <c r="E59" i="4" l="1"/>
  <c r="E60" i="4"/>
  <c r="E58" i="4"/>
  <c r="E30" i="9"/>
  <c r="C19" i="7"/>
  <c r="E8" i="9"/>
  <c r="E32" i="9"/>
  <c r="H7" i="4" l="1"/>
  <c r="H51" i="8"/>
  <c r="H36" i="1" l="1"/>
  <c r="H44" i="14"/>
  <c r="J51" i="2"/>
  <c r="G51" i="8"/>
  <c r="H13" i="1" l="1"/>
  <c r="S26" i="31" l="1"/>
  <c r="G40" i="4" l="1"/>
  <c r="H40" i="4"/>
  <c r="J40" i="4"/>
  <c r="K40" i="4"/>
  <c r="E44" i="4" l="1"/>
  <c r="E17" i="9"/>
  <c r="E30" i="4" l="1"/>
  <c r="E17" i="4"/>
  <c r="L6" i="12" l="1"/>
  <c r="K6" i="12"/>
  <c r="J6" i="12"/>
  <c r="I6" i="12"/>
  <c r="F32" i="30" l="1"/>
  <c r="Q9" i="31" l="1"/>
  <c r="K20" i="4" l="1"/>
  <c r="M40" i="14" l="1"/>
  <c r="N40" i="14" s="1"/>
  <c r="O16" i="31" l="1"/>
  <c r="H41" i="1"/>
  <c r="H40" i="1"/>
  <c r="H39" i="1"/>
  <c r="H38" i="1"/>
  <c r="H37" i="1"/>
  <c r="H35" i="1"/>
  <c r="H34" i="1"/>
  <c r="H33" i="1"/>
  <c r="H32" i="1"/>
  <c r="E41" i="1"/>
  <c r="E40" i="1"/>
  <c r="E39" i="1"/>
  <c r="E38" i="1"/>
  <c r="E37" i="1"/>
  <c r="E36" i="1"/>
  <c r="E35" i="1"/>
  <c r="E34" i="1"/>
  <c r="E33" i="1"/>
  <c r="E32" i="1"/>
  <c r="H30" i="1"/>
  <c r="H29" i="1"/>
  <c r="H28" i="1"/>
  <c r="H27" i="1"/>
  <c r="H26" i="1"/>
  <c r="H25" i="1"/>
  <c r="H24" i="1"/>
  <c r="H21" i="1"/>
  <c r="E30" i="1"/>
  <c r="E29" i="1"/>
  <c r="E28" i="1"/>
  <c r="E27" i="1"/>
  <c r="E26" i="1"/>
  <c r="E25" i="1"/>
  <c r="E24" i="1"/>
  <c r="E23" i="1"/>
  <c r="E22" i="1"/>
  <c r="E21" i="1"/>
  <c r="H19" i="1"/>
  <c r="H18" i="1"/>
  <c r="H17" i="1"/>
  <c r="H16" i="1"/>
  <c r="H15" i="1"/>
  <c r="H14" i="1"/>
  <c r="H12" i="1"/>
  <c r="H11" i="1"/>
  <c r="H10" i="1"/>
  <c r="H9" i="1"/>
  <c r="E19" i="1"/>
  <c r="E18" i="1"/>
  <c r="E17" i="1"/>
  <c r="E16" i="1"/>
  <c r="E15" i="1"/>
  <c r="E14" i="1"/>
  <c r="E13" i="1"/>
  <c r="E12" i="1"/>
  <c r="E11" i="1"/>
  <c r="E10" i="1"/>
  <c r="E9" i="1"/>
  <c r="H30" i="30" l="1"/>
  <c r="H28" i="30"/>
  <c r="H29" i="30"/>
  <c r="H27" i="30"/>
  <c r="P26" i="31"/>
  <c r="O9" i="31"/>
  <c r="O26" i="31"/>
  <c r="P8" i="31" l="1"/>
  <c r="F4" i="30" l="1"/>
  <c r="F7" i="2"/>
  <c r="H7" i="30" l="1"/>
  <c r="H5" i="30"/>
  <c r="H8" i="30"/>
  <c r="H6" i="30"/>
  <c r="D11" i="35"/>
  <c r="C11" i="35"/>
  <c r="G28" i="34"/>
  <c r="F28" i="34"/>
  <c r="D28" i="34"/>
  <c r="L26" i="31"/>
  <c r="K26" i="31"/>
  <c r="S16" i="31"/>
  <c r="L16" i="31"/>
  <c r="K16" i="31"/>
  <c r="S9" i="31"/>
  <c r="M9" i="31"/>
  <c r="K9" i="31"/>
  <c r="F9" i="30"/>
  <c r="M47" i="14"/>
  <c r="N47" i="14" s="1"/>
  <c r="L47" i="14"/>
  <c r="J47" i="14"/>
  <c r="K47" i="14" s="1"/>
  <c r="I47" i="14"/>
  <c r="M44" i="14"/>
  <c r="N44" i="14" s="1"/>
  <c r="L44" i="14"/>
  <c r="J44" i="14"/>
  <c r="K44" i="14" s="1"/>
  <c r="I44" i="14"/>
  <c r="F44" i="14"/>
  <c r="L40" i="14"/>
  <c r="J40" i="14"/>
  <c r="K40" i="14" s="1"/>
  <c r="I40" i="14"/>
  <c r="H40" i="14"/>
  <c r="F40" i="14"/>
  <c r="M37" i="14"/>
  <c r="N37" i="14" s="1"/>
  <c r="L37" i="14"/>
  <c r="J37" i="14"/>
  <c r="K37" i="14" s="1"/>
  <c r="I37" i="14"/>
  <c r="F37" i="14"/>
  <c r="M33" i="14"/>
  <c r="N33" i="14" s="1"/>
  <c r="L33" i="14"/>
  <c r="J33" i="14"/>
  <c r="K33" i="14" s="1"/>
  <c r="I33" i="14"/>
  <c r="H33" i="14"/>
  <c r="F33" i="14"/>
  <c r="M8" i="14"/>
  <c r="L8" i="14"/>
  <c r="J8" i="14"/>
  <c r="I8" i="14"/>
  <c r="H8" i="14"/>
  <c r="G10" i="13"/>
  <c r="G9" i="13"/>
  <c r="G8" i="13"/>
  <c r="G7" i="13"/>
  <c r="K6" i="13"/>
  <c r="J6" i="13"/>
  <c r="I6" i="13"/>
  <c r="H6" i="13"/>
  <c r="H10" i="12"/>
  <c r="H9" i="12"/>
  <c r="H8" i="12"/>
  <c r="H7" i="12"/>
  <c r="G10" i="11"/>
  <c r="G9" i="11"/>
  <c r="G8" i="11"/>
  <c r="G7" i="11"/>
  <c r="K6" i="11"/>
  <c r="J6" i="11"/>
  <c r="I6" i="11"/>
  <c r="H6" i="11"/>
  <c r="I8" i="10"/>
  <c r="H8" i="10"/>
  <c r="F8" i="10"/>
  <c r="E8" i="10"/>
  <c r="K43" i="9"/>
  <c r="J43" i="9"/>
  <c r="H43" i="9"/>
  <c r="G43" i="9"/>
  <c r="K28" i="9"/>
  <c r="J28" i="9"/>
  <c r="H28" i="9"/>
  <c r="G28" i="9"/>
  <c r="K7" i="9"/>
  <c r="J7" i="9"/>
  <c r="H7" i="9"/>
  <c r="G7" i="9"/>
  <c r="F51" i="8"/>
  <c r="E51" i="8"/>
  <c r="H7" i="8"/>
  <c r="G7" i="8"/>
  <c r="F7" i="8"/>
  <c r="E7" i="8"/>
  <c r="I8" i="7"/>
  <c r="H8" i="7"/>
  <c r="F8" i="7"/>
  <c r="E8" i="7"/>
  <c r="J30" i="6"/>
  <c r="I30" i="6"/>
  <c r="G30" i="6"/>
  <c r="F30" i="6"/>
  <c r="J23" i="6"/>
  <c r="I23" i="6"/>
  <c r="G23" i="6"/>
  <c r="F23" i="6"/>
  <c r="J15" i="6"/>
  <c r="I15" i="6"/>
  <c r="G15" i="6"/>
  <c r="F15" i="6"/>
  <c r="J8" i="6"/>
  <c r="I8" i="6"/>
  <c r="G8" i="6"/>
  <c r="F8" i="6"/>
  <c r="J21" i="5"/>
  <c r="I21" i="5"/>
  <c r="J8" i="5"/>
  <c r="I8" i="5"/>
  <c r="G8" i="5"/>
  <c r="F8" i="5"/>
  <c r="K56" i="4"/>
  <c r="J56" i="4"/>
  <c r="H56" i="4"/>
  <c r="G56" i="4"/>
  <c r="J20" i="4"/>
  <c r="H20" i="4"/>
  <c r="G20" i="4"/>
  <c r="K7" i="4"/>
  <c r="J7" i="4"/>
  <c r="G7" i="4"/>
  <c r="K51" i="2"/>
  <c r="I51" i="2"/>
  <c r="H51" i="2"/>
  <c r="G51" i="2"/>
  <c r="F51" i="2"/>
  <c r="K7" i="2"/>
  <c r="J7" i="2"/>
  <c r="I7" i="2"/>
  <c r="H7" i="2"/>
  <c r="G7" i="2"/>
  <c r="J31" i="1"/>
  <c r="I31" i="1"/>
  <c r="G31" i="1"/>
  <c r="F31" i="1"/>
  <c r="J20" i="1"/>
  <c r="I20" i="1"/>
  <c r="G20" i="1"/>
  <c r="F20" i="1"/>
  <c r="J8" i="1"/>
  <c r="I8" i="1"/>
  <c r="G8" i="1"/>
  <c r="F8" i="1"/>
  <c r="F11" i="35" l="1"/>
  <c r="F56" i="4"/>
  <c r="I56" i="4"/>
  <c r="K8" i="31"/>
  <c r="H12" i="30"/>
  <c r="H10" i="30"/>
  <c r="H13" i="30"/>
  <c r="H11" i="30"/>
  <c r="N8" i="14"/>
  <c r="K8" i="14"/>
  <c r="E7" i="2"/>
  <c r="F28" i="9"/>
  <c r="F7" i="9"/>
  <c r="F3" i="30"/>
  <c r="D8" i="7"/>
  <c r="J7" i="6"/>
  <c r="S8" i="31"/>
  <c r="H6" i="8"/>
  <c r="G7" i="6"/>
  <c r="G6" i="8"/>
  <c r="E6" i="8"/>
  <c r="F7" i="6"/>
  <c r="E15" i="6"/>
  <c r="E8" i="6"/>
  <c r="I7" i="1"/>
  <c r="G6" i="2"/>
  <c r="G7" i="5"/>
  <c r="F43" i="9"/>
  <c r="F6" i="8"/>
  <c r="I6" i="2"/>
  <c r="K6" i="2"/>
  <c r="F20" i="4"/>
  <c r="F7" i="1"/>
  <c r="F40" i="4"/>
  <c r="J32" i="14"/>
  <c r="M32" i="14"/>
  <c r="E21" i="5"/>
  <c r="J7" i="5"/>
  <c r="O8" i="31"/>
  <c r="H32" i="14"/>
  <c r="N32" i="14" s="1"/>
  <c r="H6" i="12"/>
  <c r="C20" i="10"/>
  <c r="C19" i="10"/>
  <c r="C18" i="10"/>
  <c r="C17" i="10"/>
  <c r="C16" i="10"/>
  <c r="C15" i="10"/>
  <c r="C14" i="10"/>
  <c r="C13" i="10"/>
  <c r="C11" i="10"/>
  <c r="C10" i="10"/>
  <c r="G8" i="10"/>
  <c r="C9" i="10"/>
  <c r="E46" i="9"/>
  <c r="E47" i="9"/>
  <c r="E45" i="9"/>
  <c r="I43" i="9"/>
  <c r="E44" i="9"/>
  <c r="I28" i="9"/>
  <c r="E19" i="9"/>
  <c r="E16" i="9"/>
  <c r="E15" i="9"/>
  <c r="E14" i="9"/>
  <c r="E13" i="9"/>
  <c r="E12" i="9"/>
  <c r="E11" i="9"/>
  <c r="E10" i="9"/>
  <c r="I7" i="9"/>
  <c r="C18" i="7"/>
  <c r="C17" i="7"/>
  <c r="C16" i="7"/>
  <c r="C15" i="7"/>
  <c r="C14" i="7"/>
  <c r="C13" i="7"/>
  <c r="C12" i="7"/>
  <c r="C11" i="7"/>
  <c r="C10" i="7"/>
  <c r="G8" i="7"/>
  <c r="D34" i="6"/>
  <c r="D33" i="6"/>
  <c r="D32" i="6"/>
  <c r="H30" i="6"/>
  <c r="D29" i="6"/>
  <c r="D27" i="6"/>
  <c r="D26" i="6"/>
  <c r="D25" i="6"/>
  <c r="H23" i="6"/>
  <c r="D22" i="6"/>
  <c r="D21" i="6"/>
  <c r="D19" i="6"/>
  <c r="D18" i="6"/>
  <c r="D17" i="6"/>
  <c r="H15" i="6"/>
  <c r="D13" i="6"/>
  <c r="D12" i="6"/>
  <c r="D11" i="6"/>
  <c r="D10" i="6"/>
  <c r="D9" i="6"/>
  <c r="D26" i="5"/>
  <c r="D24" i="5"/>
  <c r="D23" i="5"/>
  <c r="D22" i="5"/>
  <c r="D20" i="5"/>
  <c r="D18" i="5"/>
  <c r="D17" i="5"/>
  <c r="D14" i="5"/>
  <c r="D13" i="5"/>
  <c r="D12" i="5"/>
  <c r="D11" i="5"/>
  <c r="D10" i="5"/>
  <c r="D9" i="5"/>
  <c r="E43" i="4"/>
  <c r="E42" i="4"/>
  <c r="E41" i="4"/>
  <c r="E31" i="4"/>
  <c r="E29" i="4"/>
  <c r="E28" i="4"/>
  <c r="E27" i="4"/>
  <c r="E26" i="4"/>
  <c r="E25" i="4"/>
  <c r="E24" i="4"/>
  <c r="E23" i="4"/>
  <c r="E22" i="4"/>
  <c r="E21" i="4"/>
  <c r="G6" i="4"/>
  <c r="E19" i="4"/>
  <c r="E18" i="4"/>
  <c r="E16" i="4"/>
  <c r="E15" i="4"/>
  <c r="E14" i="4"/>
  <c r="E13" i="4"/>
  <c r="E12" i="4"/>
  <c r="E11" i="4"/>
  <c r="I7" i="4"/>
  <c r="E9" i="4"/>
  <c r="E8" i="4"/>
  <c r="J6" i="4"/>
  <c r="D39" i="1"/>
  <c r="D37" i="1"/>
  <c r="D41" i="1"/>
  <c r="D40" i="1"/>
  <c r="D36" i="1"/>
  <c r="D35" i="1"/>
  <c r="D33" i="1"/>
  <c r="D32" i="1"/>
  <c r="E31" i="1"/>
  <c r="D29" i="1"/>
  <c r="D27" i="1"/>
  <c r="D26" i="1"/>
  <c r="D25" i="1"/>
  <c r="D23" i="1"/>
  <c r="D22" i="1"/>
  <c r="D21" i="1"/>
  <c r="E20" i="1"/>
  <c r="D19" i="1"/>
  <c r="D17" i="1"/>
  <c r="D16" i="1"/>
  <c r="D15" i="1"/>
  <c r="H8" i="1"/>
  <c r="D9" i="1"/>
  <c r="L8" i="31"/>
  <c r="F32" i="14"/>
  <c r="G6" i="13"/>
  <c r="G6" i="11"/>
  <c r="E31" i="9"/>
  <c r="E9" i="9"/>
  <c r="E30" i="6"/>
  <c r="E23" i="6"/>
  <c r="D14" i="6"/>
  <c r="F7" i="5"/>
  <c r="D15" i="5"/>
  <c r="E32" i="4"/>
  <c r="F7" i="4"/>
  <c r="H6" i="4"/>
  <c r="F6" i="2"/>
  <c r="H6" i="2"/>
  <c r="J6" i="2"/>
  <c r="D30" i="1"/>
  <c r="D24" i="1"/>
  <c r="J7" i="1"/>
  <c r="D11" i="1"/>
  <c r="D12" i="1"/>
  <c r="D13" i="1"/>
  <c r="D14" i="1"/>
  <c r="C12" i="10"/>
  <c r="I32" i="14"/>
  <c r="L32" i="14"/>
  <c r="H8" i="5"/>
  <c r="I7" i="5"/>
  <c r="H8" i="6"/>
  <c r="I7" i="6"/>
  <c r="E8" i="1"/>
  <c r="G7" i="1"/>
  <c r="H31" i="1"/>
  <c r="K6" i="4"/>
  <c r="D10" i="1"/>
  <c r="D18" i="1"/>
  <c r="H20" i="1"/>
  <c r="D28" i="1"/>
  <c r="D34" i="1"/>
  <c r="D38" i="1"/>
  <c r="E10" i="4"/>
  <c r="I20" i="4"/>
  <c r="I40" i="4"/>
  <c r="E8" i="5"/>
  <c r="D16" i="5"/>
  <c r="D19" i="5"/>
  <c r="H21" i="5"/>
  <c r="D25" i="5"/>
  <c r="D16" i="6"/>
  <c r="D20" i="6"/>
  <c r="D24" i="6"/>
  <c r="D28" i="6"/>
  <c r="D31" i="6"/>
  <c r="C9" i="7"/>
  <c r="E18" i="9"/>
  <c r="E29" i="9"/>
  <c r="D8" i="10"/>
  <c r="F19" i="30"/>
  <c r="E11" i="35"/>
  <c r="K32" i="14" l="1"/>
  <c r="E56" i="4"/>
  <c r="G36" i="30"/>
  <c r="G34" i="30"/>
  <c r="G32" i="30"/>
  <c r="G29" i="30"/>
  <c r="G27" i="30"/>
  <c r="G24" i="30"/>
  <c r="G22" i="30"/>
  <c r="G20" i="30"/>
  <c r="G35" i="30"/>
  <c r="G33" i="30"/>
  <c r="G30" i="30"/>
  <c r="G28" i="30"/>
  <c r="G26" i="30"/>
  <c r="G23" i="30"/>
  <c r="G21" i="30"/>
  <c r="G13" i="30"/>
  <c r="G11" i="30"/>
  <c r="G9" i="30"/>
  <c r="G7" i="30"/>
  <c r="G5" i="30"/>
  <c r="G15" i="30"/>
  <c r="G12" i="30"/>
  <c r="G10" i="30"/>
  <c r="G8" i="30"/>
  <c r="G6" i="30"/>
  <c r="G4" i="30"/>
  <c r="E6" i="2"/>
  <c r="E7" i="4"/>
  <c r="I6" i="4"/>
  <c r="E7" i="5"/>
  <c r="E43" i="9"/>
  <c r="D23" i="6"/>
  <c r="E40" i="4"/>
  <c r="F6" i="4"/>
  <c r="H7" i="6"/>
  <c r="D30" i="6"/>
  <c r="D15" i="6"/>
  <c r="D8" i="6"/>
  <c r="E7" i="6"/>
  <c r="E20" i="4"/>
  <c r="D20" i="1"/>
  <c r="C8" i="10"/>
  <c r="E7" i="9"/>
  <c r="H7" i="1"/>
  <c r="H7" i="5"/>
  <c r="D8" i="5"/>
  <c r="E7" i="1"/>
  <c r="D8" i="1"/>
  <c r="E28" i="9"/>
  <c r="C8" i="7"/>
  <c r="D31" i="1"/>
  <c r="D21" i="5"/>
  <c r="D7" i="6" l="1"/>
  <c r="E6" i="4"/>
  <c r="D7" i="5"/>
  <c r="D7" i="1"/>
</calcChain>
</file>

<file path=xl/sharedStrings.xml><?xml version="1.0" encoding="utf-8"?>
<sst xmlns="http://schemas.openxmlformats.org/spreadsheetml/2006/main" count="1107" uniqueCount="498">
  <si>
    <t>Ustawa</t>
  </si>
  <si>
    <t>Ogółem</t>
  </si>
  <si>
    <t>Dorosłych</t>
  </si>
  <si>
    <t>Młodocianych</t>
  </si>
  <si>
    <t>Razem</t>
  </si>
  <si>
    <t>Kobiet</t>
  </si>
  <si>
    <t>Mężczyzn</t>
  </si>
  <si>
    <t>Orzeczenia prawomocne</t>
  </si>
  <si>
    <t>Kodeks Karny z 1997 r.</t>
  </si>
  <si>
    <t>Kodeks Karny z 1969 r.</t>
  </si>
  <si>
    <t>Kodeks Wykroczeń</t>
  </si>
  <si>
    <t>Kodeks Karny Skarbowy</t>
  </si>
  <si>
    <t>Ustawa o rybactwie śródlądowym</t>
  </si>
  <si>
    <t>Ustawa o prawie autorskim i prawach pokrewnych</t>
  </si>
  <si>
    <t>Ustawa o ochronie zwierząt</t>
  </si>
  <si>
    <t>Pozostałe ustawy</t>
  </si>
  <si>
    <t>Orzeczenia nieprawomocne</t>
  </si>
  <si>
    <t>Tymczasowe areszty</t>
  </si>
  <si>
    <t>Przestępstwa przeciwko:</t>
  </si>
  <si>
    <t xml:space="preserve"> w zw.  z artykułem  65 lub 58a  *</t>
  </si>
  <si>
    <t>orzeczenia dotyczące kobiet</t>
  </si>
  <si>
    <t>orzeczenia dotyczące młodocianych</t>
  </si>
  <si>
    <t>Razem Kodeks Karny z 1997 r.</t>
  </si>
  <si>
    <t>w tym nieumyślni</t>
  </si>
  <si>
    <t>pokojowi, ludzkości oraz wojenne (art. 117 do 126)</t>
  </si>
  <si>
    <t xml:space="preserve">Rzeczypospolitej Polskiej (art. 127 do 139) </t>
  </si>
  <si>
    <t xml:space="preserve">obronności (art. 140 do 147) </t>
  </si>
  <si>
    <t>życiu i zdrowiu (art. 148-162 )</t>
  </si>
  <si>
    <t>148§1</t>
  </si>
  <si>
    <t>148§2</t>
  </si>
  <si>
    <t>148§3</t>
  </si>
  <si>
    <t>148§4</t>
  </si>
  <si>
    <t>pozostałe (art. 149-162)</t>
  </si>
  <si>
    <t xml:space="preserve">bezpieczeństwu powszechnemu (art. 163 do 172) </t>
  </si>
  <si>
    <t xml:space="preserve">bezpieczeństwu w komunikacji (art.  173 do 180) </t>
  </si>
  <si>
    <t>środowisku (art. 181 do 188)</t>
  </si>
  <si>
    <t xml:space="preserve">wolności (art. 189 do 193) </t>
  </si>
  <si>
    <t xml:space="preserve">wolności sumienia i wyznania (art. 194 do 196) </t>
  </si>
  <si>
    <t>wolności seksualnej i obyczajności (art. 197-205)</t>
  </si>
  <si>
    <t>197§1</t>
  </si>
  <si>
    <t>197§2</t>
  </si>
  <si>
    <t>197§3</t>
  </si>
  <si>
    <t>pozostałe (art. 198-205)</t>
  </si>
  <si>
    <t>rodzinie i opiece (art.  206-211)</t>
  </si>
  <si>
    <t>znęcanie się (art. 207)</t>
  </si>
  <si>
    <t>alimenty (art. 209)</t>
  </si>
  <si>
    <t>pozostałe (art. 206,208,210,211)</t>
  </si>
  <si>
    <t xml:space="preserve">czci i nietykalności cielesnej (art. 212 do 217) </t>
  </si>
  <si>
    <t xml:space="preserve">prawom osób wykonujących pracę zarobkową (art.  218 do 221) </t>
  </si>
  <si>
    <t xml:space="preserve">działalności instytucji państwowych oraz samorządu (art.  222 do 231) </t>
  </si>
  <si>
    <t xml:space="preserve"> wymiarowi sprawiedliwości (art. 232-247)</t>
  </si>
  <si>
    <t>ucieczka (art. 242§1 i 4)</t>
  </si>
  <si>
    <t>niepowrót z przepustki (art. 242§2)</t>
  </si>
  <si>
    <t>niepowrót z przerwy (art. 242§3)</t>
  </si>
  <si>
    <t>pozostałe (art. 232-241,243-247)</t>
  </si>
  <si>
    <t>przeciwko wyborom i referendum (art. 248 do 251)</t>
  </si>
  <si>
    <t>porządkowi publicznemu (art. 252-264)</t>
  </si>
  <si>
    <t>zorganizowana grupa (258)</t>
  </si>
  <si>
    <t>pozostałe (252-257,259-264)</t>
  </si>
  <si>
    <t>ochronie informacji (art. 265 do 269)</t>
  </si>
  <si>
    <t>wiarygodności dokumentów (art. 270 do 277)</t>
  </si>
  <si>
    <t>mieniu (art. 278-295)</t>
  </si>
  <si>
    <t>rozbój</t>
  </si>
  <si>
    <t>280§1</t>
  </si>
  <si>
    <t>280§2</t>
  </si>
  <si>
    <t>pozostałe (art. 281,283-295)</t>
  </si>
  <si>
    <t>obrotowi gospodarczemu (art.  296 do 309)</t>
  </si>
  <si>
    <t>obrotowi pieniędzmi i papierami wartościowymi (art.  310 do 316)</t>
  </si>
  <si>
    <t>określone w części wojskowej (art. 317 do 363)</t>
  </si>
  <si>
    <t>Razem Kodeks Karny z 1969 r.</t>
  </si>
  <si>
    <t>zdrowiu i życiu (art. 148-164)</t>
  </si>
  <si>
    <t>pozostałe (art. 149-164)</t>
  </si>
  <si>
    <t>wolności (art. 165-177)</t>
  </si>
  <si>
    <t>168§1</t>
  </si>
  <si>
    <t>168§2</t>
  </si>
  <si>
    <t>pozostałe (art. 165-167,169-177)</t>
  </si>
  <si>
    <t>rodzinie, opiece i młodzieży (art. 183-188)</t>
  </si>
  <si>
    <t>alimenty (art. 186)</t>
  </si>
  <si>
    <t>pozostałe (art. 183-185,187-188)</t>
  </si>
  <si>
    <t>mieniu (art. 199-216)</t>
  </si>
  <si>
    <t>włamania (art. 208)</t>
  </si>
  <si>
    <t>210§1</t>
  </si>
  <si>
    <t>210§2</t>
  </si>
  <si>
    <t>pozostałe (art. 199-207,209,211-216)</t>
  </si>
  <si>
    <t>gospodarcze i fałszerstwa (art.  217 do 232)</t>
  </si>
  <si>
    <t xml:space="preserve">udział w zorganizowanej grupie (art. 276) </t>
  </si>
  <si>
    <t>wojskowe (art 303 do 331)</t>
  </si>
  <si>
    <t>przestępstwa określone w innych artykułach kk z 1969 r.</t>
  </si>
  <si>
    <t>Przestępstwa i wykroczenia określone w innych aktach prawnych</t>
  </si>
  <si>
    <t>* Kodeks Karny z 1997 r. - art. 65  ; Kodeks Karny z 1969 r. - art. 58a</t>
  </si>
  <si>
    <t>Wykres 1</t>
  </si>
  <si>
    <t xml:space="preserve">Orzeczenia aktualnie wykonywane według wybranych rodzajów przestępstw </t>
  </si>
  <si>
    <t>Wykres 2</t>
  </si>
  <si>
    <t xml:space="preserve">Orzeczenia aktualnie wykonywane przez kobiety według wybranych rodzajów przestępstw </t>
  </si>
  <si>
    <t>Wymiar kary</t>
  </si>
  <si>
    <t>do 3 miesięcy</t>
  </si>
  <si>
    <t>powyżej 3 do 6 miesięcy</t>
  </si>
  <si>
    <t>powyżej 6 m do 1 roku</t>
  </si>
  <si>
    <t>powyżej 1 r do 1r 6 m</t>
  </si>
  <si>
    <t>powyżej 1 r 6 m do 2 lat</t>
  </si>
  <si>
    <t>powyżej 2 lat do 3 lat</t>
  </si>
  <si>
    <t>powyżej 3 lat do 5 lat</t>
  </si>
  <si>
    <t>powyżej 5 lat do 10 lat</t>
  </si>
  <si>
    <t xml:space="preserve">powyżej 10 lat do 15 lat </t>
  </si>
  <si>
    <t>25 lat</t>
  </si>
  <si>
    <t>kara dożywotniego pozb. wolności</t>
  </si>
  <si>
    <t>do 3 miesiecy</t>
  </si>
  <si>
    <t>(bez kary dożywotniego pozbawienia wolności)</t>
  </si>
  <si>
    <t>(bez kary dożywotniego pozbawienia wolności i kary 25 lat pozbawienia wolności)</t>
  </si>
  <si>
    <t>RAZEM</t>
  </si>
  <si>
    <t>do 1 miesiąca</t>
  </si>
  <si>
    <t>powyżej 1 miesiąca do 6 miesięcy</t>
  </si>
  <si>
    <t>powyżej 6 miesięcy do 9 miesięcy</t>
  </si>
  <si>
    <t>powyżej 9 miesięcy do 1 roku</t>
  </si>
  <si>
    <t xml:space="preserve">* zastępcza kara pozbawienia wolności za grzywnę orzeczoną za wykroczenie skarbowe; kara aresztu; zastępcza kara aresztu za grzywnę </t>
  </si>
  <si>
    <t>lub za ograniczenie wolności; kara porządkowa; środek przymusu orzeczony w postępowaniu cywilnym</t>
  </si>
  <si>
    <t>Rodzaj kary</t>
  </si>
  <si>
    <t>kara dożywotniego pozbawienia wolności</t>
  </si>
  <si>
    <t>kara 25 lat pozbawienia wolności</t>
  </si>
  <si>
    <t>kara pozbawienia wolności</t>
  </si>
  <si>
    <t>kara aresztu wojskowego</t>
  </si>
  <si>
    <t>zastępcza kara pozbawienia wolności za grzywnę orzeczoną samoistnie</t>
  </si>
  <si>
    <t>zastępcza kara pozbawienia wolności za ograniczenie wolności</t>
  </si>
  <si>
    <t>zastępcza kara pozbawienia wolności za grzywnę orzeczoną za wykroczenie skarbowe</t>
  </si>
  <si>
    <t>kara aresztu</t>
  </si>
  <si>
    <t>zastępcza kara aresztu za grzywnę lub za ograniczenie wolności</t>
  </si>
  <si>
    <t>kara porządkowa</t>
  </si>
  <si>
    <t>środek przymusu orzeczony w postępowaniu cywilnym</t>
  </si>
  <si>
    <t>Tymczasowe aresztowanie</t>
  </si>
  <si>
    <t>Wyszczególnienie</t>
  </si>
  <si>
    <t>zasadnicza kara pozbawienia wolności</t>
  </si>
  <si>
    <t>decyzja  organu prowadzącego postępowanie karne</t>
  </si>
  <si>
    <t>ukończenie kary</t>
  </si>
  <si>
    <t>warunkowe przedterminowe zwolnienie</t>
  </si>
  <si>
    <t>przerwa w wykonaniu  kary</t>
  </si>
  <si>
    <t>zgon</t>
  </si>
  <si>
    <t>inne przyczyny</t>
  </si>
  <si>
    <t>zastępcza kara pozbawienia wolności</t>
  </si>
  <si>
    <t xml:space="preserve">warunkowe przedterminowe zwolnienie </t>
  </si>
  <si>
    <t>uiszczenie grzywny</t>
  </si>
  <si>
    <t>inne środki izolacyjne *</t>
  </si>
  <si>
    <t>tymczasowy areszt</t>
  </si>
  <si>
    <t>upływ terminu tymczasowego aresztowania</t>
  </si>
  <si>
    <t xml:space="preserve">pokojowi, ludzkości oraz wojenne (art. 117 do 126) </t>
  </si>
  <si>
    <t>ucieczka(art. 242§1 i 4)</t>
  </si>
  <si>
    <t>zorganizowana grupa (art. 258)</t>
  </si>
  <si>
    <t>pozostałe (art. 252-257,259-264)</t>
  </si>
  <si>
    <t>(bez kary  dożywotniego pozbawienia wolności i kary 25 lat pozbawienia wolności)</t>
  </si>
  <si>
    <t>TABL.10  Skazani zakwalifikowni do oddziałów terapeutycznych przebywający w tych oddziałach</t>
  </si>
  <si>
    <t>kobiety</t>
  </si>
  <si>
    <t>M</t>
  </si>
  <si>
    <t>P</t>
  </si>
  <si>
    <t>R</t>
  </si>
  <si>
    <t xml:space="preserve">Ogółem </t>
  </si>
  <si>
    <t>z niepsychotycznymi zaburzeniami psychicznymi, upośledzeni umysłowo</t>
  </si>
  <si>
    <t xml:space="preserve">                                                w tym z zaburzeniami preferencji seksualnych</t>
  </si>
  <si>
    <t>uzależnieni od środków odurzających lub psychotropowych</t>
  </si>
  <si>
    <t>uzależnieni od alkoholu</t>
  </si>
  <si>
    <t>Wykres  5</t>
  </si>
  <si>
    <t xml:space="preserve">Skazani przebywający w oddziałach terapeutycznych w podziale na grupy </t>
  </si>
  <si>
    <t>Wykres  6</t>
  </si>
  <si>
    <t xml:space="preserve">Skazani przebywający w oddziałach terapeutycznych wg przyczyn skierowania </t>
  </si>
  <si>
    <t>TABL. 12  Skazani zakwalifikowni do oddziałów terapeutycznych przebywający poza tymi oddziałami</t>
  </si>
  <si>
    <t>Oczekiwanie na trans.</t>
  </si>
  <si>
    <t xml:space="preserve">   Z innej przyczyny</t>
  </si>
  <si>
    <t>Liczba</t>
  </si>
  <si>
    <t>Wykres  7</t>
  </si>
  <si>
    <t>Skazani zakwalifikowani do oddziałów terapeutycznych przebywający poza tymi oddziałami</t>
  </si>
  <si>
    <t>w podziale na grupy</t>
  </si>
  <si>
    <t>Wykres  8</t>
  </si>
  <si>
    <t>wg przyczyn skierowania</t>
  </si>
  <si>
    <t>TABL.  13  Skazani zakwalifikowni do systemu terapeutycznego poza  oddziałem</t>
  </si>
  <si>
    <t>niepełnosprawni fizycznie</t>
  </si>
  <si>
    <t>Wykres  9</t>
  </si>
  <si>
    <t>Skazani zakwalifikowani do systemu terapeutycznego poza oddziałem w podziale na grupy</t>
  </si>
  <si>
    <t>Wykres  10</t>
  </si>
  <si>
    <t>Skazani zakwalifikowani do systemu terapeutycznego poza oddziałem wg przyczyn skierowania</t>
  </si>
  <si>
    <t>ZESTAWIENIE ZE WSZYSTKICH OKRĘGÓW</t>
  </si>
  <si>
    <t>TABL. 14</t>
  </si>
  <si>
    <t>Przepustki i zezwolenia określone w :</t>
  </si>
  <si>
    <t>przepustek</t>
  </si>
  <si>
    <t>i zezwoleń</t>
  </si>
  <si>
    <t xml:space="preserve">liczba </t>
  </si>
  <si>
    <t>%</t>
  </si>
  <si>
    <t>osób</t>
  </si>
  <si>
    <t>spóźnień</t>
  </si>
  <si>
    <t>niepowrotów</t>
  </si>
  <si>
    <t xml:space="preserve">  art. 91 pkt 7 kkw</t>
  </si>
  <si>
    <t xml:space="preserve">  art. 92 pkt 9 kkw</t>
  </si>
  <si>
    <t xml:space="preserve">  art. 138 § 1 pkt 7 kkw</t>
  </si>
  <si>
    <t xml:space="preserve">  art. 138 § 1 pkt 8 kkw</t>
  </si>
  <si>
    <t xml:space="preserve">  art. 141a § 1 kkw ( bez asysty )</t>
  </si>
  <si>
    <t xml:space="preserve">  art. 141a § 1 kkw ( z asystą )</t>
  </si>
  <si>
    <t xml:space="preserve">  art. 165 § 2 kkw</t>
  </si>
  <si>
    <t xml:space="preserve">* przez spóźnienie należy rozumieć samowolne przedłużenie czasu przepustki lub zezwolenia zakończone dobrowolnym zgłoszeniem się </t>
  </si>
  <si>
    <t xml:space="preserve">   nie póżniej niż 24 godziny po wyznaczonym terminie powrotu</t>
  </si>
  <si>
    <t>Liczba zezwoleń udzielonych tymczasowo aresztowanym</t>
  </si>
  <si>
    <t>Liczba osadzonych korzystających z przepustek i zezwoleń</t>
  </si>
  <si>
    <t xml:space="preserve">TABL. 15  Liczba udzielonych zezwoleń na opuszczenie zakładu karnego, aresztu śledczego przez dyrektorów jednostek </t>
  </si>
  <si>
    <t>Zezwolenia określone w :</t>
  </si>
  <si>
    <t>zezwoleń</t>
  </si>
  <si>
    <t xml:space="preserve">  art. 91 pkt 3 kkw </t>
  </si>
  <si>
    <t>nauczanie</t>
  </si>
  <si>
    <t xml:space="preserve"> </t>
  </si>
  <si>
    <t>szkolenie</t>
  </si>
  <si>
    <t>zajęcia terapeutyczne</t>
  </si>
  <si>
    <t xml:space="preserve">  art. 91 pkt 4 kkw </t>
  </si>
  <si>
    <t>zajęcia kult. - oświatowe</t>
  </si>
  <si>
    <t>sportowe</t>
  </si>
  <si>
    <t xml:space="preserve">  art. 92 pkt 3 kkw </t>
  </si>
  <si>
    <t xml:space="preserve">  art. 92 pkt 4 kkw </t>
  </si>
  <si>
    <t xml:space="preserve">  art. 92 pkt 5 kkw </t>
  </si>
  <si>
    <t xml:space="preserve">  art. 131 § 2 kkw </t>
  </si>
  <si>
    <t>`</t>
  </si>
  <si>
    <t>Wnioski rozpatrzone pozytywnie</t>
  </si>
  <si>
    <t xml:space="preserve">   - dyrektora zakładu karnego</t>
  </si>
  <si>
    <t xml:space="preserve">   - prokuratora lub sądu</t>
  </si>
  <si>
    <t xml:space="preserve">   - kuratora zawodowego</t>
  </si>
  <si>
    <t xml:space="preserve">   - skazanego</t>
  </si>
  <si>
    <t>Wnioski rozpatrzone negatywnie</t>
  </si>
  <si>
    <t>Warunkowo przedterminowo zwolnieni</t>
  </si>
  <si>
    <t>przez sąd z urzędu</t>
  </si>
  <si>
    <t>Wniosek dyrektora zakładu karnego</t>
  </si>
  <si>
    <t xml:space="preserve">    - grupa </t>
  </si>
  <si>
    <t>W</t>
  </si>
  <si>
    <t xml:space="preserve">Wniosek skazanego, obrońcy, sądowego </t>
  </si>
  <si>
    <t>kuratora zawodowego, prokuratora lub sądu</t>
  </si>
  <si>
    <t>Grupa klasyfikacyjna i system wykonywania kary</t>
  </si>
  <si>
    <t xml:space="preserve">    pozytywnie</t>
  </si>
  <si>
    <t xml:space="preserve">     negatywnie</t>
  </si>
  <si>
    <t>Razem - grupa M</t>
  </si>
  <si>
    <t>1</t>
  </si>
  <si>
    <t>programowany</t>
  </si>
  <si>
    <t>terapeutyczny</t>
  </si>
  <si>
    <t>2</t>
  </si>
  <si>
    <t>3</t>
  </si>
  <si>
    <t>Razem - grupa P</t>
  </si>
  <si>
    <t>zwykły</t>
  </si>
  <si>
    <t>Razem - grupa R</t>
  </si>
  <si>
    <t>pozytywnie</t>
  </si>
  <si>
    <t>Zażalenia złożone przez dyrektorów jednostek penitencjarnych na odmowę</t>
  </si>
  <si>
    <t xml:space="preserve"> złożone</t>
  </si>
  <si>
    <t>Zażalenia</t>
  </si>
  <si>
    <t xml:space="preserve">        rozpatrzone*</t>
  </si>
  <si>
    <t>negatywnie</t>
  </si>
  <si>
    <t>*- rozpatrzone w aktualnym kwartale sprawozdawczym</t>
  </si>
  <si>
    <t xml:space="preserve"> - samouszkodzenia</t>
  </si>
  <si>
    <t xml:space="preserve"> - usiłowania samobójcze</t>
  </si>
  <si>
    <t xml:space="preserve">  - z powodu działalności administracji</t>
  </si>
  <si>
    <t xml:space="preserve">  - z powodu presji podkultury przestępczej</t>
  </si>
  <si>
    <t xml:space="preserve">  - z innych powodów</t>
  </si>
  <si>
    <t xml:space="preserve">    - tymczasowo aresztowani</t>
  </si>
  <si>
    <t xml:space="preserve">        Liczba osób przebadanych w okresie sprawozdawczym</t>
  </si>
  <si>
    <t xml:space="preserve">     w ośrodkach diagnostycznych</t>
  </si>
  <si>
    <t>poza ośrodkami diagnostycznymi</t>
  </si>
  <si>
    <t>w tym zarządz.</t>
  </si>
  <si>
    <t>przez sędziego</t>
  </si>
  <si>
    <t>penitencjarnego</t>
  </si>
  <si>
    <t>młodociani, którym pozostało co najmniej 6 miesięcy do nabycia prawa do ubiegania się o warunkowe zwolnienie</t>
  </si>
  <si>
    <t>młodociani sprawiający trudności</t>
  </si>
  <si>
    <t>wychowawcze</t>
  </si>
  <si>
    <t>inne osoby</t>
  </si>
  <si>
    <t xml:space="preserve">Budżet po </t>
  </si>
  <si>
    <t xml:space="preserve">Wykonanie </t>
  </si>
  <si>
    <t>zmianach</t>
  </si>
  <si>
    <t>wykonania</t>
  </si>
  <si>
    <t>planu</t>
  </si>
  <si>
    <t>w stosunku</t>
  </si>
  <si>
    <t>rocznego</t>
  </si>
  <si>
    <t>do upływu</t>
  </si>
  <si>
    <t>(w tys. zł.)</t>
  </si>
  <si>
    <t>czasu</t>
  </si>
  <si>
    <t>Dochody ogółem</t>
  </si>
  <si>
    <t>w tym:</t>
  </si>
  <si>
    <t>z działalności więziennictwa</t>
  </si>
  <si>
    <t>pozostała działalność</t>
  </si>
  <si>
    <t>Wydatki ogółem</t>
  </si>
  <si>
    <t>na więziennictwo</t>
  </si>
  <si>
    <t>na świadczenia emerytalne</t>
  </si>
  <si>
    <t>na pozostałą działalność</t>
  </si>
  <si>
    <t>uposażenia i wynagrodzenia</t>
  </si>
  <si>
    <t>zakupy towarów i usług</t>
  </si>
  <si>
    <t>pozostałe wydatki bieżące</t>
  </si>
  <si>
    <t>wydatki majątkowe</t>
  </si>
  <si>
    <t>art. 46 § 1 KK</t>
  </si>
  <si>
    <t>zastępcza kara pozbawienia wolności za grzywnę orzeczona obok kary pozbawienia wolności lub ograniczenia wolności</t>
  </si>
  <si>
    <t>określone w części wojskowej (art 303 do 331)</t>
  </si>
  <si>
    <t>TABL.  11  Skazani zakwalifikowani do oddziałów terapeutycznych przebywający poza tymi oddziałami</t>
  </si>
  <si>
    <t>Średni wymiar kary i mediana orzeczeń z wyznaczonym przez sąd terminem stawienia się do odbycia kary</t>
  </si>
  <si>
    <t>Przyrost</t>
  </si>
  <si>
    <t>TAB.3C    Średni wymiar kary i mediana wykonywanych kar</t>
  </si>
  <si>
    <t>Średni wymiar kary i mediana wykonywanych kar</t>
  </si>
  <si>
    <t>z rubryki 3</t>
  </si>
  <si>
    <t>korzystających</t>
  </si>
  <si>
    <t>6/4</t>
  </si>
  <si>
    <t>9/4</t>
  </si>
  <si>
    <t>TABL. 14A Liczba osadzonych korzystających z przepustek i zezwoleń</t>
  </si>
  <si>
    <t>Z rubryki 3 liczba orzeczeń dotycząca:</t>
  </si>
  <si>
    <t>Z rubryki 3:</t>
  </si>
  <si>
    <t>z rubryki 3 wnioski rozpatrzone :</t>
  </si>
  <si>
    <t xml:space="preserve">  pozostałe</t>
  </si>
  <si>
    <t xml:space="preserve"> pozostałe</t>
  </si>
  <si>
    <t>dyrektora zakładu karnego</t>
  </si>
  <si>
    <t>dyrektora zkładu karnego</t>
  </si>
  <si>
    <t xml:space="preserve">     MINISTERSTWO  SPRAWIEDLIWOŚCI</t>
  </si>
  <si>
    <t xml:space="preserve"> CENTRALNY ZARZĄD SŁUŻBY WIĘZIENNEJ</t>
  </si>
  <si>
    <t>KWARTALNA</t>
  </si>
  <si>
    <t>INFORMACJA STATYSTYCZNA</t>
  </si>
  <si>
    <t>WARSZAWA</t>
  </si>
  <si>
    <t>Spis treści</t>
  </si>
  <si>
    <t>TABL</t>
  </si>
  <si>
    <t>Podstawa prawna aktualnie wykonywanych orzeczeń</t>
  </si>
  <si>
    <t>Aktualnie wykonywane orzeczenia wg rodzajów przestępstw</t>
  </si>
  <si>
    <t>Zasadnicza kara pozbawienia wolności wg wymiaru kary</t>
  </si>
  <si>
    <t>3A</t>
  </si>
  <si>
    <t>Zastępcza kara pozbawienia wolności wg wymiaru kary</t>
  </si>
  <si>
    <t>3B</t>
  </si>
  <si>
    <t>Orzeczenia wg rodzaju kary</t>
  </si>
  <si>
    <t xml:space="preserve">Przyczyny zakończenia wykonywanych orzeczeń </t>
  </si>
  <si>
    <t xml:space="preserve">Wyroki z wyznaczonym przez sąd terminem stawienia się do </t>
  </si>
  <si>
    <t>odbycia kary według  podstawy prawnej</t>
  </si>
  <si>
    <t xml:space="preserve">odbycia kary według rodzajów przestępstw </t>
  </si>
  <si>
    <t>odbycia kary- zasadnicza kara pozbawienia wolności wg wymiaru kary</t>
  </si>
  <si>
    <t>8A</t>
  </si>
  <si>
    <t>odbycia kary- zastępcza kara pozbawienia wolności wg wymiaru kary</t>
  </si>
  <si>
    <t>8B</t>
  </si>
  <si>
    <t>odbycia kary- inne środki izolacyjne wg wymiaru kary</t>
  </si>
  <si>
    <t xml:space="preserve">Orzeczenia z wyznaczonym przez sąd terminem stawienia się do </t>
  </si>
  <si>
    <t xml:space="preserve">odbycia kary wg rodzaju kary </t>
  </si>
  <si>
    <t>Skazani zakwalifikowani do oddziałów terapeutycznych</t>
  </si>
  <si>
    <t>przebywający w tych oddziałach</t>
  </si>
  <si>
    <t>przebywający poza tymi oddziałami</t>
  </si>
  <si>
    <t>Skazani przebywający poza oddziałami terapeutycznymi</t>
  </si>
  <si>
    <t>wg przyczyn</t>
  </si>
  <si>
    <t>Skazani zakwalifikowani do systemu terapeutycznego</t>
  </si>
  <si>
    <t>poza oddziałem</t>
  </si>
  <si>
    <t>Liczba udzielonych przepustek i zezwoleń</t>
  </si>
  <si>
    <t xml:space="preserve">Liczba udzielonych  zezwoleń na opuszczenie zakładu </t>
  </si>
  <si>
    <t>karnego, aresztu śledczego przez dyrektorów jednostek</t>
  </si>
  <si>
    <t>penitencjarnych</t>
  </si>
  <si>
    <t>Warunkowe zwolnienia</t>
  </si>
  <si>
    <t>Warunkowe zwolnienia - wnioski rozpatrzone pozytywnie</t>
  </si>
  <si>
    <t>Warunkowe zwolnienia - wnioski rozpatrzone negatywnie</t>
  </si>
  <si>
    <t>Pozytywnie i negatywnie rozpatrzone wnioski o warunkowe</t>
  </si>
  <si>
    <t>przedterminowe zwolnienie wg grup i podgrup</t>
  </si>
  <si>
    <t>Zażalenia złożone przez dyrektorów jednostek penitencjarnych</t>
  </si>
  <si>
    <t xml:space="preserve">na odmowę udzielenia warunkowego przedterminowego </t>
  </si>
  <si>
    <t>zwolnienia</t>
  </si>
  <si>
    <t xml:space="preserve">Samoagresje </t>
  </si>
  <si>
    <t>Przyczyny samoagresji</t>
  </si>
  <si>
    <t>Wykonanie kary umieszczenia w celi izolacyjnej</t>
  </si>
  <si>
    <t>Zastosowanie art. 46§1 KK</t>
  </si>
  <si>
    <t xml:space="preserve">Liczba osób wobec których wykonano badania </t>
  </si>
  <si>
    <t>psychologiczne i psychiatryczne</t>
  </si>
  <si>
    <t>Wykonanie budżetu więziennictwa</t>
  </si>
  <si>
    <t>Koszty funkcjonowania więziennictwa</t>
  </si>
  <si>
    <t>zabójstwo</t>
  </si>
  <si>
    <t>zgwałcenie</t>
  </si>
  <si>
    <t>kradzież (art. 278)</t>
  </si>
  <si>
    <t>kradzież z włamaniem (art. 279)</t>
  </si>
  <si>
    <t>włamanie (art. 208)</t>
  </si>
  <si>
    <t>napad rabunkowy</t>
  </si>
  <si>
    <t>wymuszenie rozbójnicze (art. 282)</t>
  </si>
  <si>
    <t>TABL. 16</t>
  </si>
  <si>
    <t>TABL. 17</t>
  </si>
  <si>
    <t>TABL. 18</t>
  </si>
  <si>
    <t>TABL. 21</t>
  </si>
  <si>
    <t>TABL. 20</t>
  </si>
  <si>
    <t>TABL. 22</t>
  </si>
  <si>
    <t>TABL 23</t>
  </si>
  <si>
    <t>TABL. 25</t>
  </si>
  <si>
    <t>TABL. 26</t>
  </si>
  <si>
    <t>TABL.27</t>
  </si>
  <si>
    <t xml:space="preserve">  art. 141a § 1 kkw ( konwój )</t>
  </si>
  <si>
    <t xml:space="preserve"> - odmowa przyjmowania pokarmów</t>
  </si>
  <si>
    <t>197§4</t>
  </si>
  <si>
    <t xml:space="preserve">powyżej 15 lat do 20 lat </t>
  </si>
  <si>
    <t xml:space="preserve"> * zastępcza kara pozbawienia wolności za grzywnę orzeczoną samoistnie, zastępcza kara pozbawienia wolności za grzywnę orzeczoną obok kary </t>
  </si>
  <si>
    <t xml:space="preserve">    pozbawienia wolności lub ograniczenia wolności, zastępcza kara pozbawienia wolności za ograniczenie wolności</t>
  </si>
  <si>
    <t xml:space="preserve">   lub za ograniczenie wolności; kara porządkowa; środek przymusu orzeczony w postępowaniu cywilnym</t>
  </si>
  <si>
    <t xml:space="preserve"> * zastępcza kara pozbawienia wolności za grzywnę orzeczoną samoistnie, zastępcza kara pozbawienia wolności za grzywnę orzeczoną obok kary</t>
  </si>
  <si>
    <r>
      <t xml:space="preserve">1 </t>
    </r>
    <r>
      <rPr>
        <i/>
        <sz val="9"/>
        <rFont val="Calibri"/>
        <family val="2"/>
        <charset val="238"/>
        <scheme val="minor"/>
      </rPr>
      <t>Źródło: Biuro Penitencjarne CZSW</t>
    </r>
  </si>
  <si>
    <t xml:space="preserve">                                                  w tym z zaburzeniami preferencji seksualnych</t>
  </si>
  <si>
    <t xml:space="preserve">  lub za ograniczenie wolności; kara porządkowa; środek przymusu orzeczony w postępowaniu cywilnym</t>
  </si>
  <si>
    <t>Ustawa o przeciwdziałaniu narkomanii
 z 2005 r.</t>
  </si>
  <si>
    <t>Ustawa o przeciwdziałaniu narkomanii
 z 1997 r.</t>
  </si>
  <si>
    <t>Ustawa o wychowaniu w trzeźwości
 i przeciwdziałaniu alkoholizmowi</t>
  </si>
  <si>
    <r>
      <t xml:space="preserve">penitencjarnych </t>
    </r>
    <r>
      <rPr>
        <vertAlign val="superscript"/>
        <sz val="12"/>
        <rFont val="Calibri"/>
        <family val="2"/>
        <charset val="238"/>
        <scheme val="minor"/>
      </rPr>
      <t>1</t>
    </r>
  </si>
  <si>
    <t>* przez spóźnienie należy rozumieć samowolne przedłużenie czasu zezwolenia zakończone dobrowolnym zgłoszeniem się nie później  niż 1 godzina  po wyznaczonym terminie powrotu</t>
  </si>
  <si>
    <r>
      <t xml:space="preserve">Liczba udzielonych przepustek i zezwoleń na czasowe opuszczenie zakładu karnego, aresztu śledczego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</si>
  <si>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 Warunkowe zwolnienia 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</si>
  <si>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  Warunkowe zwolnienia - wnioski rozpatrzone pozytywnie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</si>
  <si>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 Warunkowe zwolnienia - wnioski rozpatrzone negatywnie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</si>
  <si>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TABL. 19 Pozytywnie i negatywnie rozpatrzone wnioski o warunkowe przedterminowe zwolnienie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</si>
  <si>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udzielenia warunkowego przedterminowego zwolnienia na ich wniosek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</si>
  <si>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Samoagresje w kwartale sprawozdawczym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</si>
  <si>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Przyczyny samoagresji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</si>
  <si>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 Wykonanie kary umieszczenia w celi izolacyjnej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</si>
  <si>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Liczba osób wobec których wykonano badania psychologiczne i psychiatryczne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</si>
  <si>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2 </t>
    </r>
    <r>
      <rPr>
        <i/>
        <sz val="9"/>
        <rFont val="Calibri"/>
        <family val="2"/>
        <charset val="238"/>
        <scheme val="minor"/>
      </rPr>
      <t>Źródło: Biuro Budżetu CZSW</t>
    </r>
  </si>
  <si>
    <r>
      <t xml:space="preserve">Wykonanie budżetu więziennictwa </t>
    </r>
    <r>
      <rPr>
        <vertAlign val="superscript"/>
        <sz val="12"/>
        <rFont val="Calibri"/>
        <family val="2"/>
        <charset val="238"/>
        <scheme val="minor"/>
      </rPr>
      <t>2</t>
    </r>
  </si>
  <si>
    <r>
      <t xml:space="preserve">Wykonanie wydatków "więziennictwo"  </t>
    </r>
    <r>
      <rPr>
        <vertAlign val="superscript"/>
        <sz val="12"/>
        <rFont val="Calibri"/>
        <family val="2"/>
        <charset val="238"/>
        <scheme val="minor"/>
      </rPr>
      <t>2</t>
    </r>
  </si>
  <si>
    <t>Ustawa o wychowaniu
w trzeźwości i przeciwdziałaniu alkoholizmowi</t>
  </si>
  <si>
    <t>Ustawa o prawie autorskim
i prawach pokrewnych</t>
  </si>
  <si>
    <r>
      <t xml:space="preserve">  wg przyczyn </t>
    </r>
    <r>
      <rPr>
        <vertAlign val="superscript"/>
        <sz val="12"/>
        <rFont val="Calibri"/>
        <family val="2"/>
        <charset val="238"/>
        <scheme val="minor"/>
      </rPr>
      <t>1</t>
    </r>
  </si>
  <si>
    <t>zastępcza kara pozbawienia wolności
 za ograniczenie wolności</t>
  </si>
  <si>
    <t>Ustawa o przeciwdziałaniu narkomanii 
z 2005 r.</t>
  </si>
  <si>
    <t>Ustawa o przeciwdziałaniu narkomanii 
z 1997 r.</t>
  </si>
  <si>
    <t>Sprawy badane przez komisje penitencjarne  w związku 
z nabyciem przez skazanego uprawnień do ubiegania się 
o warunkowe przedterminowe zwolnienie</t>
  </si>
  <si>
    <r>
      <rPr>
        <b/>
        <i/>
        <sz val="12"/>
        <rFont val="Calibri"/>
        <family val="2"/>
        <charset val="238"/>
        <scheme val="minor"/>
      </rPr>
      <t xml:space="preserve">Średni wymiar </t>
    </r>
    <r>
      <rPr>
        <i/>
        <sz val="12"/>
        <rFont val="Calibri"/>
        <family val="2"/>
        <charset val="238"/>
        <scheme val="minor"/>
      </rPr>
      <t>prawomocnie orzeczonej zasadniczej kary pozbawienia wolności  (w miesiącach) :</t>
    </r>
  </si>
  <si>
    <r>
      <rPr>
        <b/>
        <i/>
        <sz val="12"/>
        <rFont val="Calibri"/>
        <family val="2"/>
        <charset val="238"/>
        <scheme val="minor"/>
      </rPr>
      <t>Mediana</t>
    </r>
    <r>
      <rPr>
        <i/>
        <sz val="12"/>
        <rFont val="Calibri"/>
        <family val="2"/>
        <charset val="238"/>
        <scheme val="minor"/>
      </rPr>
      <t xml:space="preserve">  prawomocnie orzeczonej zasadniczej kary pozbawienia wolności  (w miesiącach) :</t>
    </r>
  </si>
  <si>
    <r>
      <rPr>
        <b/>
        <i/>
        <sz val="12"/>
        <rFont val="Calibri"/>
        <family val="2"/>
        <charset val="238"/>
        <scheme val="minor"/>
      </rPr>
      <t xml:space="preserve">Mediana </t>
    </r>
    <r>
      <rPr>
        <i/>
        <sz val="12"/>
        <rFont val="Calibri"/>
        <family val="2"/>
        <charset val="238"/>
        <scheme val="minor"/>
      </rPr>
      <t>prawomocnie orzeczonej zasadniczej kary pozbawienia wolności  (w miesiącach) :</t>
    </r>
  </si>
  <si>
    <r>
      <rPr>
        <b/>
        <i/>
        <sz val="12"/>
        <rFont val="Calibri"/>
        <family val="2"/>
        <charset val="238"/>
        <scheme val="minor"/>
      </rPr>
      <t>Średni wymiar</t>
    </r>
    <r>
      <rPr>
        <i/>
        <sz val="12"/>
        <rFont val="Calibri"/>
        <family val="2"/>
        <charset val="238"/>
        <scheme val="minor"/>
      </rPr>
      <t xml:space="preserve"> zastępczej kary pozbawienia wolności  (w miesiącach) :</t>
    </r>
  </si>
  <si>
    <r>
      <rPr>
        <b/>
        <i/>
        <sz val="12"/>
        <color indexed="8"/>
        <rFont val="Calibri"/>
        <family val="2"/>
        <charset val="238"/>
        <scheme val="minor"/>
      </rPr>
      <t xml:space="preserve">Średni wymiar </t>
    </r>
    <r>
      <rPr>
        <i/>
        <sz val="12"/>
        <color indexed="8"/>
        <rFont val="Calibri"/>
        <family val="2"/>
        <charset val="238"/>
        <scheme val="minor"/>
      </rPr>
      <t>innych środków izolacyjnych  (w miesiącach) :</t>
    </r>
  </si>
  <si>
    <r>
      <rPr>
        <b/>
        <i/>
        <sz val="12"/>
        <rFont val="Calibri"/>
        <family val="2"/>
        <charset val="238"/>
        <scheme val="minor"/>
      </rPr>
      <t xml:space="preserve">Mediana </t>
    </r>
    <r>
      <rPr>
        <i/>
        <sz val="12"/>
        <rFont val="Calibri"/>
        <family val="2"/>
        <charset val="238"/>
        <scheme val="minor"/>
      </rPr>
      <t xml:space="preserve"> prawomocnie orzeczonej zasadniczej kary pozbawienia wolności  (w miesiącach) :</t>
    </r>
  </si>
  <si>
    <r>
      <rPr>
        <b/>
        <i/>
        <sz val="12"/>
        <rFont val="Calibri"/>
        <family val="2"/>
        <charset val="238"/>
        <scheme val="minor"/>
      </rPr>
      <t xml:space="preserve">Średni wymiar </t>
    </r>
    <r>
      <rPr>
        <i/>
        <sz val="12"/>
        <rFont val="Calibri"/>
        <family val="2"/>
        <charset val="238"/>
        <scheme val="minor"/>
      </rPr>
      <t>zastępczej kary pozbawienia wolności  (w miesiącach) :</t>
    </r>
  </si>
  <si>
    <r>
      <rPr>
        <b/>
        <i/>
        <sz val="12"/>
        <color indexed="8"/>
        <rFont val="Calibri"/>
        <family val="2"/>
        <charset val="238"/>
        <scheme val="minor"/>
      </rPr>
      <t>Średni wymiar</t>
    </r>
    <r>
      <rPr>
        <i/>
        <sz val="12"/>
        <color indexed="8"/>
        <rFont val="Calibri"/>
        <family val="2"/>
        <charset val="238"/>
        <scheme val="minor"/>
      </rPr>
      <t xml:space="preserve"> innych środków izolacyjnych  (w miesiącach) :</t>
    </r>
  </si>
  <si>
    <t xml:space="preserve">        </t>
  </si>
  <si>
    <t>ppłk Agnieszka Zientarska</t>
  </si>
  <si>
    <t>świadczenia na rzecz osób fizycznych</t>
  </si>
  <si>
    <t xml:space="preserve">  - z powodu uczestnictwa w podkulturze przestępczej</t>
  </si>
  <si>
    <t xml:space="preserve">  - z powodu działalności sądu , prokuratora</t>
  </si>
  <si>
    <r>
      <t xml:space="preserve">TABL. 24    Zastosowanie art. 46 § 1 KK, wobec skazanych </t>
    </r>
    <r>
      <rPr>
        <vertAlign val="superscript"/>
        <sz val="12"/>
        <rFont val="Calibri"/>
        <family val="2"/>
        <charset val="238"/>
        <scheme val="minor"/>
      </rPr>
      <t>1</t>
    </r>
  </si>
  <si>
    <t>spóźnienia *</t>
  </si>
  <si>
    <t>niepowroty</t>
  </si>
  <si>
    <t xml:space="preserve"> spóźnienia*</t>
  </si>
  <si>
    <t>II sprawy</t>
  </si>
  <si>
    <t>Leczenie</t>
  </si>
  <si>
    <t>orzeczenia dotyczące                  kobiet</t>
  </si>
  <si>
    <t>orzeczenia dotyczące          młodocianych</t>
  </si>
  <si>
    <t>3C</t>
  </si>
  <si>
    <t>8C</t>
  </si>
  <si>
    <t xml:space="preserve">Inne środki izolacyjne  wg wymiaru kary </t>
  </si>
  <si>
    <t>14A</t>
  </si>
  <si>
    <t>Opracowanie:</t>
  </si>
  <si>
    <t>I kwartał 2023 r.</t>
  </si>
  <si>
    <t>I kwartał      2023 r.</t>
  </si>
  <si>
    <t>I kwartał     2023 r.</t>
  </si>
  <si>
    <t>TAB.6  Wyroki przesłane przez sąd w trybie art. 79 kodeksu karnego wykonawczego według podstawy prawnej</t>
  </si>
  <si>
    <t xml:space="preserve">Wykres 3  Wyroki przesłane przez sąd w trybie art. 79 kodeksu karnego wykonawczego </t>
  </si>
  <si>
    <t xml:space="preserve">TAB.7  Wyroki przesłane przez sąd w trybie art. 79 kodeksu karnego wykonawczego według rodzajów przestępstw </t>
  </si>
  <si>
    <t>TAB.8  Wyroki przesłane przez sąd w trybie art. 79 kodeksu karnego wykonawczego</t>
  </si>
  <si>
    <t>TAB.8A  Wyroki przesłane przez sąd w trybie art. 79 kodeksu karnego wykonawczego</t>
  </si>
  <si>
    <t>TAB.8B  Wyroki przesłane przez sąd w trybie art. 79 kodeksu karnego wykonawczego</t>
  </si>
  <si>
    <t>TAB.8C Średni wymiar kary i mediana wyroków przesłanych przez sąd w trybie art. 79 kodeksu karnego wykonawczego</t>
  </si>
  <si>
    <t xml:space="preserve">TAB.9 Wyroki przesłane przez sąd w trybie art. 79 kodeksu karnego wykonawczego wg rodzaju kary - </t>
  </si>
  <si>
    <t xml:space="preserve">Wykres 4  Wyroki przesłane przez sąd w trybie art. 79 kodeksu karnego wykonawczego wg rodzaju kary </t>
  </si>
  <si>
    <t>I kwartał        2023 r.</t>
  </si>
  <si>
    <t>I kwartał               2023 r.</t>
  </si>
  <si>
    <t>I kwartał         2023 r.</t>
  </si>
  <si>
    <t>I kwartał          2023 r.</t>
  </si>
  <si>
    <t>styczeń-marzec</t>
  </si>
  <si>
    <t>I kwartał 2023</t>
  </si>
  <si>
    <t xml:space="preserve">I kwartał 2023 r. </t>
  </si>
  <si>
    <t>I kwartał
 2023 r.</t>
  </si>
  <si>
    <t>I kwartał
2023 r.</t>
  </si>
  <si>
    <t>na 2023 r.</t>
  </si>
  <si>
    <t>2023 r.</t>
  </si>
  <si>
    <t>TAB.2 Aktualnie wykonywane orzeczenia według rodzajów przestępstw - stan w dniu 30.06.2023 r.</t>
  </si>
  <si>
    <t xml:space="preserve">            stan w dniu 30.06.2023 r.</t>
  </si>
  <si>
    <t>II kwartał 2023 r.</t>
  </si>
  <si>
    <t xml:space="preserve">                  wg wybranych ustaw - stan w dniu 30.06.2023 r.</t>
  </si>
  <si>
    <t xml:space="preserve">       BIS.0332.8.2023.AZ   </t>
  </si>
  <si>
    <t>za II kwartał 2023 r.</t>
  </si>
  <si>
    <t>TAB. 1 Podstawa prawna aktualnie wykonywanych orzeczeń - stan w  dniu 30.06.2023 r.</t>
  </si>
  <si>
    <t>określonych w Kodeksie Karnym z 1997 r. - stan w dniu 30.06.2023 r.</t>
  </si>
  <si>
    <t>TAB.3 Zasadnicza kara pozbawienia wolności wg wymiaru kary -  orzeczenia wykonywane w dniu 30.06.2023 r.</t>
  </si>
  <si>
    <t>II kwartał      2023 r.</t>
  </si>
  <si>
    <t>TAB.3A  Zastępcza kara pozbawienia wolności wg wymiaru kary - orzeczenia wykonywane w dniu 30.06.2023 r.</t>
  </si>
  <si>
    <t>TAB.3B   Inne środki izolacyjne * wg wymiaru kary  - orzeczenia wykonywane w dniu 30.06.2023 r.</t>
  </si>
  <si>
    <t>TAB.4 Aktualnie wykonywane orzeczenia wg rodzaju kary -  stan w dniu 30.06.2023 r.</t>
  </si>
  <si>
    <t>TAB.5 Przyczyny zakończenia wykonywanych orzeczeń w II kwartale 2023 r.</t>
  </si>
  <si>
    <t>zasadnicza kara pozbawienia wolności wg wymiaru kary -  stan w dniu 30.06.2023 r.</t>
  </si>
  <si>
    <t>II kwartał       2023 r.</t>
  </si>
  <si>
    <t>zastępcza kara pozbawienia wolności wg wymiaru kary -  stan w dniu 30.06.2023 r.</t>
  </si>
  <si>
    <t>inne środki izolacyjne *  wg wymiaru kary -  stan w dniu 30.06.2023 r.</t>
  </si>
  <si>
    <t xml:space="preserve">                  stan w dniu 30.06.2023 r.</t>
  </si>
  <si>
    <r>
      <t>-stan w dniu 30.06.2023 r.</t>
    </r>
    <r>
      <rPr>
        <vertAlign val="superscript"/>
        <sz val="12"/>
        <rFont val="Calibri"/>
        <family val="2"/>
        <charset val="238"/>
        <scheme val="minor"/>
      </rPr>
      <t>1</t>
    </r>
  </si>
  <si>
    <t>II kwartał                2023 r.</t>
  </si>
  <si>
    <r>
      <t xml:space="preserve">-stan w dniu 30.06.2023 </t>
    </r>
    <r>
      <rPr>
        <vertAlign val="superscript"/>
        <sz val="12"/>
        <rFont val="Calibri"/>
        <family val="2"/>
        <charset val="238"/>
        <scheme val="minor"/>
      </rPr>
      <t>1</t>
    </r>
  </si>
  <si>
    <t>II kwartał        2023 r.</t>
  </si>
  <si>
    <t>I kwartał           2023 r.</t>
  </si>
  <si>
    <t>Samowolne przedłużenie czasu przepustki lub zezwolenia                      w II kwartale 2023 r.</t>
  </si>
  <si>
    <t>II kwartał               2023 r.</t>
  </si>
  <si>
    <t>II kwartał          2023 r.</t>
  </si>
  <si>
    <t>II kwartał         2023 r.</t>
  </si>
  <si>
    <t>Samowolne przedłużenie czasu  zezwolenia w II kwartale 2023 r.</t>
  </si>
  <si>
    <t>II kwartał             2023 r.</t>
  </si>
  <si>
    <t>kwiecień-czerwiec</t>
  </si>
  <si>
    <t>II kwartał 2023</t>
  </si>
  <si>
    <t xml:space="preserve">II kwartał 2023 r. </t>
  </si>
  <si>
    <t>II kwartał
 2023 r.</t>
  </si>
  <si>
    <t>II kwartał
2023 r.</t>
  </si>
  <si>
    <t>Warszawa, dnia 24.07.2023 r.</t>
  </si>
  <si>
    <t>do 30.06.</t>
  </si>
  <si>
    <t>II kwartał           2023 r.</t>
  </si>
  <si>
    <t>Warunkowo przedterminowo zwolnieni przez sąd             z urzędu                             w II kwartale 2023</t>
  </si>
  <si>
    <t>I kwartał     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</si>
</sst>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u/>
      <sz val="10"/>
      <color theme="10"/>
      <name val="Arial CE"/>
      <charset val="238"/>
    </font>
    <font>
      <b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b/>
      <i/>
      <u/>
      <sz val="10"/>
      <name val="Calibri"/>
      <family val="2"/>
      <charset val="238"/>
      <scheme val="minor"/>
    </font>
    <font>
      <i/>
      <vertAlign val="superscript"/>
      <sz val="9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b/>
      <sz val="11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4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3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43"/>
      </patternFill>
    </fill>
  </fills>
  <borders count="2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0" fontId="5" fillId="0" borderId="0"/>
  </cellStyleXfs>
  <cellXfs count="1385">
    <xf numFmtId="0" fontId="0" fillId="0" borderId="0" xfId="0"/>
    <xf numFmtId="0" fontId="9" fillId="0" borderId="0" xfId="0" applyFont="1"/>
    <xf numFmtId="0" fontId="9" fillId="0" borderId="0" xfId="0" applyFont="1" applyFill="1"/>
    <xf numFmtId="0" fontId="9" fillId="0" borderId="0" xfId="0" quotePrefix="1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5" fillId="0" borderId="0" xfId="0" applyFont="1"/>
    <xf numFmtId="0" fontId="14" fillId="0" borderId="0" xfId="0" applyFont="1"/>
    <xf numFmtId="0" fontId="21" fillId="2" borderId="4" xfId="0" applyFont="1" applyFill="1" applyBorder="1"/>
    <xf numFmtId="0" fontId="21" fillId="2" borderId="4" xfId="0" applyFont="1" applyFill="1" applyBorder="1" applyAlignment="1">
      <alignment horizontal="left" vertical="center" wrapText="1"/>
    </xf>
    <xf numFmtId="0" fontId="18" fillId="0" borderId="0" xfId="0" applyFont="1"/>
    <xf numFmtId="0" fontId="16" fillId="0" borderId="0" xfId="0" applyFont="1"/>
    <xf numFmtId="0" fontId="16" fillId="0" borderId="0" xfId="0" applyFont="1" applyFill="1"/>
    <xf numFmtId="0" fontId="24" fillId="0" borderId="0" xfId="0" applyFont="1"/>
    <xf numFmtId="0" fontId="25" fillId="0" borderId="0" xfId="0" applyFont="1" applyProtection="1"/>
    <xf numFmtId="0" fontId="15" fillId="0" borderId="0" xfId="0" applyFont="1" applyProtection="1"/>
    <xf numFmtId="0" fontId="26" fillId="0" borderId="0" xfId="0" applyFont="1" applyProtection="1"/>
    <xf numFmtId="0" fontId="21" fillId="0" borderId="0" xfId="0" applyFont="1"/>
    <xf numFmtId="0" fontId="9" fillId="0" borderId="0" xfId="0" applyFont="1" applyBorder="1"/>
    <xf numFmtId="0" fontId="9" fillId="0" borderId="0" xfId="0" applyFont="1" applyFill="1" applyBorder="1"/>
    <xf numFmtId="0" fontId="14" fillId="0" borderId="0" xfId="0" applyFont="1" applyBorder="1"/>
    <xf numFmtId="0" fontId="13" fillId="0" borderId="0" xfId="0" applyFont="1"/>
    <xf numFmtId="0" fontId="35" fillId="0" borderId="0" xfId="0" applyFont="1"/>
    <xf numFmtId="0" fontId="15" fillId="0" borderId="0" xfId="0" applyFont="1" applyBorder="1"/>
    <xf numFmtId="0" fontId="26" fillId="0" borderId="0" xfId="0" applyFont="1"/>
    <xf numFmtId="0" fontId="13" fillId="0" borderId="0" xfId="0" applyFont="1" applyAlignment="1"/>
    <xf numFmtId="0" fontId="25" fillId="0" borderId="0" xfId="0" applyFont="1"/>
    <xf numFmtId="0" fontId="13" fillId="0" borderId="0" xfId="0" applyFont="1" applyFill="1"/>
    <xf numFmtId="0" fontId="25" fillId="0" borderId="173" xfId="0" applyFont="1" applyBorder="1"/>
    <xf numFmtId="0" fontId="13" fillId="0" borderId="22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0" borderId="2" xfId="0" applyFont="1" applyFill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13" fillId="0" borderId="4" xfId="0" applyFont="1" applyFill="1" applyBorder="1" applyAlignment="1">
      <alignment wrapText="1"/>
    </xf>
    <xf numFmtId="0" fontId="19" fillId="0" borderId="0" xfId="0" applyFont="1"/>
    <xf numFmtId="0" fontId="28" fillId="0" borderId="0" xfId="0" applyFont="1"/>
    <xf numFmtId="0" fontId="25" fillId="0" borderId="204" xfId="0" applyFont="1" applyFill="1" applyBorder="1"/>
    <xf numFmtId="0" fontId="25" fillId="0" borderId="0" xfId="0" applyFont="1" applyBorder="1"/>
    <xf numFmtId="0" fontId="25" fillId="0" borderId="0" xfId="0" applyFont="1" applyFill="1" applyBorder="1"/>
    <xf numFmtId="0" fontId="35" fillId="2" borderId="3" xfId="0" applyFont="1" applyFill="1" applyBorder="1"/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1" fillId="2" borderId="229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5" fillId="0" borderId="0" xfId="0" quotePrefix="1" applyFont="1"/>
    <xf numFmtId="0" fontId="32" fillId="3" borderId="223" xfId="0" applyFont="1" applyFill="1" applyBorder="1"/>
    <xf numFmtId="0" fontId="9" fillId="3" borderId="199" xfId="0" applyFont="1" applyFill="1" applyBorder="1"/>
    <xf numFmtId="0" fontId="12" fillId="0" borderId="199" xfId="0" applyFont="1" applyFill="1" applyBorder="1"/>
    <xf numFmtId="0" fontId="9" fillId="0" borderId="199" xfId="0" applyFont="1" applyFill="1" applyBorder="1"/>
    <xf numFmtId="0" fontId="30" fillId="0" borderId="0" xfId="0" applyFont="1" applyBorder="1"/>
    <xf numFmtId="0" fontId="38" fillId="0" borderId="0" xfId="0" applyFont="1"/>
    <xf numFmtId="0" fontId="40" fillId="0" borderId="0" xfId="0" applyFont="1" applyAlignment="1">
      <alignment horizontal="center"/>
    </xf>
    <xf numFmtId="0" fontId="41" fillId="0" borderId="0" xfId="0" applyFont="1"/>
    <xf numFmtId="0" fontId="37" fillId="0" borderId="0" xfId="0" applyFont="1"/>
    <xf numFmtId="0" fontId="42" fillId="0" borderId="0" xfId="0" applyFont="1" applyAlignment="1">
      <alignment horizontal="center"/>
    </xf>
    <xf numFmtId="0" fontId="9" fillId="0" borderId="207" xfId="0" applyFont="1" applyFill="1" applyBorder="1"/>
    <xf numFmtId="0" fontId="9" fillId="0" borderId="223" xfId="0" applyFont="1" applyFill="1" applyBorder="1"/>
    <xf numFmtId="0" fontId="33" fillId="0" borderId="0" xfId="0" applyFont="1"/>
    <xf numFmtId="0" fontId="29" fillId="3" borderId="223" xfId="0" applyFont="1" applyFill="1" applyBorder="1"/>
    <xf numFmtId="0" fontId="25" fillId="3" borderId="199" xfId="0" applyFont="1" applyFill="1" applyBorder="1"/>
    <xf numFmtId="0" fontId="25" fillId="3" borderId="224" xfId="0" applyFont="1" applyFill="1" applyBorder="1"/>
    <xf numFmtId="0" fontId="25" fillId="2" borderId="223" xfId="0" applyFont="1" applyFill="1" applyBorder="1"/>
    <xf numFmtId="0" fontId="25" fillId="2" borderId="225" xfId="0" applyFont="1" applyFill="1" applyBorder="1"/>
    <xf numFmtId="0" fontId="25" fillId="0" borderId="207" xfId="0" applyFont="1" applyFill="1" applyBorder="1"/>
    <xf numFmtId="0" fontId="29" fillId="0" borderId="0" xfId="0" applyFont="1" applyFill="1" applyBorder="1"/>
    <xf numFmtId="0" fontId="29" fillId="0" borderId="24" xfId="0" applyFont="1" applyFill="1" applyBorder="1"/>
    <xf numFmtId="0" fontId="25" fillId="0" borderId="207" xfId="0" applyFont="1" applyBorder="1"/>
    <xf numFmtId="0" fontId="25" fillId="0" borderId="223" xfId="0" applyFont="1" applyFill="1" applyBorder="1"/>
    <xf numFmtId="0" fontId="34" fillId="0" borderId="199" xfId="0" applyFont="1" applyFill="1" applyBorder="1"/>
    <xf numFmtId="0" fontId="25" fillId="0" borderId="199" xfId="0" applyFont="1" applyFill="1" applyBorder="1"/>
    <xf numFmtId="0" fontId="25" fillId="0" borderId="224" xfId="0" applyFont="1" applyFill="1" applyBorder="1"/>
    <xf numFmtId="0" fontId="25" fillId="0" borderId="223" xfId="0" applyFont="1" applyBorder="1"/>
    <xf numFmtId="0" fontId="25" fillId="0" borderId="225" xfId="0" applyFont="1" applyBorder="1"/>
    <xf numFmtId="0" fontId="25" fillId="0" borderId="61" xfId="0" applyFont="1" applyFill="1" applyBorder="1"/>
    <xf numFmtId="0" fontId="25" fillId="0" borderId="60" xfId="0" applyFont="1" applyFill="1" applyBorder="1"/>
    <xf numFmtId="0" fontId="25" fillId="0" borderId="150" xfId="0" applyFont="1" applyFill="1" applyBorder="1"/>
    <xf numFmtId="0" fontId="25" fillId="0" borderId="127" xfId="0" applyFont="1" applyBorder="1"/>
    <xf numFmtId="0" fontId="25" fillId="0" borderId="62" xfId="0" applyFont="1" applyFill="1" applyBorder="1"/>
    <xf numFmtId="0" fontId="25" fillId="0" borderId="63" xfId="0" applyFont="1" applyFill="1" applyBorder="1"/>
    <xf numFmtId="0" fontId="25" fillId="0" borderId="235" xfId="0" applyFont="1" applyFill="1" applyBorder="1"/>
    <xf numFmtId="0" fontId="29" fillId="0" borderId="0" xfId="0" applyFont="1" applyBorder="1"/>
    <xf numFmtId="0" fontId="43" fillId="0" borderId="0" xfId="0" applyFont="1" applyAlignment="1">
      <alignment horizontal="center"/>
    </xf>
    <xf numFmtId="0" fontId="9" fillId="0" borderId="69" xfId="0" applyFont="1" applyFill="1" applyBorder="1"/>
    <xf numFmtId="0" fontId="9" fillId="0" borderId="68" xfId="0" applyFont="1" applyFill="1" applyBorder="1"/>
    <xf numFmtId="0" fontId="9" fillId="0" borderId="215" xfId="0" applyFont="1" applyFill="1" applyBorder="1"/>
    <xf numFmtId="0" fontId="9" fillId="0" borderId="216" xfId="0" applyFont="1" applyFill="1" applyBorder="1"/>
    <xf numFmtId="0" fontId="9" fillId="0" borderId="0" xfId="0" applyFont="1" applyFill="1" applyBorder="1" applyAlignment="1">
      <alignment horizontal="center"/>
    </xf>
    <xf numFmtId="0" fontId="43" fillId="0" borderId="0" xfId="0" applyFont="1"/>
    <xf numFmtId="0" fontId="25" fillId="0" borderId="209" xfId="0" applyFont="1" applyBorder="1"/>
    <xf numFmtId="0" fontId="25" fillId="0" borderId="215" xfId="0" applyFont="1" applyFill="1" applyBorder="1"/>
    <xf numFmtId="0" fontId="25" fillId="0" borderId="216" xfId="0" applyFont="1" applyFill="1" applyBorder="1"/>
    <xf numFmtId="0" fontId="25" fillId="0" borderId="215" xfId="0" applyFont="1" applyBorder="1"/>
    <xf numFmtId="0" fontId="40" fillId="0" borderId="0" xfId="0" applyFont="1"/>
    <xf numFmtId="0" fontId="29" fillId="3" borderId="204" xfId="0" applyFont="1" applyFill="1" applyBorder="1"/>
    <xf numFmtId="0" fontId="25" fillId="3" borderId="218" xfId="0" applyFont="1" applyFill="1" applyBorder="1"/>
    <xf numFmtId="0" fontId="25" fillId="2" borderId="204" xfId="0" applyFont="1" applyFill="1" applyBorder="1"/>
    <xf numFmtId="0" fontId="25" fillId="2" borderId="210" xfId="0" applyFont="1" applyFill="1" applyBorder="1"/>
    <xf numFmtId="0" fontId="25" fillId="0" borderId="173" xfId="0" applyFont="1" applyFill="1" applyBorder="1"/>
    <xf numFmtId="0" fontId="25" fillId="0" borderId="200" xfId="0" applyFont="1" applyFill="1" applyBorder="1"/>
    <xf numFmtId="0" fontId="25" fillId="0" borderId="205" xfId="0" applyFont="1" applyFill="1" applyBorder="1"/>
    <xf numFmtId="0" fontId="25" fillId="0" borderId="204" xfId="0" applyFont="1" applyBorder="1"/>
    <xf numFmtId="0" fontId="25" fillId="0" borderId="218" xfId="0" applyFont="1" applyFill="1" applyBorder="1"/>
    <xf numFmtId="0" fontId="32" fillId="0" borderId="0" xfId="0" applyFont="1"/>
    <xf numFmtId="0" fontId="25" fillId="0" borderId="48" xfId="0" applyFont="1" applyFill="1" applyBorder="1"/>
    <xf numFmtId="0" fontId="9" fillId="0" borderId="21" xfId="0" applyFont="1" applyFill="1" applyBorder="1"/>
    <xf numFmtId="0" fontId="25" fillId="0" borderId="143" xfId="0" applyFont="1" applyFill="1" applyBorder="1"/>
    <xf numFmtId="0" fontId="29" fillId="0" borderId="23" xfId="0" applyFont="1" applyFill="1" applyBorder="1"/>
    <xf numFmtId="10" fontId="30" fillId="0" borderId="0" xfId="0" applyNumberFormat="1" applyFont="1"/>
    <xf numFmtId="10" fontId="30" fillId="0" borderId="2" xfId="0" applyNumberFormat="1" applyFont="1" applyBorder="1"/>
    <xf numFmtId="0" fontId="25" fillId="0" borderId="23" xfId="0" applyFont="1" applyFill="1" applyBorder="1"/>
    <xf numFmtId="10" fontId="9" fillId="0" borderId="0" xfId="1" applyNumberFormat="1" applyFont="1"/>
    <xf numFmtId="10" fontId="9" fillId="0" borderId="21" xfId="1" applyNumberFormat="1" applyFont="1" applyBorder="1"/>
    <xf numFmtId="0" fontId="25" fillId="0" borderId="23" xfId="0" applyFont="1" applyFill="1" applyBorder="1" applyAlignment="1">
      <alignment horizontal="left"/>
    </xf>
    <xf numFmtId="0" fontId="25" fillId="0" borderId="23" xfId="0" quotePrefix="1" applyFont="1" applyFill="1" applyBorder="1" applyAlignment="1">
      <alignment horizontal="left"/>
    </xf>
    <xf numFmtId="0" fontId="29" fillId="0" borderId="5" xfId="0" quotePrefix="1" applyFont="1" applyFill="1" applyBorder="1" applyAlignment="1">
      <alignment horizontal="left"/>
    </xf>
    <xf numFmtId="0" fontId="25" fillId="0" borderId="6" xfId="0" applyFont="1" applyFill="1" applyBorder="1"/>
    <xf numFmtId="10" fontId="30" fillId="0" borderId="6" xfId="0" applyNumberFormat="1" applyFont="1" applyBorder="1"/>
    <xf numFmtId="0" fontId="25" fillId="0" borderId="96" xfId="0" applyFont="1" applyFill="1" applyBorder="1" applyAlignment="1">
      <alignment horizontal="left"/>
    </xf>
    <xf numFmtId="10" fontId="9" fillId="0" borderId="11" xfId="1" applyNumberFormat="1" applyFont="1" applyBorder="1"/>
    <xf numFmtId="10" fontId="9" fillId="0" borderId="22" xfId="1" applyNumberFormat="1" applyFont="1" applyBorder="1"/>
    <xf numFmtId="0" fontId="29" fillId="0" borderId="98" xfId="0" applyFont="1" applyFill="1" applyBorder="1" applyAlignment="1">
      <alignment horizontal="left"/>
    </xf>
    <xf numFmtId="0" fontId="29" fillId="0" borderId="26" xfId="0" applyFont="1" applyFill="1" applyBorder="1"/>
    <xf numFmtId="0" fontId="29" fillId="0" borderId="148" xfId="0" applyFont="1" applyFill="1" applyBorder="1"/>
    <xf numFmtId="10" fontId="9" fillId="0" borderId="26" xfId="1" applyNumberFormat="1" applyFont="1" applyBorder="1"/>
    <xf numFmtId="10" fontId="9" fillId="0" borderId="99" xfId="1" applyNumberFormat="1" applyFont="1" applyBorder="1"/>
    <xf numFmtId="0" fontId="29" fillId="0" borderId="11" xfId="0" applyFont="1" applyFill="1" applyBorder="1" applyAlignment="1">
      <alignment horizontal="left"/>
    </xf>
    <xf numFmtId="0" fontId="29" fillId="0" borderId="12" xfId="0" applyFont="1" applyFill="1" applyBorder="1"/>
    <xf numFmtId="10" fontId="30" fillId="0" borderId="12" xfId="1" applyNumberFormat="1" applyFont="1" applyBorder="1"/>
    <xf numFmtId="10" fontId="30" fillId="0" borderId="22" xfId="1" applyNumberFormat="1" applyFont="1" applyBorder="1"/>
    <xf numFmtId="0" fontId="29" fillId="0" borderId="0" xfId="0" applyFont="1" applyFill="1" applyBorder="1" applyAlignment="1">
      <alignment horizontal="left"/>
    </xf>
    <xf numFmtId="0" fontId="32" fillId="6" borderId="0" xfId="0" applyFont="1" applyFill="1" applyBorder="1"/>
    <xf numFmtId="10" fontId="30" fillId="0" borderId="0" xfId="1" applyNumberFormat="1" applyFont="1" applyBorder="1"/>
    <xf numFmtId="10" fontId="30" fillId="0" borderId="2" xfId="1" applyNumberFormat="1" applyFont="1" applyBorder="1"/>
    <xf numFmtId="10" fontId="30" fillId="0" borderId="7" xfId="0" applyNumberFormat="1" applyFont="1" applyBorder="1"/>
    <xf numFmtId="10" fontId="9" fillId="0" borderId="24" xfId="1" applyNumberFormat="1" applyFont="1" applyBorder="1"/>
    <xf numFmtId="0" fontId="25" fillId="0" borderId="11" xfId="0" quotePrefix="1" applyFont="1" applyFill="1" applyBorder="1" applyAlignment="1">
      <alignment horizontal="left"/>
    </xf>
    <xf numFmtId="0" fontId="25" fillId="0" borderId="12" xfId="0" applyFont="1" applyFill="1" applyBorder="1"/>
    <xf numFmtId="0" fontId="25" fillId="0" borderId="146" xfId="0" applyFont="1" applyFill="1" applyBorder="1"/>
    <xf numFmtId="10" fontId="9" fillId="0" borderId="24" xfId="0" applyNumberFormat="1" applyFont="1" applyBorder="1"/>
    <xf numFmtId="0" fontId="29" fillId="0" borderId="23" xfId="0" quotePrefix="1" applyFont="1" applyFill="1" applyBorder="1" applyAlignment="1">
      <alignment horizontal="left"/>
    </xf>
    <xf numFmtId="10" fontId="9" fillId="0" borderId="2" xfId="0" applyNumberFormat="1" applyFont="1" applyBorder="1"/>
    <xf numFmtId="10" fontId="9" fillId="0" borderId="7" xfId="1" applyNumberFormat="1" applyFont="1" applyBorder="1"/>
    <xf numFmtId="10" fontId="30" fillId="0" borderId="21" xfId="1" applyNumberFormat="1" applyFont="1" applyBorder="1"/>
    <xf numFmtId="10" fontId="30" fillId="0" borderId="24" xfId="0" applyNumberFormat="1" applyFont="1" applyBorder="1"/>
    <xf numFmtId="10" fontId="9" fillId="0" borderId="13" xfId="0" applyNumberFormat="1" applyFont="1" applyBorder="1"/>
    <xf numFmtId="0" fontId="29" fillId="0" borderId="7" xfId="0" applyFont="1" applyFill="1" applyBorder="1"/>
    <xf numFmtId="0" fontId="29" fillId="0" borderId="2" xfId="0" applyFont="1" applyFill="1" applyBorder="1"/>
    <xf numFmtId="0" fontId="29" fillId="0" borderId="135" xfId="0" applyFont="1" applyFill="1" applyBorder="1"/>
    <xf numFmtId="10" fontId="9" fillId="0" borderId="2" xfId="1" applyNumberFormat="1" applyFont="1" applyBorder="1"/>
    <xf numFmtId="0" fontId="29" fillId="0" borderId="23" xfId="0" applyFont="1" applyFill="1" applyBorder="1" applyAlignment="1">
      <alignment horizontal="left"/>
    </xf>
    <xf numFmtId="10" fontId="30" fillId="0" borderId="24" xfId="1" applyNumberFormat="1" applyFont="1" applyBorder="1"/>
    <xf numFmtId="10" fontId="9" fillId="0" borderId="239" xfId="0" applyNumberFormat="1" applyFont="1" applyBorder="1"/>
    <xf numFmtId="10" fontId="9" fillId="0" borderId="22" xfId="0" applyNumberFormat="1" applyFont="1" applyBorder="1"/>
    <xf numFmtId="10" fontId="9" fillId="0" borderId="143" xfId="1" applyNumberFormat="1" applyFont="1" applyBorder="1"/>
    <xf numFmtId="0" fontId="25" fillId="0" borderId="0" xfId="0" quotePrefix="1" applyFont="1" applyFill="1" applyBorder="1" applyAlignment="1">
      <alignment horizontal="left"/>
    </xf>
    <xf numFmtId="0" fontId="25" fillId="6" borderId="0" xfId="0" applyFont="1" applyFill="1" applyBorder="1"/>
    <xf numFmtId="10" fontId="9" fillId="0" borderId="0" xfId="0" applyNumberFormat="1" applyFont="1" applyBorder="1"/>
    <xf numFmtId="10" fontId="9" fillId="0" borderId="0" xfId="1" applyNumberFormat="1" applyFont="1" applyBorder="1"/>
    <xf numFmtId="0" fontId="44" fillId="0" borderId="0" xfId="0" applyFont="1"/>
    <xf numFmtId="0" fontId="15" fillId="0" borderId="0" xfId="0" quotePrefix="1" applyFont="1" applyAlignment="1">
      <alignment horizontal="left"/>
    </xf>
    <xf numFmtId="0" fontId="15" fillId="0" borderId="28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47" xfId="0" applyFont="1" applyFill="1" applyBorder="1"/>
    <xf numFmtId="0" fontId="15" fillId="0" borderId="48" xfId="0" applyFont="1" applyFill="1" applyBorder="1"/>
    <xf numFmtId="0" fontId="9" fillId="0" borderId="42" xfId="0" applyFont="1" applyBorder="1"/>
    <xf numFmtId="0" fontId="9" fillId="0" borderId="101" xfId="0" applyFont="1" applyBorder="1"/>
    <xf numFmtId="0" fontId="15" fillId="0" borderId="0" xfId="0" applyFont="1" applyFill="1" applyBorder="1"/>
    <xf numFmtId="0" fontId="9" fillId="0" borderId="218" xfId="0" applyFont="1" applyBorder="1"/>
    <xf numFmtId="0" fontId="15" fillId="0" borderId="216" xfId="0" applyFont="1" applyFill="1" applyBorder="1"/>
    <xf numFmtId="0" fontId="25" fillId="0" borderId="5" xfId="0" applyFont="1" applyFill="1" applyBorder="1"/>
    <xf numFmtId="0" fontId="25" fillId="0" borderId="8" xfId="0" applyFont="1" applyFill="1" applyBorder="1"/>
    <xf numFmtId="0" fontId="25" fillId="0" borderId="9" xfId="0" applyFont="1" applyFill="1" applyBorder="1"/>
    <xf numFmtId="0" fontId="30" fillId="0" borderId="0" xfId="0" applyFont="1" applyFill="1"/>
    <xf numFmtId="0" fontId="45" fillId="0" borderId="0" xfId="0" applyFont="1" applyFill="1"/>
    <xf numFmtId="0" fontId="23" fillId="0" borderId="0" xfId="0" applyFont="1"/>
    <xf numFmtId="0" fontId="29" fillId="4" borderId="137" xfId="0" applyFont="1" applyFill="1" applyBorder="1"/>
    <xf numFmtId="0" fontId="25" fillId="4" borderId="202" xfId="0" applyFont="1" applyFill="1" applyBorder="1"/>
    <xf numFmtId="0" fontId="9" fillId="4" borderId="186" xfId="0" applyFont="1" applyFill="1" applyBorder="1"/>
    <xf numFmtId="0" fontId="30" fillId="4" borderId="186" xfId="0" applyFont="1" applyFill="1" applyBorder="1"/>
    <xf numFmtId="0" fontId="25" fillId="0" borderId="227" xfId="0" applyFont="1" applyFill="1" applyBorder="1"/>
    <xf numFmtId="0" fontId="9" fillId="0" borderId="188" xfId="0" applyFont="1" applyFill="1" applyBorder="1"/>
    <xf numFmtId="0" fontId="9" fillId="0" borderId="24" xfId="0" applyFont="1" applyFill="1" applyBorder="1"/>
    <xf numFmtId="0" fontId="9" fillId="0" borderId="24" xfId="0" applyFont="1" applyBorder="1"/>
    <xf numFmtId="0" fontId="25" fillId="0" borderId="137" xfId="0" applyFont="1" applyFill="1" applyBorder="1"/>
    <xf numFmtId="0" fontId="25" fillId="0" borderId="202" xfId="0" applyFont="1" applyFill="1" applyBorder="1"/>
    <xf numFmtId="0" fontId="9" fillId="0" borderId="203" xfId="0" applyFont="1" applyBorder="1"/>
    <xf numFmtId="0" fontId="9" fillId="0" borderId="21" xfId="0" applyFont="1" applyBorder="1"/>
    <xf numFmtId="0" fontId="9" fillId="0" borderId="187" xfId="0" applyFont="1" applyFill="1" applyBorder="1"/>
    <xf numFmtId="0" fontId="9" fillId="0" borderId="126" xfId="0" applyFont="1" applyFill="1" applyBorder="1"/>
    <xf numFmtId="0" fontId="9" fillId="0" borderId="184" xfId="0" applyFont="1" applyBorder="1"/>
    <xf numFmtId="0" fontId="9" fillId="0" borderId="227" xfId="0" applyFont="1" applyFill="1" applyBorder="1"/>
    <xf numFmtId="0" fontId="9" fillId="0" borderId="137" xfId="0" applyFont="1" applyFill="1" applyBorder="1"/>
    <xf numFmtId="0" fontId="9" fillId="0" borderId="202" xfId="0" applyFont="1" applyFill="1" applyBorder="1"/>
    <xf numFmtId="0" fontId="9" fillId="0" borderId="143" xfId="0" applyFont="1" applyBorder="1"/>
    <xf numFmtId="0" fontId="9" fillId="0" borderId="23" xfId="0" applyFont="1" applyFill="1" applyBorder="1"/>
    <xf numFmtId="3" fontId="9" fillId="0" borderId="21" xfId="0" applyNumberFormat="1" applyFont="1" applyFill="1" applyBorder="1"/>
    <xf numFmtId="4" fontId="9" fillId="0" borderId="21" xfId="0" applyNumberFormat="1" applyFont="1" applyBorder="1"/>
    <xf numFmtId="4" fontId="9" fillId="6" borderId="110" xfId="0" applyNumberFormat="1" applyFont="1" applyFill="1" applyBorder="1"/>
    <xf numFmtId="0" fontId="9" fillId="0" borderId="2" xfId="0" applyFont="1" applyFill="1" applyBorder="1"/>
    <xf numFmtId="3" fontId="9" fillId="0" borderId="5" xfId="0" applyNumberFormat="1" applyFont="1" applyFill="1" applyBorder="1"/>
    <xf numFmtId="3" fontId="9" fillId="0" borderId="2" xfId="0" applyNumberFormat="1" applyFont="1" applyFill="1" applyBorder="1"/>
    <xf numFmtId="4" fontId="9" fillId="0" borderId="109" xfId="0" applyNumberFormat="1" applyFont="1" applyBorder="1"/>
    <xf numFmtId="4" fontId="9" fillId="6" borderId="109" xfId="0" applyNumberFormat="1" applyFont="1" applyFill="1" applyBorder="1"/>
    <xf numFmtId="3" fontId="9" fillId="0" borderId="23" xfId="0" applyNumberFormat="1" applyFont="1" applyFill="1" applyBorder="1"/>
    <xf numFmtId="4" fontId="9" fillId="0" borderId="108" xfId="0" applyNumberFormat="1" applyFont="1" applyBorder="1"/>
    <xf numFmtId="4" fontId="9" fillId="0" borderId="1" xfId="0" applyNumberFormat="1" applyFont="1" applyBorder="1"/>
    <xf numFmtId="4" fontId="9" fillId="6" borderId="1" xfId="0" applyNumberFormat="1" applyFont="1" applyFill="1" applyBorder="1"/>
    <xf numFmtId="0" fontId="9" fillId="0" borderId="1" xfId="0" applyFont="1" applyFill="1" applyBorder="1"/>
    <xf numFmtId="3" fontId="9" fillId="0" borderId="8" xfId="0" applyNumberFormat="1" applyFont="1" applyFill="1" applyBorder="1"/>
    <xf numFmtId="3" fontId="9" fillId="0" borderId="1" xfId="0" applyNumberFormat="1" applyFont="1" applyFill="1" applyBorder="1"/>
    <xf numFmtId="0" fontId="9" fillId="0" borderId="6" xfId="0" applyFont="1" applyBorder="1"/>
    <xf numFmtId="3" fontId="9" fillId="0" borderId="227" xfId="0" applyNumberFormat="1" applyFont="1" applyFill="1" applyBorder="1"/>
    <xf numFmtId="4" fontId="9" fillId="0" borderId="22" xfId="0" applyNumberFormat="1" applyFont="1" applyBorder="1"/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5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quotePrefix="1" applyFont="1" applyAlignment="1">
      <alignment horizontal="left"/>
    </xf>
    <xf numFmtId="0" fontId="47" fillId="0" borderId="0" xfId="0" applyFont="1"/>
    <xf numFmtId="0" fontId="46" fillId="0" borderId="0" xfId="0" applyFont="1"/>
    <xf numFmtId="0" fontId="25" fillId="0" borderId="0" xfId="2" applyFont="1"/>
    <xf numFmtId="0" fontId="25" fillId="0" borderId="0" xfId="2" applyFont="1" applyProtection="1">
      <protection locked="0"/>
    </xf>
    <xf numFmtId="0" fontId="25" fillId="0" borderId="0" xfId="2" applyFont="1" applyAlignment="1" applyProtection="1">
      <alignment horizontal="center"/>
      <protection locked="0"/>
    </xf>
    <xf numFmtId="0" fontId="48" fillId="0" borderId="0" xfId="3" applyFont="1" applyAlignment="1" applyProtection="1">
      <protection locked="0"/>
    </xf>
    <xf numFmtId="0" fontId="48" fillId="0" borderId="0" xfId="3" applyFont="1" applyAlignment="1" applyProtection="1"/>
    <xf numFmtId="0" fontId="14" fillId="0" borderId="0" xfId="2" applyFont="1"/>
    <xf numFmtId="0" fontId="48" fillId="0" borderId="0" xfId="3" quotePrefix="1" applyFont="1" applyAlignment="1" applyProtection="1">
      <protection locked="0"/>
    </xf>
    <xf numFmtId="0" fontId="22" fillId="0" borderId="173" xfId="0" applyFont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12" fillId="0" borderId="173" xfId="0" applyFont="1" applyBorder="1" applyAlignment="1">
      <alignment horizontal="left" vertical="center" wrapText="1"/>
    </xf>
    <xf numFmtId="0" fontId="22" fillId="0" borderId="173" xfId="0" applyFont="1" applyFill="1" applyBorder="1" applyAlignment="1">
      <alignment horizontal="left" vertical="center" wrapText="1"/>
    </xf>
    <xf numFmtId="3" fontId="35" fillId="2" borderId="2" xfId="0" applyNumberFormat="1" applyFont="1" applyFill="1" applyBorder="1" applyAlignment="1">
      <alignment vertical="center" wrapText="1"/>
    </xf>
    <xf numFmtId="3" fontId="32" fillId="2" borderId="22" xfId="0" applyNumberFormat="1" applyFont="1" applyFill="1" applyBorder="1" applyProtection="1"/>
    <xf numFmtId="0" fontId="15" fillId="0" borderId="252" xfId="0" applyFont="1" applyFill="1" applyBorder="1" applyProtection="1"/>
    <xf numFmtId="0" fontId="15" fillId="0" borderId="253" xfId="0" applyFont="1" applyFill="1" applyBorder="1" applyProtection="1"/>
    <xf numFmtId="3" fontId="15" fillId="0" borderId="39" xfId="0" applyNumberFormat="1" applyFont="1" applyFill="1" applyBorder="1" applyProtection="1"/>
    <xf numFmtId="3" fontId="15" fillId="0" borderId="37" xfId="0" applyNumberFormat="1" applyFont="1" applyBorder="1" applyProtection="1"/>
    <xf numFmtId="0" fontId="13" fillId="0" borderId="37" xfId="0" applyFont="1" applyBorder="1"/>
    <xf numFmtId="0" fontId="15" fillId="0" borderId="210" xfId="0" applyFont="1" applyFill="1" applyBorder="1" applyProtection="1"/>
    <xf numFmtId="0" fontId="15" fillId="0" borderId="210" xfId="0" applyFont="1" applyFill="1" applyBorder="1"/>
    <xf numFmtId="3" fontId="15" fillId="0" borderId="210" xfId="0" applyNumberFormat="1" applyFont="1" applyBorder="1" applyProtection="1"/>
    <xf numFmtId="0" fontId="15" fillId="0" borderId="204" xfId="0" applyFont="1" applyFill="1" applyBorder="1"/>
    <xf numFmtId="0" fontId="15" fillId="0" borderId="211" xfId="0" applyFont="1" applyFill="1" applyBorder="1"/>
    <xf numFmtId="0" fontId="15" fillId="0" borderId="213" xfId="0" applyFont="1" applyFill="1" applyBorder="1"/>
    <xf numFmtId="3" fontId="15" fillId="0" borderId="44" xfId="0" applyNumberFormat="1" applyFont="1" applyBorder="1" applyProtection="1"/>
    <xf numFmtId="3" fontId="32" fillId="2" borderId="34" xfId="0" applyNumberFormat="1" applyFont="1" applyFill="1" applyBorder="1" applyProtection="1"/>
    <xf numFmtId="0" fontId="35" fillId="0" borderId="0" xfId="0" applyFont="1" applyBorder="1" applyAlignment="1">
      <alignment horizontal="center" vertical="center" wrapText="1"/>
    </xf>
    <xf numFmtId="3" fontId="32" fillId="0" borderId="0" xfId="0" applyNumberFormat="1" applyFont="1" applyFill="1" applyBorder="1" applyProtection="1"/>
    <xf numFmtId="3" fontId="15" fillId="0" borderId="0" xfId="0" applyNumberFormat="1" applyFont="1" applyFill="1" applyBorder="1" applyProtection="1"/>
    <xf numFmtId="0" fontId="13" fillId="0" borderId="0" xfId="0" applyFont="1" applyFill="1" applyBorder="1"/>
    <xf numFmtId="0" fontId="13" fillId="0" borderId="0" xfId="0" applyFont="1" applyBorder="1"/>
    <xf numFmtId="0" fontId="49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32" fillId="0" borderId="0" xfId="0" applyFont="1" applyProtection="1"/>
    <xf numFmtId="0" fontId="32" fillId="2" borderId="200" xfId="0" applyFont="1" applyFill="1" applyBorder="1" applyProtection="1"/>
    <xf numFmtId="0" fontId="32" fillId="2" borderId="205" xfId="0" applyFont="1" applyFill="1" applyBorder="1" applyProtection="1"/>
    <xf numFmtId="3" fontId="32" fillId="2" borderId="206" xfId="0" applyNumberFormat="1" applyFont="1" applyFill="1" applyBorder="1" applyProtection="1"/>
    <xf numFmtId="3" fontId="15" fillId="2" borderId="27" xfId="0" applyNumberFormat="1" applyFont="1" applyFill="1" applyBorder="1" applyProtection="1"/>
    <xf numFmtId="3" fontId="32" fillId="2" borderId="151" xfId="0" applyNumberFormat="1" applyFont="1" applyFill="1" applyBorder="1" applyProtection="1"/>
    <xf numFmtId="3" fontId="35" fillId="2" borderId="37" xfId="0" applyNumberFormat="1" applyFont="1" applyFill="1" applyBorder="1"/>
    <xf numFmtId="0" fontId="35" fillId="2" borderId="37" xfId="0" applyFont="1" applyFill="1" applyBorder="1"/>
    <xf numFmtId="0" fontId="15" fillId="0" borderId="204" xfId="0" applyFont="1" applyFill="1" applyBorder="1" applyProtection="1"/>
    <xf numFmtId="0" fontId="15" fillId="0" borderId="218" xfId="0" applyFont="1" applyFill="1" applyBorder="1" applyProtection="1"/>
    <xf numFmtId="3" fontId="32" fillId="0" borderId="211" xfId="0" applyNumberFormat="1" applyFont="1" applyFill="1" applyBorder="1" applyProtection="1"/>
    <xf numFmtId="3" fontId="15" fillId="0" borderId="43" xfId="0" applyNumberFormat="1" applyFont="1" applyFill="1" applyBorder="1" applyProtection="1"/>
    <xf numFmtId="3" fontId="32" fillId="0" borderId="37" xfId="0" applyNumberFormat="1" applyFont="1" applyFill="1" applyBorder="1" applyProtection="1"/>
    <xf numFmtId="0" fontId="35" fillId="0" borderId="37" xfId="0" applyFont="1" applyFill="1" applyBorder="1"/>
    <xf numFmtId="3" fontId="32" fillId="0" borderId="210" xfId="0" applyNumberFormat="1" applyFont="1" applyFill="1" applyBorder="1" applyProtection="1"/>
    <xf numFmtId="3" fontId="15" fillId="0" borderId="37" xfId="0" applyNumberFormat="1" applyFont="1" applyFill="1" applyBorder="1" applyProtection="1"/>
    <xf numFmtId="0" fontId="15" fillId="0" borderId="219" xfId="0" applyFont="1" applyFill="1" applyBorder="1" applyProtection="1"/>
    <xf numFmtId="0" fontId="15" fillId="0" borderId="254" xfId="0" applyFont="1" applyFill="1" applyBorder="1" applyProtection="1"/>
    <xf numFmtId="3" fontId="32" fillId="0" borderId="255" xfId="0" applyNumberFormat="1" applyFont="1" applyFill="1" applyBorder="1" applyProtection="1"/>
    <xf numFmtId="0" fontId="15" fillId="0" borderId="0" xfId="0" applyFont="1" applyBorder="1" applyProtection="1"/>
    <xf numFmtId="3" fontId="32" fillId="0" borderId="0" xfId="0" applyNumberFormat="1" applyFont="1" applyBorder="1" applyProtection="1"/>
    <xf numFmtId="3" fontId="15" fillId="0" borderId="0" xfId="0" applyNumberFormat="1" applyFont="1" applyBorder="1" applyProtection="1"/>
    <xf numFmtId="0" fontId="26" fillId="0" borderId="0" xfId="0" applyFont="1" applyAlignment="1"/>
    <xf numFmtId="0" fontId="32" fillId="2" borderId="25" xfId="0" applyFont="1" applyFill="1" applyBorder="1" applyProtection="1"/>
    <xf numFmtId="0" fontId="32" fillId="2" borderId="26" xfId="0" applyFont="1" applyFill="1" applyBorder="1" applyProtection="1"/>
    <xf numFmtId="3" fontId="32" fillId="2" borderId="27" xfId="0" applyNumberFormat="1" applyFont="1" applyFill="1" applyBorder="1" applyProtection="1"/>
    <xf numFmtId="3" fontId="32" fillId="2" borderId="26" xfId="0" applyNumberFormat="1" applyFont="1" applyFill="1" applyBorder="1" applyProtection="1"/>
    <xf numFmtId="3" fontId="32" fillId="2" borderId="147" xfId="0" applyNumberFormat="1" applyFont="1" applyFill="1" applyBorder="1" applyProtection="1"/>
    <xf numFmtId="0" fontId="35" fillId="2" borderId="162" xfId="0" applyFont="1" applyFill="1" applyBorder="1"/>
    <xf numFmtId="0" fontId="15" fillId="0" borderId="37" xfId="0" applyFont="1" applyFill="1" applyBorder="1" applyProtection="1"/>
    <xf numFmtId="0" fontId="15" fillId="0" borderId="42" xfId="0" applyFont="1" applyFill="1" applyBorder="1" applyProtection="1"/>
    <xf numFmtId="3" fontId="32" fillId="0" borderId="43" xfId="0" applyNumberFormat="1" applyFont="1" applyFill="1" applyBorder="1" applyProtection="1"/>
    <xf numFmtId="3" fontId="32" fillId="0" borderId="51" xfId="0" applyNumberFormat="1" applyFont="1" applyFill="1" applyBorder="1" applyProtection="1"/>
    <xf numFmtId="3" fontId="32" fillId="0" borderId="42" xfId="0" applyNumberFormat="1" applyFont="1" applyFill="1" applyBorder="1" applyProtection="1"/>
    <xf numFmtId="0" fontId="15" fillId="0" borderId="51" xfId="0" applyFont="1" applyFill="1" applyBorder="1" applyProtection="1"/>
    <xf numFmtId="0" fontId="15" fillId="0" borderId="256" xfId="0" applyFont="1" applyFill="1" applyBorder="1" applyProtection="1"/>
    <xf numFmtId="3" fontId="32" fillId="0" borderId="257" xfId="0" applyNumberFormat="1" applyFont="1" applyFill="1" applyBorder="1" applyProtection="1"/>
    <xf numFmtId="4" fontId="13" fillId="0" borderId="173" xfId="0" applyNumberFormat="1" applyFont="1" applyFill="1" applyBorder="1" applyAlignment="1">
      <alignment horizontal="right"/>
    </xf>
    <xf numFmtId="0" fontId="13" fillId="0" borderId="0" xfId="0" applyFont="1" applyAlignment="1">
      <alignment vertical="center"/>
    </xf>
    <xf numFmtId="0" fontId="15" fillId="0" borderId="259" xfId="0" applyFont="1" applyFill="1" applyBorder="1" applyProtection="1"/>
    <xf numFmtId="0" fontId="15" fillId="0" borderId="258" xfId="0" applyFont="1" applyFill="1" applyBorder="1" applyProtection="1"/>
    <xf numFmtId="0" fontId="13" fillId="0" borderId="8" xfId="0" applyFont="1" applyFill="1" applyBorder="1" applyAlignment="1">
      <alignment horizontal="left" wrapText="1"/>
    </xf>
    <xf numFmtId="0" fontId="13" fillId="0" borderId="196" xfId="0" applyFont="1" applyFill="1" applyBorder="1" applyAlignment="1">
      <alignment horizontal="center" wrapText="1"/>
    </xf>
    <xf numFmtId="0" fontId="13" fillId="0" borderId="186" xfId="0" applyFont="1" applyFill="1" applyBorder="1" applyAlignment="1">
      <alignment horizontal="center" wrapText="1"/>
    </xf>
    <xf numFmtId="0" fontId="13" fillId="0" borderId="173" xfId="0" applyFont="1" applyBorder="1" applyAlignment="1">
      <alignment vertical="top"/>
    </xf>
    <xf numFmtId="0" fontId="13" fillId="0" borderId="186" xfId="0" applyFont="1" applyBorder="1" applyAlignment="1">
      <alignment vertical="top"/>
    </xf>
    <xf numFmtId="0" fontId="13" fillId="0" borderId="117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203" xfId="0" applyFont="1" applyFill="1" applyBorder="1" applyAlignment="1">
      <alignment horizontal="center"/>
    </xf>
    <xf numFmtId="0" fontId="9" fillId="0" borderId="0" xfId="0" applyFont="1" applyBorder="1" applyProtection="1"/>
    <xf numFmtId="3" fontId="30" fillId="0" borderId="0" xfId="0" applyNumberFormat="1" applyFont="1" applyBorder="1" applyProtection="1"/>
    <xf numFmtId="3" fontId="30" fillId="0" borderId="0" xfId="0" applyNumberFormat="1" applyFont="1" applyFill="1" applyBorder="1" applyProtection="1"/>
    <xf numFmtId="3" fontId="9" fillId="0" borderId="0" xfId="0" applyNumberFormat="1" applyFont="1" applyBorder="1" applyProtection="1"/>
    <xf numFmtId="0" fontId="16" fillId="0" borderId="0" xfId="0" applyFont="1" applyBorder="1"/>
    <xf numFmtId="0" fontId="13" fillId="0" borderId="11" xfId="0" applyFont="1" applyFill="1" applyBorder="1" applyAlignment="1">
      <alignment horizontal="left" wrapText="1"/>
    </xf>
    <xf numFmtId="0" fontId="13" fillId="0" borderId="12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13" fillId="0" borderId="1" xfId="0" applyFont="1" applyBorder="1" applyAlignment="1">
      <alignment vertical="top"/>
    </xf>
    <xf numFmtId="0" fontId="13" fillId="0" borderId="23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center"/>
    </xf>
    <xf numFmtId="0" fontId="35" fillId="0" borderId="13" xfId="0" applyFont="1" applyFill="1" applyBorder="1" applyAlignment="1">
      <alignment horizontal="center"/>
    </xf>
    <xf numFmtId="3" fontId="35" fillId="2" borderId="1" xfId="0" applyNumberFormat="1" applyFont="1" applyFill="1" applyBorder="1" applyAlignment="1"/>
    <xf numFmtId="4" fontId="37" fillId="0" borderId="0" xfId="0" applyNumberFormat="1" applyFont="1" applyFill="1" applyBorder="1" applyProtection="1"/>
    <xf numFmtId="3" fontId="15" fillId="2" borderId="120" xfId="0" applyNumberFormat="1" applyFont="1" applyFill="1" applyBorder="1" applyAlignment="1" applyProtection="1">
      <alignment horizontal="right"/>
    </xf>
    <xf numFmtId="3" fontId="15" fillId="0" borderId="121" xfId="0" applyNumberFormat="1" applyFont="1" applyFill="1" applyBorder="1" applyAlignment="1" applyProtection="1">
      <alignment horizontal="right"/>
    </xf>
    <xf numFmtId="3" fontId="13" fillId="0" borderId="37" xfId="0" applyNumberFormat="1" applyFont="1" applyFill="1" applyBorder="1"/>
    <xf numFmtId="0" fontId="13" fillId="0" borderId="37" xfId="0" applyFont="1" applyFill="1" applyBorder="1"/>
    <xf numFmtId="3" fontId="15" fillId="0" borderId="122" xfId="0" applyNumberFormat="1" applyFont="1" applyFill="1" applyBorder="1" applyAlignment="1" applyProtection="1">
      <alignment horizontal="right"/>
    </xf>
    <xf numFmtId="2" fontId="13" fillId="0" borderId="173" xfId="0" applyNumberFormat="1" applyFont="1" applyFill="1" applyBorder="1" applyAlignment="1">
      <alignment horizontal="center"/>
    </xf>
    <xf numFmtId="4" fontId="37" fillId="7" borderId="186" xfId="0" applyNumberFormat="1" applyFont="1" applyFill="1" applyBorder="1" applyAlignment="1" applyProtection="1">
      <alignment horizontal="center"/>
    </xf>
    <xf numFmtId="0" fontId="13" fillId="0" borderId="173" xfId="0" applyFont="1" applyFill="1" applyBorder="1" applyAlignment="1">
      <alignment horizontal="center"/>
    </xf>
    <xf numFmtId="0" fontId="14" fillId="0" borderId="143" xfId="0" applyFont="1" applyFill="1" applyBorder="1" applyAlignment="1">
      <alignment vertical="center" wrapText="1"/>
    </xf>
    <xf numFmtId="0" fontId="14" fillId="0" borderId="17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25" fillId="8" borderId="225" xfId="0" applyFont="1" applyFill="1" applyBorder="1" applyAlignment="1">
      <alignment horizontal="right"/>
    </xf>
    <xf numFmtId="0" fontId="25" fillId="0" borderId="128" xfId="0" applyFont="1" applyFill="1" applyBorder="1" applyAlignment="1">
      <alignment horizontal="right"/>
    </xf>
    <xf numFmtId="0" fontId="25" fillId="0" borderId="225" xfId="0" applyFont="1" applyFill="1" applyBorder="1" applyAlignment="1">
      <alignment horizontal="right"/>
    </xf>
    <xf numFmtId="0" fontId="25" fillId="0" borderId="127" xfId="0" applyFont="1" applyFill="1" applyBorder="1" applyAlignment="1">
      <alignment horizontal="right"/>
    </xf>
    <xf numFmtId="0" fontId="25" fillId="0" borderId="69" xfId="0" applyFont="1" applyBorder="1"/>
    <xf numFmtId="0" fontId="25" fillId="0" borderId="214" xfId="0" applyFont="1" applyFill="1" applyBorder="1" applyAlignment="1">
      <alignment horizontal="right"/>
    </xf>
    <xf numFmtId="0" fontId="25" fillId="0" borderId="214" xfId="0" applyFont="1" applyBorder="1"/>
    <xf numFmtId="0" fontId="32" fillId="3" borderId="67" xfId="0" applyFont="1" applyFill="1" applyBorder="1"/>
    <xf numFmtId="0" fontId="32" fillId="3" borderId="68" xfId="0" applyFont="1" applyFill="1" applyBorder="1"/>
    <xf numFmtId="0" fontId="32" fillId="5" borderId="243" xfId="0" applyFont="1" applyFill="1" applyBorder="1"/>
    <xf numFmtId="0" fontId="32" fillId="5" borderId="140" xfId="0" applyFont="1" applyFill="1" applyBorder="1"/>
    <xf numFmtId="0" fontId="15" fillId="2" borderId="68" xfId="0" applyFont="1" applyFill="1" applyBorder="1"/>
    <xf numFmtId="0" fontId="15" fillId="2" borderId="69" xfId="0" applyNumberFormat="1" applyFont="1" applyFill="1" applyBorder="1"/>
    <xf numFmtId="0" fontId="15" fillId="2" borderId="69" xfId="0" applyFont="1" applyFill="1" applyBorder="1"/>
    <xf numFmtId="10" fontId="15" fillId="2" borderId="69" xfId="1" applyNumberFormat="1" applyFont="1" applyFill="1" applyBorder="1" applyAlignment="1"/>
    <xf numFmtId="10" fontId="15" fillId="2" borderId="70" xfId="1" applyNumberFormat="1" applyFont="1" applyFill="1" applyBorder="1"/>
    <xf numFmtId="0" fontId="15" fillId="0" borderId="79" xfId="0" applyFont="1" applyFill="1" applyBorder="1"/>
    <xf numFmtId="0" fontId="15" fillId="0" borderId="164" xfId="0" applyFont="1" applyFill="1" applyBorder="1"/>
    <xf numFmtId="0" fontId="15" fillId="0" borderId="29" xfId="0" applyFont="1" applyFill="1" applyBorder="1"/>
    <xf numFmtId="0" fontId="15" fillId="0" borderId="241" xfId="0" applyFont="1" applyFill="1" applyBorder="1"/>
    <xf numFmtId="10" fontId="15" fillId="0" borderId="36" xfId="1" applyNumberFormat="1" applyFont="1" applyFill="1" applyBorder="1" applyAlignment="1"/>
    <xf numFmtId="0" fontId="15" fillId="0" borderId="30" xfId="0" applyFont="1" applyFill="1" applyBorder="1"/>
    <xf numFmtId="10" fontId="15" fillId="0" borderId="85" xfId="1" applyNumberFormat="1" applyFont="1" applyFill="1" applyBorder="1"/>
    <xf numFmtId="0" fontId="15" fillId="0" borderId="228" xfId="0" applyFont="1" applyFill="1" applyBorder="1"/>
    <xf numFmtId="10" fontId="15" fillId="0" borderId="36" xfId="1" applyNumberFormat="1" applyFont="1" applyFill="1" applyBorder="1"/>
    <xf numFmtId="0" fontId="15" fillId="0" borderId="139" xfId="0" applyFont="1" applyFill="1" applyBorder="1"/>
    <xf numFmtId="0" fontId="15" fillId="0" borderId="198" xfId="0" applyFont="1" applyFill="1" applyBorder="1"/>
    <xf numFmtId="0" fontId="15" fillId="0" borderId="199" xfId="0" applyFont="1" applyFill="1" applyBorder="1"/>
    <xf numFmtId="0" fontId="15" fillId="0" borderId="242" xfId="0" applyFont="1" applyFill="1" applyBorder="1"/>
    <xf numFmtId="0" fontId="15" fillId="0" borderId="244" xfId="0" applyFont="1" applyFill="1" applyBorder="1"/>
    <xf numFmtId="0" fontId="15" fillId="0" borderId="141" xfId="0" applyFont="1" applyFill="1" applyBorder="1"/>
    <xf numFmtId="0" fontId="15" fillId="0" borderId="87" xfId="0" applyFont="1" applyFill="1" applyBorder="1"/>
    <xf numFmtId="0" fontId="15" fillId="0" borderId="77" xfId="0" applyFont="1" applyFill="1" applyBorder="1"/>
    <xf numFmtId="10" fontId="15" fillId="0" borderId="245" xfId="1" applyNumberFormat="1" applyFont="1" applyFill="1" applyBorder="1"/>
    <xf numFmtId="10" fontId="15" fillId="0" borderId="88" xfId="1" applyNumberFormat="1" applyFont="1" applyFill="1" applyBorder="1"/>
    <xf numFmtId="0" fontId="15" fillId="0" borderId="8" xfId="0" applyFont="1" applyBorder="1"/>
    <xf numFmtId="0" fontId="15" fillId="0" borderId="9" xfId="0" applyFont="1" applyBorder="1"/>
    <xf numFmtId="0" fontId="15" fillId="0" borderId="118" xfId="0" applyFont="1" applyBorder="1"/>
    <xf numFmtId="0" fontId="15" fillId="0" borderId="36" xfId="0" applyFont="1" applyFill="1" applyBorder="1"/>
    <xf numFmtId="0" fontId="15" fillId="0" borderId="36" xfId="0" applyFont="1" applyBorder="1"/>
    <xf numFmtId="0" fontId="15" fillId="0" borderId="28" xfId="0" applyFont="1" applyBorder="1"/>
    <xf numFmtId="10" fontId="15" fillId="0" borderId="66" xfId="1" applyNumberFormat="1" applyFont="1" applyBorder="1"/>
    <xf numFmtId="10" fontId="15" fillId="0" borderId="66" xfId="0" applyNumberFormat="1" applyFont="1" applyBorder="1"/>
    <xf numFmtId="10" fontId="15" fillId="0" borderId="28" xfId="1" applyNumberFormat="1" applyFont="1" applyFill="1" applyBorder="1"/>
    <xf numFmtId="0" fontId="15" fillId="0" borderId="90" xfId="0" applyFont="1" applyFill="1" applyBorder="1"/>
    <xf numFmtId="0" fontId="15" fillId="0" borderId="51" xfId="0" applyFont="1" applyFill="1" applyBorder="1"/>
    <xf numFmtId="0" fontId="29" fillId="0" borderId="0" xfId="0" applyFont="1"/>
    <xf numFmtId="3" fontId="35" fillId="2" borderId="3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 wrapText="1"/>
    </xf>
    <xf numFmtId="3" fontId="13" fillId="0" borderId="22" xfId="0" applyNumberFormat="1" applyFont="1" applyFill="1" applyBorder="1" applyAlignment="1">
      <alignment horizontal="right" wrapText="1"/>
    </xf>
    <xf numFmtId="3" fontId="35" fillId="2" borderId="52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 wrapText="1"/>
    </xf>
    <xf numFmtId="3" fontId="22" fillId="0" borderId="173" xfId="0" applyNumberFormat="1" applyFont="1" applyFill="1" applyBorder="1" applyAlignment="1">
      <alignment horizontal="right" wrapText="1"/>
    </xf>
    <xf numFmtId="3" fontId="16" fillId="0" borderId="173" xfId="0" applyNumberFormat="1" applyFont="1" applyBorder="1" applyAlignment="1">
      <alignment horizontal="right"/>
    </xf>
    <xf numFmtId="3" fontId="22" fillId="0" borderId="4" xfId="0" applyNumberFormat="1" applyFont="1" applyFill="1" applyBorder="1" applyAlignment="1">
      <alignment horizontal="right" wrapText="1"/>
    </xf>
    <xf numFmtId="3" fontId="16" fillId="0" borderId="4" xfId="0" applyNumberFormat="1" applyFont="1" applyBorder="1" applyAlignment="1">
      <alignment horizontal="right"/>
    </xf>
    <xf numFmtId="3" fontId="22" fillId="0" borderId="1" xfId="0" applyNumberFormat="1" applyFont="1" applyFill="1" applyBorder="1" applyAlignment="1">
      <alignment horizontal="right" wrapText="1"/>
    </xf>
    <xf numFmtId="3" fontId="16" fillId="0" borderId="1" xfId="0" applyNumberFormat="1" applyFont="1" applyBorder="1" applyAlignment="1">
      <alignment horizontal="right"/>
    </xf>
    <xf numFmtId="3" fontId="16" fillId="0" borderId="1" xfId="0" applyNumberFormat="1" applyFont="1" applyBorder="1"/>
    <xf numFmtId="3" fontId="16" fillId="0" borderId="173" xfId="0" applyNumberFormat="1" applyFont="1" applyBorder="1"/>
    <xf numFmtId="3" fontId="12" fillId="0" borderId="173" xfId="0" applyNumberFormat="1" applyFont="1" applyFill="1" applyBorder="1" applyAlignment="1">
      <alignment horizontal="right" wrapText="1"/>
    </xf>
    <xf numFmtId="3" fontId="9" fillId="0" borderId="173" xfId="0" applyNumberFormat="1" applyFont="1" applyBorder="1"/>
    <xf numFmtId="3" fontId="13" fillId="2" borderId="184" xfId="0" applyNumberFormat="1" applyFont="1" applyFill="1" applyBorder="1" applyAlignment="1">
      <alignment horizontal="right"/>
    </xf>
    <xf numFmtId="3" fontId="35" fillId="2" borderId="184" xfId="0" applyNumberFormat="1" applyFont="1" applyFill="1" applyBorder="1" applyAlignment="1">
      <alignment horizontal="right" wrapText="1"/>
    </xf>
    <xf numFmtId="3" fontId="13" fillId="0" borderId="1" xfId="0" applyNumberFormat="1" applyFont="1" applyBorder="1"/>
    <xf numFmtId="3" fontId="13" fillId="0" borderId="173" xfId="0" applyNumberFormat="1" applyFont="1" applyBorder="1" applyAlignment="1">
      <alignment horizontal="right"/>
    </xf>
    <xf numFmtId="3" fontId="13" fillId="0" borderId="173" xfId="0" applyNumberFormat="1" applyFont="1" applyBorder="1"/>
    <xf numFmtId="3" fontId="13" fillId="6" borderId="1" xfId="0" applyNumberFormat="1" applyFont="1" applyFill="1" applyBorder="1" applyAlignment="1">
      <alignment horizontal="right"/>
    </xf>
    <xf numFmtId="3" fontId="13" fillId="0" borderId="184" xfId="0" applyNumberFormat="1" applyFont="1" applyBorder="1" applyAlignment="1">
      <alignment horizontal="right"/>
    </xf>
    <xf numFmtId="3" fontId="13" fillId="0" borderId="184" xfId="0" applyNumberFormat="1" applyFont="1" applyBorder="1"/>
    <xf numFmtId="3" fontId="13" fillId="0" borderId="22" xfId="0" applyNumberFormat="1" applyFont="1" applyFill="1" applyBorder="1" applyAlignment="1">
      <alignment horizontal="right"/>
    </xf>
    <xf numFmtId="3" fontId="13" fillId="0" borderId="22" xfId="0" applyNumberFormat="1" applyFont="1" applyBorder="1" applyAlignment="1">
      <alignment horizontal="right"/>
    </xf>
    <xf numFmtId="3" fontId="13" fillId="0" borderId="22" xfId="0" applyNumberFormat="1" applyFont="1" applyBorder="1"/>
    <xf numFmtId="3" fontId="13" fillId="0" borderId="2" xfId="0" applyNumberFormat="1" applyFont="1" applyBorder="1" applyAlignment="1">
      <alignment horizontal="right"/>
    </xf>
    <xf numFmtId="3" fontId="13" fillId="0" borderId="2" xfId="0" applyNumberFormat="1" applyFont="1" applyBorder="1"/>
    <xf numFmtId="3" fontId="13" fillId="2" borderId="4" xfId="0" applyNumberFormat="1" applyFont="1" applyFill="1" applyBorder="1" applyAlignment="1">
      <alignment horizontal="right" wrapText="1"/>
    </xf>
    <xf numFmtId="3" fontId="15" fillId="0" borderId="217" xfId="0" applyNumberFormat="1" applyFont="1" applyFill="1" applyBorder="1" applyAlignment="1" applyProtection="1">
      <alignment horizontal="right"/>
    </xf>
    <xf numFmtId="3" fontId="13" fillId="0" borderId="37" xfId="0" applyNumberFormat="1" applyFont="1" applyBorder="1"/>
    <xf numFmtId="3" fontId="13" fillId="0" borderId="39" xfId="0" applyNumberFormat="1" applyFont="1" applyFill="1" applyBorder="1"/>
    <xf numFmtId="3" fontId="13" fillId="0" borderId="38" xfId="0" applyNumberFormat="1" applyFont="1" applyBorder="1"/>
    <xf numFmtId="3" fontId="13" fillId="0" borderId="40" xfId="0" applyNumberFormat="1" applyFont="1" applyBorder="1"/>
    <xf numFmtId="3" fontId="15" fillId="0" borderId="37" xfId="0" applyNumberFormat="1" applyFont="1" applyFill="1" applyBorder="1" applyAlignment="1" applyProtection="1">
      <alignment horizontal="right"/>
    </xf>
    <xf numFmtId="3" fontId="13" fillId="0" borderId="41" xfId="0" applyNumberFormat="1" applyFont="1" applyBorder="1"/>
    <xf numFmtId="3" fontId="15" fillId="0" borderId="37" xfId="0" applyNumberFormat="1" applyFont="1" applyFill="1" applyBorder="1" applyAlignment="1">
      <alignment horizontal="right"/>
    </xf>
    <xf numFmtId="3" fontId="15" fillId="0" borderId="37" xfId="0" applyNumberFormat="1" applyFont="1" applyBorder="1"/>
    <xf numFmtId="3" fontId="15" fillId="0" borderId="211" xfId="0" applyNumberFormat="1" applyFont="1" applyFill="1" applyBorder="1" applyAlignment="1">
      <alignment horizontal="right"/>
    </xf>
    <xf numFmtId="3" fontId="13" fillId="0" borderId="210" xfId="0" applyNumberFormat="1" applyFont="1" applyBorder="1"/>
    <xf numFmtId="3" fontId="13" fillId="0" borderId="240" xfId="0" applyNumberFormat="1" applyFont="1" applyBorder="1"/>
    <xf numFmtId="3" fontId="15" fillId="0" borderId="43" xfId="0" applyNumberFormat="1" applyFont="1" applyFill="1" applyBorder="1" applyAlignment="1">
      <alignment horizontal="right"/>
    </xf>
    <xf numFmtId="3" fontId="15" fillId="0" borderId="114" xfId="0" applyNumberFormat="1" applyFont="1" applyFill="1" applyBorder="1" applyAlignment="1">
      <alignment horizontal="right"/>
    </xf>
    <xf numFmtId="3" fontId="13" fillId="0" borderId="44" xfId="0" applyNumberFormat="1" applyFont="1" applyBorder="1"/>
    <xf numFmtId="3" fontId="13" fillId="0" borderId="45" xfId="0" applyNumberFormat="1" applyFont="1" applyBorder="1"/>
    <xf numFmtId="3" fontId="15" fillId="0" borderId="46" xfId="0" applyNumberFormat="1" applyFont="1" applyFill="1" applyBorder="1" applyAlignment="1" applyProtection="1">
      <alignment horizontal="right"/>
    </xf>
    <xf numFmtId="3" fontId="13" fillId="2" borderId="55" xfId="0" applyNumberFormat="1" applyFont="1" applyFill="1" applyBorder="1" applyAlignment="1">
      <alignment horizontal="right" wrapText="1"/>
    </xf>
    <xf numFmtId="3" fontId="35" fillId="2" borderId="4" xfId="0" applyNumberFormat="1" applyFont="1" applyFill="1" applyBorder="1" applyAlignment="1">
      <alignment horizontal="right" wrapText="1"/>
    </xf>
    <xf numFmtId="3" fontId="35" fillId="2" borderId="3" xfId="0" applyNumberFormat="1" applyFont="1" applyFill="1" applyBorder="1" applyAlignment="1">
      <alignment horizontal="right" wrapText="1"/>
    </xf>
    <xf numFmtId="3" fontId="13" fillId="0" borderId="113" xfId="0" applyNumberFormat="1" applyFont="1" applyFill="1" applyBorder="1" applyAlignment="1">
      <alignment horizontal="right" wrapText="1"/>
    </xf>
    <xf numFmtId="3" fontId="13" fillId="0" borderId="3" xfId="0" applyNumberFormat="1" applyFont="1" applyFill="1" applyBorder="1" applyAlignment="1">
      <alignment horizontal="right" wrapText="1"/>
    </xf>
    <xf numFmtId="3" fontId="13" fillId="0" borderId="3" xfId="0" applyNumberFormat="1" applyFont="1" applyBorder="1" applyAlignment="1">
      <alignment horizontal="right"/>
    </xf>
    <xf numFmtId="3" fontId="13" fillId="0" borderId="4" xfId="0" applyNumberFormat="1" applyFont="1" applyFill="1" applyBorder="1" applyAlignment="1">
      <alignment horizontal="right" wrapText="1"/>
    </xf>
    <xf numFmtId="3" fontId="13" fillId="0" borderId="4" xfId="0" applyNumberFormat="1" applyFont="1" applyBorder="1" applyAlignment="1">
      <alignment horizontal="right"/>
    </xf>
    <xf numFmtId="3" fontId="13" fillId="2" borderId="4" xfId="0" applyNumberFormat="1" applyFont="1" applyFill="1" applyBorder="1" applyAlignment="1">
      <alignment horizontal="right"/>
    </xf>
    <xf numFmtId="3" fontId="35" fillId="0" borderId="22" xfId="0" applyNumberFormat="1" applyFont="1" applyFill="1" applyBorder="1" applyAlignment="1">
      <alignment horizontal="right"/>
    </xf>
    <xf numFmtId="3" fontId="13" fillId="0" borderId="2" xfId="0" applyNumberFormat="1" applyFont="1" applyFill="1" applyBorder="1" applyAlignment="1">
      <alignment horizontal="right"/>
    </xf>
    <xf numFmtId="3" fontId="13" fillId="2" borderId="1" xfId="0" applyNumberFormat="1" applyFont="1" applyFill="1" applyBorder="1" applyAlignment="1">
      <alignment horizontal="right" wrapText="1"/>
    </xf>
    <xf numFmtId="3" fontId="13" fillId="0" borderId="173" xfId="0" applyNumberFormat="1" applyFont="1" applyFill="1" applyBorder="1" applyAlignment="1">
      <alignment horizontal="right" wrapText="1"/>
    </xf>
    <xf numFmtId="3" fontId="15" fillId="0" borderId="1" xfId="0" applyNumberFormat="1" applyFont="1" applyFill="1" applyBorder="1" applyAlignment="1">
      <alignment horizontal="right" wrapText="1"/>
    </xf>
    <xf numFmtId="3" fontId="14" fillId="2" borderId="229" xfId="0" applyNumberFormat="1" applyFont="1" applyFill="1" applyBorder="1" applyAlignment="1">
      <alignment horizontal="right" wrapText="1"/>
    </xf>
    <xf numFmtId="3" fontId="29" fillId="2" borderId="163" xfId="0" applyNumberFormat="1" applyFont="1" applyFill="1" applyBorder="1" applyAlignment="1">
      <alignment horizontal="right" wrapText="1"/>
    </xf>
    <xf numFmtId="3" fontId="29" fillId="2" borderId="239" xfId="0" applyNumberFormat="1" applyFont="1" applyFill="1" applyBorder="1" applyAlignment="1">
      <alignment horizontal="right"/>
    </xf>
    <xf numFmtId="3" fontId="29" fillId="2" borderId="21" xfId="0" applyNumberFormat="1" applyFont="1" applyFill="1" applyBorder="1" applyAlignment="1">
      <alignment horizontal="right" wrapText="1"/>
    </xf>
    <xf numFmtId="3" fontId="21" fillId="2" borderId="239" xfId="0" applyNumberFormat="1" applyFont="1" applyFill="1" applyBorder="1" applyAlignment="1">
      <alignment horizontal="right"/>
    </xf>
    <xf numFmtId="3" fontId="21" fillId="2" borderId="21" xfId="0" applyNumberFormat="1" applyFont="1" applyFill="1" applyBorder="1" applyAlignment="1">
      <alignment horizontal="right" wrapText="1"/>
    </xf>
    <xf numFmtId="3" fontId="21" fillId="2" borderId="163" xfId="0" applyNumberFormat="1" applyFont="1" applyFill="1" applyBorder="1" applyAlignment="1">
      <alignment horizontal="right" wrapText="1"/>
    </xf>
    <xf numFmtId="3" fontId="14" fillId="0" borderId="143" xfId="0" applyNumberFormat="1" applyFont="1" applyFill="1" applyBorder="1" applyAlignment="1">
      <alignment horizontal="right" wrapText="1"/>
    </xf>
    <xf numFmtId="3" fontId="21" fillId="2" borderId="143" xfId="0" applyNumberFormat="1" applyFont="1" applyFill="1" applyBorder="1" applyAlignment="1">
      <alignment horizontal="right" wrapText="1"/>
    </xf>
    <xf numFmtId="3" fontId="14" fillId="0" borderId="3" xfId="0" applyNumberFormat="1" applyFont="1" applyFill="1" applyBorder="1" applyAlignment="1">
      <alignment horizontal="right"/>
    </xf>
    <xf numFmtId="3" fontId="14" fillId="0" borderId="3" xfId="0" applyNumberFormat="1" applyFont="1" applyBorder="1" applyAlignment="1">
      <alignment horizontal="right"/>
    </xf>
    <xf numFmtId="3" fontId="14" fillId="0" borderId="173" xfId="0" applyNumberFormat="1" applyFont="1" applyFill="1" applyBorder="1" applyAlignment="1">
      <alignment horizontal="right" wrapText="1"/>
    </xf>
    <xf numFmtId="3" fontId="21" fillId="2" borderId="173" xfId="0" applyNumberFormat="1" applyFont="1" applyFill="1" applyBorder="1" applyAlignment="1">
      <alignment horizontal="right" wrapText="1"/>
    </xf>
    <xf numFmtId="3" fontId="14" fillId="0" borderId="173" xfId="0" applyNumberFormat="1" applyFont="1" applyFill="1" applyBorder="1" applyAlignment="1">
      <alignment horizontal="right"/>
    </xf>
    <xf numFmtId="3" fontId="14" fillId="0" borderId="173" xfId="0" applyNumberFormat="1" applyFont="1" applyBorder="1" applyAlignment="1">
      <alignment horizontal="right"/>
    </xf>
    <xf numFmtId="3" fontId="14" fillId="0" borderId="4" xfId="0" applyNumberFormat="1" applyFont="1" applyFill="1" applyBorder="1" applyAlignment="1">
      <alignment horizontal="right" wrapText="1"/>
    </xf>
    <xf numFmtId="3" fontId="21" fillId="2" borderId="4" xfId="0" applyNumberFormat="1" applyFont="1" applyFill="1" applyBorder="1" applyAlignment="1">
      <alignment horizontal="right" wrapText="1"/>
    </xf>
    <xf numFmtId="3" fontId="14" fillId="0" borderId="184" xfId="0" applyNumberFormat="1" applyFont="1" applyFill="1" applyBorder="1" applyAlignment="1">
      <alignment horizontal="right"/>
    </xf>
    <xf numFmtId="3" fontId="14" fillId="0" borderId="184" xfId="0" applyNumberFormat="1" applyFont="1" applyBorder="1" applyAlignment="1">
      <alignment horizontal="right"/>
    </xf>
    <xf numFmtId="3" fontId="14" fillId="0" borderId="4" xfId="0" applyNumberFormat="1" applyFont="1" applyFill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3" fontId="14" fillId="0" borderId="143" xfId="0" applyNumberFormat="1" applyFont="1" applyFill="1" applyBorder="1" applyAlignment="1">
      <alignment horizontal="right"/>
    </xf>
    <xf numFmtId="3" fontId="14" fillId="0" borderId="143" xfId="0" applyNumberFormat="1" applyFont="1" applyBorder="1" applyAlignment="1">
      <alignment horizontal="right"/>
    </xf>
    <xf numFmtId="3" fontId="15" fillId="8" borderId="237" xfId="0" applyNumberFormat="1" applyFont="1" applyFill="1" applyBorder="1"/>
    <xf numFmtId="3" fontId="15" fillId="2" borderId="223" xfId="0" applyNumberFormat="1" applyFont="1" applyFill="1" applyBorder="1"/>
    <xf numFmtId="3" fontId="15" fillId="2" borderId="225" xfId="0" applyNumberFormat="1" applyFont="1" applyFill="1" applyBorder="1"/>
    <xf numFmtId="3" fontId="15" fillId="0" borderId="110" xfId="0" applyNumberFormat="1" applyFont="1" applyFill="1" applyBorder="1"/>
    <xf numFmtId="3" fontId="15" fillId="0" borderId="207" xfId="0" applyNumberFormat="1" applyFont="1" applyBorder="1"/>
    <xf numFmtId="3" fontId="15" fillId="0" borderId="128" xfId="0" applyNumberFormat="1" applyFont="1" applyBorder="1"/>
    <xf numFmtId="3" fontId="15" fillId="0" borderId="184" xfId="0" applyNumberFormat="1" applyFont="1" applyFill="1" applyBorder="1"/>
    <xf numFmtId="3" fontId="15" fillId="0" borderId="223" xfId="0" applyNumberFormat="1" applyFont="1" applyBorder="1"/>
    <xf numFmtId="3" fontId="15" fillId="0" borderId="225" xfId="0" applyNumberFormat="1" applyFont="1" applyBorder="1"/>
    <xf numFmtId="3" fontId="15" fillId="0" borderId="107" xfId="0" applyNumberFormat="1" applyFont="1" applyFill="1" applyBorder="1"/>
    <xf numFmtId="3" fontId="15" fillId="0" borderId="61" xfId="0" applyNumberFormat="1" applyFont="1" applyBorder="1"/>
    <xf numFmtId="3" fontId="15" fillId="0" borderId="127" xfId="0" applyNumberFormat="1" applyFont="1" applyBorder="1"/>
    <xf numFmtId="3" fontId="15" fillId="0" borderId="236" xfId="0" applyNumberFormat="1" applyFont="1" applyFill="1" applyBorder="1"/>
    <xf numFmtId="3" fontId="15" fillId="0" borderId="62" xfId="0" applyNumberFormat="1" applyFont="1" applyBorder="1"/>
    <xf numFmtId="3" fontId="15" fillId="0" borderId="93" xfId="0" applyNumberFormat="1" applyFont="1" applyBorder="1"/>
    <xf numFmtId="3" fontId="15" fillId="0" borderId="142" xfId="0" applyNumberFormat="1" applyFont="1" applyFill="1" applyBorder="1"/>
    <xf numFmtId="3" fontId="15" fillId="0" borderId="29" xfId="0" applyNumberFormat="1" applyFont="1" applyFill="1" applyBorder="1"/>
    <xf numFmtId="3" fontId="15" fillId="0" borderId="36" xfId="0" applyNumberFormat="1" applyFont="1" applyFill="1" applyBorder="1"/>
    <xf numFmtId="3" fontId="15" fillId="0" borderId="21" xfId="0" applyNumberFormat="1" applyFont="1" applyFill="1" applyBorder="1"/>
    <xf numFmtId="3" fontId="15" fillId="0" borderId="143" xfId="0" applyNumberFormat="1" applyFont="1" applyFill="1" applyBorder="1"/>
    <xf numFmtId="3" fontId="15" fillId="0" borderId="29" xfId="0" applyNumberFormat="1" applyFont="1" applyBorder="1"/>
    <xf numFmtId="3" fontId="15" fillId="0" borderId="36" xfId="0" applyNumberFormat="1" applyFont="1" applyBorder="1"/>
    <xf numFmtId="3" fontId="25" fillId="0" borderId="21" xfId="0" applyNumberFormat="1" applyFont="1" applyFill="1" applyBorder="1"/>
    <xf numFmtId="3" fontId="25" fillId="0" borderId="142" xfId="0" applyNumberFormat="1" applyFont="1" applyFill="1" applyBorder="1"/>
    <xf numFmtId="3" fontId="25" fillId="0" borderId="147" xfId="0" applyNumberFormat="1" applyFont="1" applyFill="1" applyBorder="1"/>
    <xf numFmtId="3" fontId="25" fillId="0" borderId="143" xfId="0" applyNumberFormat="1" applyFont="1" applyFill="1" applyBorder="1"/>
    <xf numFmtId="3" fontId="29" fillId="2" borderId="47" xfId="0" applyNumberFormat="1" applyFont="1" applyFill="1" applyBorder="1"/>
    <xf numFmtId="3" fontId="29" fillId="2" borderId="48" xfId="0" applyNumberFormat="1" applyFont="1" applyFill="1" applyBorder="1"/>
    <xf numFmtId="3" fontId="25" fillId="0" borderId="47" xfId="0" applyNumberFormat="1" applyFont="1" applyBorder="1"/>
    <xf numFmtId="3" fontId="25" fillId="0" borderId="48" xfId="0" applyNumberFormat="1" applyFont="1" applyBorder="1"/>
    <xf numFmtId="3" fontId="25" fillId="0" borderId="0" xfId="0" applyNumberFormat="1" applyFont="1" applyBorder="1"/>
    <xf numFmtId="3" fontId="25" fillId="0" borderId="204" xfId="0" applyNumberFormat="1" applyFont="1" applyBorder="1" applyAlignment="1"/>
    <xf numFmtId="3" fontId="25" fillId="0" borderId="186" xfId="0" applyNumberFormat="1" applyFont="1" applyBorder="1" applyAlignment="1"/>
    <xf numFmtId="3" fontId="25" fillId="0" borderId="28" xfId="0" applyNumberFormat="1" applyFont="1" applyBorder="1"/>
    <xf numFmtId="3" fontId="29" fillId="2" borderId="42" xfId="0" applyNumberFormat="1" applyFont="1" applyFill="1" applyBorder="1"/>
    <xf numFmtId="3" fontId="29" fillId="2" borderId="51" xfId="0" applyNumberFormat="1" applyFont="1" applyFill="1" applyBorder="1"/>
    <xf numFmtId="3" fontId="29" fillId="2" borderId="77" xfId="0" applyNumberFormat="1" applyFont="1" applyFill="1" applyBorder="1"/>
    <xf numFmtId="3" fontId="13" fillId="0" borderId="0" xfId="0" applyNumberFormat="1" applyFont="1"/>
    <xf numFmtId="3" fontId="13" fillId="0" borderId="9" xfId="0" applyNumberFormat="1" applyFont="1" applyBorder="1"/>
    <xf numFmtId="3" fontId="13" fillId="0" borderId="8" xfId="0" applyNumberFormat="1" applyFont="1" applyBorder="1"/>
    <xf numFmtId="3" fontId="13" fillId="0" borderId="10" xfId="0" applyNumberFormat="1" applyFont="1" applyBorder="1"/>
    <xf numFmtId="0" fontId="14" fillId="9" borderId="172" xfId="0" applyFont="1" applyFill="1" applyBorder="1" applyAlignment="1">
      <alignment horizontal="center" vertical="center" wrapText="1"/>
    </xf>
    <xf numFmtId="0" fontId="21" fillId="9" borderId="118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/>
    </xf>
    <xf numFmtId="0" fontId="14" fillId="9" borderId="172" xfId="0" applyFont="1" applyFill="1" applyBorder="1" applyAlignment="1">
      <alignment horizontal="center" vertical="center"/>
    </xf>
    <xf numFmtId="0" fontId="14" fillId="9" borderId="142" xfId="0" applyFont="1" applyFill="1" applyBorder="1" applyAlignment="1">
      <alignment horizontal="center" vertical="center" wrapText="1"/>
    </xf>
    <xf numFmtId="0" fontId="35" fillId="9" borderId="184" xfId="0" applyFont="1" applyFill="1" applyBorder="1" applyAlignment="1">
      <alignment vertical="center" wrapText="1"/>
    </xf>
    <xf numFmtId="0" fontId="16" fillId="9" borderId="186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3" fillId="9" borderId="142" xfId="0" applyFont="1" applyFill="1" applyBorder="1" applyAlignment="1">
      <alignment horizontal="center"/>
    </xf>
    <xf numFmtId="0" fontId="13" fillId="9" borderId="172" xfId="0" applyFont="1" applyFill="1" applyBorder="1" applyAlignment="1">
      <alignment horizontal="center" vertical="center"/>
    </xf>
    <xf numFmtId="0" fontId="13" fillId="9" borderId="142" xfId="0" applyFont="1" applyFill="1" applyBorder="1" applyAlignment="1">
      <alignment horizontal="center" vertical="center" wrapText="1"/>
    </xf>
    <xf numFmtId="0" fontId="15" fillId="9" borderId="175" xfId="0" applyFont="1" applyFill="1" applyBorder="1" applyAlignment="1" applyProtection="1">
      <alignment vertical="center" wrapText="1"/>
    </xf>
    <xf numFmtId="0" fontId="15" fillId="9" borderId="142" xfId="0" applyFont="1" applyFill="1" applyBorder="1" applyAlignment="1" applyProtection="1">
      <alignment vertical="center" wrapText="1"/>
    </xf>
    <xf numFmtId="0" fontId="35" fillId="9" borderId="1" xfId="0" applyFont="1" applyFill="1" applyBorder="1" applyAlignment="1">
      <alignment horizontal="center" vertical="center" wrapText="1"/>
    </xf>
    <xf numFmtId="0" fontId="35" fillId="9" borderId="11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0" fontId="35" fillId="9" borderId="2" xfId="0" applyFont="1" applyFill="1" applyBorder="1" applyAlignment="1">
      <alignment horizontal="center" vertical="center" wrapText="1"/>
    </xf>
    <xf numFmtId="0" fontId="35" fillId="9" borderId="117" xfId="0" applyFont="1" applyFill="1" applyBorder="1" applyAlignment="1">
      <alignment horizontal="center" wrapText="1"/>
    </xf>
    <xf numFmtId="0" fontId="35" fillId="9" borderId="21" xfId="0" applyFont="1" applyFill="1" applyBorder="1" applyAlignment="1">
      <alignment horizontal="center" wrapText="1"/>
    </xf>
    <xf numFmtId="0" fontId="35" fillId="9" borderId="136" xfId="0" applyFont="1" applyFill="1" applyBorder="1" applyAlignment="1">
      <alignment horizontal="center" vertical="center"/>
    </xf>
    <xf numFmtId="0" fontId="35" fillId="9" borderId="142" xfId="0" applyFont="1" applyFill="1" applyBorder="1" applyAlignment="1">
      <alignment horizontal="center" vertical="center" wrapText="1"/>
    </xf>
    <xf numFmtId="0" fontId="15" fillId="9" borderId="174" xfId="0" applyFont="1" applyFill="1" applyBorder="1" applyAlignment="1" applyProtection="1">
      <alignment vertical="center" wrapText="1"/>
    </xf>
    <xf numFmtId="0" fontId="15" fillId="9" borderId="179" xfId="0" applyFont="1" applyFill="1" applyBorder="1" applyAlignment="1" applyProtection="1">
      <alignment vertical="center" wrapText="1"/>
    </xf>
    <xf numFmtId="0" fontId="35" fillId="9" borderId="2" xfId="0" applyFont="1" applyFill="1" applyBorder="1" applyAlignment="1">
      <alignment horizontal="center" vertical="center"/>
    </xf>
    <xf numFmtId="0" fontId="13" fillId="9" borderId="50" xfId="0" applyFont="1" applyFill="1" applyBorder="1" applyAlignment="1">
      <alignment horizontal="center" vertical="center" wrapText="1"/>
    </xf>
    <xf numFmtId="0" fontId="13" fillId="9" borderId="37" xfId="0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vertical="center"/>
    </xf>
    <xf numFmtId="0" fontId="13" fillId="9" borderId="144" xfId="0" applyFont="1" applyFill="1" applyBorder="1" applyAlignment="1">
      <alignment horizontal="center" vertical="center" wrapText="1"/>
    </xf>
    <xf numFmtId="0" fontId="13" fillId="9" borderId="154" xfId="0" applyFont="1" applyFill="1" applyBorder="1" applyAlignment="1">
      <alignment horizontal="center" vertical="center" wrapText="1"/>
    </xf>
    <xf numFmtId="0" fontId="35" fillId="9" borderId="0" xfId="0" applyFont="1" applyFill="1" applyBorder="1" applyAlignment="1">
      <alignment horizontal="center" vertical="center"/>
    </xf>
    <xf numFmtId="0" fontId="13" fillId="9" borderId="153" xfId="0" applyFont="1" applyFill="1" applyBorder="1" applyAlignment="1">
      <alignment horizontal="center" vertical="center" wrapText="1"/>
    </xf>
    <xf numFmtId="0" fontId="32" fillId="9" borderId="142" xfId="0" applyFont="1" applyFill="1" applyBorder="1" applyAlignment="1" applyProtection="1">
      <alignment vertical="center" wrapText="1"/>
    </xf>
    <xf numFmtId="0" fontId="32" fillId="9" borderId="176" xfId="0" applyFont="1" applyFill="1" applyBorder="1" applyAlignment="1" applyProtection="1">
      <alignment vertical="center" wrapText="1"/>
    </xf>
    <xf numFmtId="0" fontId="13" fillId="9" borderId="173" xfId="0" applyFont="1" applyFill="1" applyBorder="1" applyAlignment="1">
      <alignment horizontal="center" wrapText="1"/>
    </xf>
    <xf numFmtId="0" fontId="13" fillId="9" borderId="155" xfId="0" applyFont="1" applyFill="1" applyBorder="1" applyAlignment="1">
      <alignment horizontal="center" vertical="center" wrapText="1"/>
    </xf>
    <xf numFmtId="0" fontId="13" fillId="9" borderId="161" xfId="0" applyFont="1" applyFill="1" applyBorder="1" applyAlignment="1">
      <alignment horizontal="center" vertical="center" wrapText="1"/>
    </xf>
    <xf numFmtId="0" fontId="13" fillId="9" borderId="186" xfId="0" applyFont="1" applyFill="1" applyBorder="1" applyAlignment="1">
      <alignment horizontal="center" wrapText="1"/>
    </xf>
    <xf numFmtId="0" fontId="35" fillId="9" borderId="186" xfId="0" applyFont="1" applyFill="1" applyBorder="1" applyAlignment="1">
      <alignment horizontal="center" wrapText="1"/>
    </xf>
    <xf numFmtId="4" fontId="49" fillId="9" borderId="118" xfId="0" applyNumberFormat="1" applyFont="1" applyFill="1" applyBorder="1" applyAlignment="1" applyProtection="1">
      <alignment horizontal="right"/>
    </xf>
    <xf numFmtId="0" fontId="32" fillId="9" borderId="185" xfId="0" applyFont="1" applyFill="1" applyBorder="1" applyAlignment="1" applyProtection="1">
      <alignment vertical="center" wrapText="1"/>
    </xf>
    <xf numFmtId="0" fontId="32" fillId="9" borderId="182" xfId="0" applyFont="1" applyFill="1" applyBorder="1" applyAlignment="1" applyProtection="1">
      <alignment vertical="center" wrapText="1"/>
    </xf>
    <xf numFmtId="0" fontId="35" fillId="9" borderId="142" xfId="0" applyFont="1" applyFill="1" applyBorder="1" applyAlignment="1">
      <alignment horizontal="center" vertical="center"/>
    </xf>
    <xf numFmtId="0" fontId="13" fillId="9" borderId="145" xfId="0" applyFont="1" applyFill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4" fillId="9" borderId="173" xfId="0" applyFont="1" applyFill="1" applyBorder="1" applyAlignment="1">
      <alignment horizontal="center" vertical="center" wrapText="1"/>
    </xf>
    <xf numFmtId="0" fontId="35" fillId="9" borderId="37" xfId="0" applyFont="1" applyFill="1" applyBorder="1" applyAlignment="1">
      <alignment horizontal="center" vertical="center" wrapText="1"/>
    </xf>
    <xf numFmtId="0" fontId="15" fillId="9" borderId="189" xfId="0" applyFont="1" applyFill="1" applyBorder="1" applyAlignment="1" applyProtection="1">
      <alignment vertical="center" wrapText="1"/>
    </xf>
    <xf numFmtId="0" fontId="15" fillId="9" borderId="179" xfId="0" applyFont="1" applyFill="1" applyBorder="1" applyAlignment="1" applyProtection="1">
      <alignment horizontal="center" vertical="center" wrapText="1"/>
    </xf>
    <xf numFmtId="0" fontId="13" fillId="9" borderId="21" xfId="0" applyFont="1" applyFill="1" applyBorder="1" applyAlignment="1">
      <alignment horizontal="center" wrapText="1"/>
    </xf>
    <xf numFmtId="0" fontId="13" fillId="9" borderId="142" xfId="0" applyFont="1" applyFill="1" applyBorder="1" applyAlignment="1">
      <alignment horizontal="center" vertical="center"/>
    </xf>
    <xf numFmtId="0" fontId="15" fillId="9" borderId="184" xfId="0" applyFont="1" applyFill="1" applyBorder="1" applyAlignment="1" applyProtection="1">
      <alignment vertical="center" wrapText="1"/>
    </xf>
    <xf numFmtId="0" fontId="35" fillId="9" borderId="1" xfId="0" applyFont="1" applyFill="1" applyBorder="1" applyAlignment="1">
      <alignment horizontal="center" vertical="center"/>
    </xf>
    <xf numFmtId="0" fontId="13" fillId="9" borderId="143" xfId="0" applyFont="1" applyFill="1" applyBorder="1" applyAlignment="1">
      <alignment horizontal="center" wrapText="1"/>
    </xf>
    <xf numFmtId="0" fontId="13" fillId="9" borderId="137" xfId="0" applyFont="1" applyFill="1" applyBorder="1" applyAlignment="1">
      <alignment horizontal="center" wrapText="1"/>
    </xf>
    <xf numFmtId="0" fontId="13" fillId="9" borderId="21" xfId="0" applyFont="1" applyFill="1" applyBorder="1" applyAlignment="1">
      <alignment horizontal="center" vertical="center"/>
    </xf>
    <xf numFmtId="0" fontId="13" fillId="9" borderId="21" xfId="0" applyFont="1" applyFill="1" applyBorder="1" applyAlignment="1">
      <alignment horizontal="center" vertical="center" wrapText="1"/>
    </xf>
    <xf numFmtId="0" fontId="18" fillId="9" borderId="184" xfId="0" applyFont="1" applyFill="1" applyBorder="1" applyAlignment="1">
      <alignment vertical="center" wrapText="1"/>
    </xf>
    <xf numFmtId="0" fontId="20" fillId="9" borderId="136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right" wrapText="1"/>
    </xf>
    <xf numFmtId="3" fontId="13" fillId="2" borderId="22" xfId="0" applyNumberFormat="1" applyFont="1" applyFill="1" applyBorder="1" applyAlignment="1">
      <alignment horizontal="right"/>
    </xf>
    <xf numFmtId="3" fontId="13" fillId="2" borderId="17" xfId="0" applyNumberFormat="1" applyFont="1" applyFill="1" applyBorder="1" applyAlignment="1">
      <alignment horizontal="right"/>
    </xf>
    <xf numFmtId="3" fontId="35" fillId="2" borderId="17" xfId="0" applyNumberFormat="1" applyFont="1" applyFill="1" applyBorder="1" applyAlignment="1">
      <alignment horizontal="right"/>
    </xf>
    <xf numFmtId="0" fontId="35" fillId="2" borderId="3" xfId="0" applyFont="1" applyFill="1" applyBorder="1" applyAlignment="1">
      <alignment horizontal="left" vertical="center"/>
    </xf>
    <xf numFmtId="3" fontId="13" fillId="2" borderId="3" xfId="0" applyNumberFormat="1" applyFont="1" applyFill="1" applyBorder="1" applyAlignment="1">
      <alignment horizontal="right"/>
    </xf>
    <xf numFmtId="3" fontId="35" fillId="9" borderId="4" xfId="0" applyNumberFormat="1" applyFont="1" applyFill="1" applyBorder="1" applyAlignment="1">
      <alignment wrapText="1"/>
    </xf>
    <xf numFmtId="3" fontId="35" fillId="9" borderId="3" xfId="0" applyNumberFormat="1" applyFont="1" applyFill="1" applyBorder="1" applyAlignment="1">
      <alignment horizontal="right" wrapText="1"/>
    </xf>
    <xf numFmtId="3" fontId="35" fillId="9" borderId="1" xfId="0" applyNumberFormat="1" applyFont="1" applyFill="1" applyBorder="1" applyAlignment="1">
      <alignment horizontal="right" wrapText="1"/>
    </xf>
    <xf numFmtId="3" fontId="13" fillId="9" borderId="3" xfId="0" applyNumberFormat="1" applyFont="1" applyFill="1" applyBorder="1" applyAlignment="1">
      <alignment horizontal="right"/>
    </xf>
    <xf numFmtId="0" fontId="21" fillId="2" borderId="3" xfId="0" applyFont="1" applyFill="1" applyBorder="1"/>
    <xf numFmtId="3" fontId="14" fillId="2" borderId="3" xfId="0" applyNumberFormat="1" applyFont="1" applyFill="1" applyBorder="1" applyAlignment="1">
      <alignment horizontal="right"/>
    </xf>
    <xf numFmtId="3" fontId="21" fillId="2" borderId="3" xfId="0" applyNumberFormat="1" applyFont="1" applyFill="1" applyBorder="1" applyAlignment="1">
      <alignment horizontal="right"/>
    </xf>
    <xf numFmtId="0" fontId="21" fillId="2" borderId="143" xfId="0" applyFont="1" applyFill="1" applyBorder="1"/>
    <xf numFmtId="3" fontId="14" fillId="2" borderId="22" xfId="0" applyNumberFormat="1" applyFont="1" applyFill="1" applyBorder="1" applyAlignment="1">
      <alignment horizontal="right"/>
    </xf>
    <xf numFmtId="3" fontId="21" fillId="2" borderId="22" xfId="0" applyNumberFormat="1" applyFont="1" applyFill="1" applyBorder="1" applyAlignment="1">
      <alignment horizontal="right"/>
    </xf>
    <xf numFmtId="3" fontId="21" fillId="9" borderId="20" xfId="0" applyNumberFormat="1" applyFont="1" applyFill="1" applyBorder="1" applyAlignment="1">
      <alignment horizontal="right"/>
    </xf>
    <xf numFmtId="3" fontId="18" fillId="9" borderId="118" xfId="0" applyNumberFormat="1" applyFont="1" applyFill="1" applyBorder="1" applyAlignment="1">
      <alignment horizontal="right" wrapText="1"/>
    </xf>
    <xf numFmtId="3" fontId="18" fillId="9" borderId="55" xfId="0" applyNumberFormat="1" applyFont="1" applyFill="1" applyBorder="1" applyAlignment="1">
      <alignment horizontal="right" wrapText="1"/>
    </xf>
    <xf numFmtId="3" fontId="18" fillId="9" borderId="186" xfId="0" applyNumberFormat="1" applyFont="1" applyFill="1" applyBorder="1" applyAlignment="1">
      <alignment horizontal="right" wrapText="1"/>
    </xf>
    <xf numFmtId="3" fontId="21" fillId="9" borderId="13" xfId="0" applyNumberFormat="1" applyFont="1" applyFill="1" applyBorder="1" applyAlignment="1">
      <alignment horizontal="right"/>
    </xf>
    <xf numFmtId="3" fontId="15" fillId="2" borderId="3" xfId="0" applyNumberFormat="1" applyFont="1" applyFill="1" applyBorder="1" applyAlignment="1">
      <alignment horizontal="right"/>
    </xf>
    <xf numFmtId="3" fontId="35" fillId="2" borderId="3" xfId="0" applyNumberFormat="1" applyFont="1" applyFill="1" applyBorder="1" applyAlignment="1"/>
    <xf numFmtId="3" fontId="35" fillId="9" borderId="188" xfId="0" applyNumberFormat="1" applyFont="1" applyFill="1" applyBorder="1" applyAlignment="1">
      <alignment horizontal="right" wrapText="1"/>
    </xf>
    <xf numFmtId="3" fontId="35" fillId="9" borderId="20" xfId="0" applyNumberFormat="1" applyFont="1" applyFill="1" applyBorder="1" applyAlignment="1">
      <alignment horizontal="right" wrapText="1"/>
    </xf>
    <xf numFmtId="0" fontId="32" fillId="2" borderId="32" xfId="0" applyFont="1" applyFill="1" applyBorder="1" applyProtection="1"/>
    <xf numFmtId="0" fontId="32" fillId="2" borderId="33" xfId="0" applyFont="1" applyFill="1" applyBorder="1" applyProtection="1"/>
    <xf numFmtId="3" fontId="15" fillId="2" borderId="22" xfId="0" applyNumberFormat="1" applyFont="1" applyFill="1" applyBorder="1" applyAlignment="1" applyProtection="1">
      <alignment horizontal="right"/>
    </xf>
    <xf numFmtId="3" fontId="32" fillId="2" borderId="35" xfId="0" applyNumberFormat="1" applyFont="1" applyFill="1" applyBorder="1" applyProtection="1"/>
    <xf numFmtId="3" fontId="35" fillId="2" borderId="35" xfId="0" applyNumberFormat="1" applyFont="1" applyFill="1" applyBorder="1"/>
    <xf numFmtId="0" fontId="32" fillId="2" borderId="207" xfId="0" applyFont="1" applyFill="1" applyBorder="1" applyProtection="1"/>
    <xf numFmtId="0" fontId="32" fillId="2" borderId="0" xfId="0" applyFont="1" applyFill="1" applyBorder="1" applyProtection="1"/>
    <xf numFmtId="3" fontId="15" fillId="2" borderId="3" xfId="0" applyNumberFormat="1" applyFont="1" applyFill="1" applyBorder="1" applyAlignment="1" applyProtection="1">
      <alignment horizontal="right"/>
    </xf>
    <xf numFmtId="3" fontId="35" fillId="9" borderId="4" xfId="0" applyNumberFormat="1" applyFont="1" applyFill="1" applyBorder="1" applyAlignment="1">
      <alignment vertical="center" wrapText="1"/>
    </xf>
    <xf numFmtId="3" fontId="32" fillId="9" borderId="22" xfId="0" applyNumberFormat="1" applyFont="1" applyFill="1" applyBorder="1" applyProtection="1"/>
    <xf numFmtId="3" fontId="32" fillId="9" borderId="38" xfId="0" applyNumberFormat="1" applyFont="1" applyFill="1" applyBorder="1" applyProtection="1"/>
    <xf numFmtId="3" fontId="32" fillId="9" borderId="37" xfId="0" applyNumberFormat="1" applyFont="1" applyFill="1" applyBorder="1" applyProtection="1"/>
    <xf numFmtId="3" fontId="32" fillId="9" borderId="44" xfId="0" applyNumberFormat="1" applyFont="1" applyFill="1" applyBorder="1" applyProtection="1"/>
    <xf numFmtId="3" fontId="32" fillId="9" borderId="34" xfId="0" applyNumberFormat="1" applyFont="1" applyFill="1" applyBorder="1" applyProtection="1"/>
    <xf numFmtId="3" fontId="32" fillId="9" borderId="151" xfId="0" applyNumberFormat="1" applyFont="1" applyFill="1" applyBorder="1" applyProtection="1"/>
    <xf numFmtId="3" fontId="32" fillId="9" borderId="178" xfId="0" applyNumberFormat="1" applyFont="1" applyFill="1" applyBorder="1" applyProtection="1"/>
    <xf numFmtId="3" fontId="32" fillId="9" borderId="41" xfId="0" applyNumberFormat="1" applyFont="1" applyFill="1" applyBorder="1" applyProtection="1"/>
    <xf numFmtId="3" fontId="35" fillId="9" borderId="4" xfId="0" applyNumberFormat="1" applyFont="1" applyFill="1" applyBorder="1" applyAlignment="1">
      <alignment horizontal="right" wrapText="1"/>
    </xf>
    <xf numFmtId="3" fontId="35" fillId="9" borderId="22" xfId="0" applyNumberFormat="1" applyFont="1" applyFill="1" applyBorder="1" applyAlignment="1">
      <alignment horizontal="right" wrapText="1"/>
    </xf>
    <xf numFmtId="3" fontId="35" fillId="9" borderId="2" xfId="0" applyNumberFormat="1" applyFont="1" applyFill="1" applyBorder="1" applyAlignment="1">
      <alignment horizontal="right" wrapText="1"/>
    </xf>
    <xf numFmtId="3" fontId="35" fillId="9" borderId="3" xfId="0" applyNumberFormat="1" applyFont="1" applyFill="1" applyBorder="1" applyAlignment="1">
      <alignment horizontal="right"/>
    </xf>
    <xf numFmtId="3" fontId="35" fillId="9" borderId="1" xfId="0" applyNumberFormat="1" applyFont="1" applyFill="1" applyBorder="1" applyAlignment="1">
      <alignment horizontal="right"/>
    </xf>
    <xf numFmtId="3" fontId="35" fillId="9" borderId="22" xfId="0" applyNumberFormat="1" applyFont="1" applyFill="1" applyBorder="1" applyAlignment="1">
      <alignment horizontal="right"/>
    </xf>
    <xf numFmtId="3" fontId="35" fillId="9" borderId="20" xfId="0" applyNumberFormat="1" applyFont="1" applyFill="1" applyBorder="1" applyAlignment="1">
      <alignment horizontal="right"/>
    </xf>
    <xf numFmtId="3" fontId="35" fillId="9" borderId="138" xfId="0" applyNumberFormat="1" applyFont="1" applyFill="1" applyBorder="1" applyAlignment="1">
      <alignment horizontal="right"/>
    </xf>
    <xf numFmtId="3" fontId="35" fillId="9" borderId="16" xfId="0" applyNumberFormat="1" applyFont="1" applyFill="1" applyBorder="1" applyAlignment="1">
      <alignment horizontal="right"/>
    </xf>
    <xf numFmtId="0" fontId="32" fillId="9" borderId="174" xfId="0" applyFont="1" applyFill="1" applyBorder="1" applyAlignment="1" applyProtection="1">
      <alignment vertical="center" wrapText="1"/>
    </xf>
    <xf numFmtId="0" fontId="32" fillId="9" borderId="181" xfId="0" applyFont="1" applyFill="1" applyBorder="1" applyAlignment="1" applyProtection="1">
      <alignment vertical="center" wrapText="1"/>
    </xf>
    <xf numFmtId="3" fontId="35" fillId="9" borderId="1" xfId="0" applyNumberFormat="1" applyFont="1" applyFill="1" applyBorder="1" applyAlignment="1">
      <alignment wrapText="1"/>
    </xf>
    <xf numFmtId="0" fontId="35" fillId="9" borderId="37" xfId="0" applyFont="1" applyFill="1" applyBorder="1" applyAlignment="1">
      <alignment horizontal="center" vertical="center"/>
    </xf>
    <xf numFmtId="0" fontId="13" fillId="9" borderId="238" xfId="0" applyFont="1" applyFill="1" applyBorder="1" applyAlignment="1">
      <alignment horizontal="center" wrapText="1"/>
    </xf>
    <xf numFmtId="0" fontId="13" fillId="9" borderId="153" xfId="0" applyFont="1" applyFill="1" applyBorder="1" applyAlignment="1">
      <alignment horizontal="center" vertical="center"/>
    </xf>
    <xf numFmtId="0" fontId="13" fillId="9" borderId="188" xfId="0" applyFont="1" applyFill="1" applyBorder="1" applyAlignment="1">
      <alignment horizontal="center" wrapText="1"/>
    </xf>
    <xf numFmtId="0" fontId="35" fillId="9" borderId="188" xfId="0" applyFont="1" applyFill="1" applyBorder="1" applyAlignment="1">
      <alignment horizontal="center" wrapText="1"/>
    </xf>
    <xf numFmtId="0" fontId="35" fillId="9" borderId="125" xfId="0" applyFont="1" applyFill="1" applyBorder="1" applyAlignment="1">
      <alignment horizontal="center" vertical="center"/>
    </xf>
    <xf numFmtId="4" fontId="13" fillId="9" borderId="125" xfId="0" applyNumberFormat="1" applyFont="1" applyFill="1" applyBorder="1" applyAlignment="1">
      <alignment horizontal="right"/>
    </xf>
    <xf numFmtId="0" fontId="25" fillId="9" borderId="230" xfId="0" applyFont="1" applyFill="1" applyBorder="1" applyAlignment="1" applyProtection="1">
      <alignment vertical="center" wrapText="1"/>
    </xf>
    <xf numFmtId="0" fontId="25" fillId="9" borderId="183" xfId="0" applyFont="1" applyFill="1" applyBorder="1" applyAlignment="1" applyProtection="1">
      <alignment vertical="center" wrapText="1"/>
    </xf>
    <xf numFmtId="0" fontId="21" fillId="9" borderId="184" xfId="0" applyFont="1" applyFill="1" applyBorder="1" applyAlignment="1">
      <alignment horizontal="center" vertical="center"/>
    </xf>
    <xf numFmtId="0" fontId="14" fillId="9" borderId="184" xfId="0" applyFont="1" applyFill="1" applyBorder="1" applyAlignment="1">
      <alignment horizontal="center" vertical="center" wrapText="1"/>
    </xf>
    <xf numFmtId="0" fontId="21" fillId="9" borderId="184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4" fillId="9" borderId="186" xfId="0" applyFont="1" applyFill="1" applyBorder="1" applyAlignment="1">
      <alignment horizontal="center" vertical="center"/>
    </xf>
    <xf numFmtId="0" fontId="14" fillId="9" borderId="186" xfId="0" applyFont="1" applyFill="1" applyBorder="1" applyAlignment="1">
      <alignment horizontal="center" vertical="center" wrapText="1"/>
    </xf>
    <xf numFmtId="0" fontId="25" fillId="10" borderId="200" xfId="0" applyFont="1" applyFill="1" applyBorder="1"/>
    <xf numFmtId="0" fontId="25" fillId="10" borderId="205" xfId="0" applyFont="1" applyFill="1" applyBorder="1"/>
    <xf numFmtId="0" fontId="25" fillId="10" borderId="231" xfId="0" applyFont="1" applyFill="1" applyBorder="1"/>
    <xf numFmtId="0" fontId="25" fillId="10" borderId="207" xfId="0" applyFont="1" applyFill="1" applyBorder="1"/>
    <xf numFmtId="0" fontId="25" fillId="10" borderId="0" xfId="0" applyFont="1" applyFill="1" applyBorder="1"/>
    <xf numFmtId="0" fontId="25" fillId="10" borderId="24" xfId="0" applyFont="1" applyFill="1" applyBorder="1"/>
    <xf numFmtId="0" fontId="25" fillId="10" borderId="8" xfId="0" applyFont="1" applyFill="1" applyBorder="1" applyAlignment="1">
      <alignment horizontal="center"/>
    </xf>
    <xf numFmtId="0" fontId="25" fillId="10" borderId="165" xfId="0" applyFont="1" applyFill="1" applyBorder="1" applyAlignment="1">
      <alignment horizontal="center"/>
    </xf>
    <xf numFmtId="0" fontId="25" fillId="10" borderId="92" xfId="0" applyFont="1" applyFill="1" applyBorder="1" applyAlignment="1">
      <alignment horizontal="center"/>
    </xf>
    <xf numFmtId="0" fontId="25" fillId="10" borderId="187" xfId="0" applyFont="1" applyFill="1" applyBorder="1" applyAlignment="1">
      <alignment horizontal="center" wrapText="1"/>
    </xf>
    <xf numFmtId="0" fontId="25" fillId="10" borderId="184" xfId="0" applyFont="1" applyFill="1" applyBorder="1" applyAlignment="1">
      <alignment horizontal="center" wrapText="1"/>
    </xf>
    <xf numFmtId="0" fontId="25" fillId="10" borderId="126" xfId="0" applyFont="1" applyFill="1" applyBorder="1" applyAlignment="1">
      <alignment horizontal="center"/>
    </xf>
    <xf numFmtId="0" fontId="25" fillId="10" borderId="226" xfId="0" applyFont="1" applyFill="1" applyBorder="1" applyAlignment="1">
      <alignment horizontal="center"/>
    </xf>
    <xf numFmtId="0" fontId="25" fillId="10" borderId="230" xfId="0" applyFont="1" applyFill="1" applyBorder="1" applyAlignment="1">
      <alignment horizontal="center"/>
    </xf>
    <xf numFmtId="3" fontId="32" fillId="9" borderId="225" xfId="0" applyNumberFormat="1" applyFont="1" applyFill="1" applyBorder="1"/>
    <xf numFmtId="3" fontId="32" fillId="9" borderId="0" xfId="0" applyNumberFormat="1" applyFont="1" applyFill="1" applyBorder="1"/>
    <xf numFmtId="3" fontId="32" fillId="9" borderId="199" xfId="0" applyNumberFormat="1" applyFont="1" applyFill="1" applyBorder="1"/>
    <xf numFmtId="3" fontId="32" fillId="9" borderId="60" xfId="0" applyNumberFormat="1" applyFont="1" applyFill="1" applyBorder="1"/>
    <xf numFmtId="3" fontId="32" fillId="9" borderId="63" xfId="0" applyNumberFormat="1" applyFont="1" applyFill="1" applyBorder="1"/>
    <xf numFmtId="0" fontId="9" fillId="10" borderId="205" xfId="0" applyFont="1" applyFill="1" applyBorder="1"/>
    <xf numFmtId="0" fontId="9" fillId="10" borderId="207" xfId="0" applyFont="1" applyFill="1" applyBorder="1"/>
    <xf numFmtId="0" fontId="9" fillId="10" borderId="0" xfId="0" applyFont="1" applyFill="1" applyBorder="1"/>
    <xf numFmtId="0" fontId="25" fillId="10" borderId="207" xfId="0" applyFont="1" applyFill="1" applyBorder="1" applyAlignment="1">
      <alignment horizontal="center"/>
    </xf>
    <xf numFmtId="0" fontId="25" fillId="10" borderId="209" xfId="0" applyFont="1" applyFill="1" applyBorder="1" applyAlignment="1">
      <alignment horizontal="center"/>
    </xf>
    <xf numFmtId="0" fontId="25" fillId="10" borderId="201" xfId="0" applyFont="1" applyFill="1" applyBorder="1" applyAlignment="1">
      <alignment horizontal="center" wrapText="1"/>
    </xf>
    <xf numFmtId="0" fontId="25" fillId="10" borderId="201" xfId="0" applyFont="1" applyFill="1" applyBorder="1" applyAlignment="1">
      <alignment horizontal="center"/>
    </xf>
    <xf numFmtId="0" fontId="29" fillId="9" borderId="223" xfId="0" applyFont="1" applyFill="1" applyBorder="1"/>
    <xf numFmtId="0" fontId="29" fillId="9" borderId="207" xfId="0" applyFont="1" applyFill="1" applyBorder="1"/>
    <xf numFmtId="0" fontId="29" fillId="9" borderId="69" xfId="0" applyFont="1" applyFill="1" applyBorder="1"/>
    <xf numFmtId="0" fontId="29" fillId="9" borderId="215" xfId="0" applyFont="1" applyFill="1" applyBorder="1"/>
    <xf numFmtId="0" fontId="25" fillId="9" borderId="187" xfId="0" applyFont="1" applyFill="1" applyBorder="1"/>
    <xf numFmtId="0" fontId="9" fillId="9" borderId="187" xfId="0" applyFont="1" applyFill="1" applyBorder="1"/>
    <xf numFmtId="0" fontId="9" fillId="9" borderId="126" xfId="0" applyFont="1" applyFill="1" applyBorder="1"/>
    <xf numFmtId="0" fontId="29" fillId="9" borderId="204" xfId="0" applyFont="1" applyFill="1" applyBorder="1"/>
    <xf numFmtId="0" fontId="15" fillId="10" borderId="59" xfId="0" applyFont="1" applyFill="1" applyBorder="1" applyAlignment="1">
      <alignment vertical="center"/>
    </xf>
    <xf numFmtId="0" fontId="15" fillId="10" borderId="60" xfId="0" applyFont="1" applyFill="1" applyBorder="1" applyAlignment="1">
      <alignment vertical="center"/>
    </xf>
    <xf numFmtId="0" fontId="15" fillId="10" borderId="65" xfId="0" applyFont="1" applyFill="1" applyBorder="1" applyAlignment="1">
      <alignment vertical="center"/>
    </xf>
    <xf numFmtId="0" fontId="15" fillId="10" borderId="0" xfId="0" applyFont="1" applyFill="1" applyAlignment="1">
      <alignment vertical="center"/>
    </xf>
    <xf numFmtId="0" fontId="15" fillId="10" borderId="0" xfId="0" applyFont="1" applyFill="1" applyBorder="1" applyAlignment="1">
      <alignment vertical="center"/>
    </xf>
    <xf numFmtId="0" fontId="15" fillId="10" borderId="25" xfId="0" applyFont="1" applyFill="1" applyBorder="1" applyAlignment="1">
      <alignment horizontal="center"/>
    </xf>
    <xf numFmtId="0" fontId="15" fillId="10" borderId="81" xfId="0" applyFont="1" applyFill="1" applyBorder="1" applyAlignment="1">
      <alignment horizontal="center"/>
    </xf>
    <xf numFmtId="0" fontId="15" fillId="10" borderId="79" xfId="0" applyFont="1" applyFill="1" applyBorder="1" applyAlignment="1">
      <alignment vertical="center"/>
    </xf>
    <xf numFmtId="0" fontId="15" fillId="10" borderId="48" xfId="0" applyFont="1" applyFill="1" applyBorder="1" applyAlignment="1">
      <alignment vertical="center"/>
    </xf>
    <xf numFmtId="0" fontId="15" fillId="10" borderId="131" xfId="0" applyFont="1" applyFill="1" applyBorder="1" applyAlignment="1">
      <alignment vertical="center"/>
    </xf>
    <xf numFmtId="0" fontId="15" fillId="10" borderId="1" xfId="0" applyFont="1" applyFill="1" applyBorder="1" applyAlignment="1">
      <alignment horizontal="center" wrapText="1"/>
    </xf>
    <xf numFmtId="0" fontId="32" fillId="10" borderId="1" xfId="0" applyFont="1" applyFill="1" applyBorder="1" applyAlignment="1">
      <alignment horizontal="center" wrapText="1"/>
    </xf>
    <xf numFmtId="0" fontId="15" fillId="10" borderId="47" xfId="0" applyFont="1" applyFill="1" applyBorder="1" applyAlignment="1">
      <alignment horizontal="center"/>
    </xf>
    <xf numFmtId="49" fontId="15" fillId="10" borderId="46" xfId="0" applyNumberFormat="1" applyFont="1" applyFill="1" applyBorder="1" applyAlignment="1">
      <alignment horizontal="center"/>
    </xf>
    <xf numFmtId="0" fontId="15" fillId="10" borderId="46" xfId="0" applyFont="1" applyFill="1" applyBorder="1" applyAlignment="1">
      <alignment horizontal="center"/>
    </xf>
    <xf numFmtId="49" fontId="15" fillId="10" borderId="80" xfId="0" applyNumberFormat="1" applyFont="1" applyFill="1" applyBorder="1" applyAlignment="1">
      <alignment horizontal="center"/>
    </xf>
    <xf numFmtId="0" fontId="15" fillId="10" borderId="65" xfId="0" applyFont="1" applyFill="1" applyBorder="1"/>
    <xf numFmtId="0" fontId="15" fillId="10" borderId="0" xfId="0" applyFont="1" applyFill="1" applyBorder="1"/>
    <xf numFmtId="0" fontId="15" fillId="9" borderId="183" xfId="0" applyFont="1" applyFill="1" applyBorder="1" applyAlignment="1">
      <alignment horizontal="center"/>
    </xf>
    <xf numFmtId="0" fontId="15" fillId="10" borderId="29" xfId="0" applyFont="1" applyFill="1" applyBorder="1" applyAlignment="1">
      <alignment horizontal="center"/>
    </xf>
    <xf numFmtId="0" fontId="15" fillId="10" borderId="0" xfId="0" applyFont="1" applyFill="1" applyBorder="1" applyAlignment="1">
      <alignment horizontal="center"/>
    </xf>
    <xf numFmtId="0" fontId="15" fillId="10" borderId="28" xfId="0" applyFont="1" applyFill="1" applyBorder="1" applyAlignment="1">
      <alignment horizontal="center"/>
    </xf>
    <xf numFmtId="0" fontId="15" fillId="10" borderId="66" xfId="0" applyFont="1" applyFill="1" applyBorder="1" applyAlignment="1">
      <alignment horizontal="center"/>
    </xf>
    <xf numFmtId="0" fontId="15" fillId="10" borderId="59" xfId="0" applyFont="1" applyFill="1" applyBorder="1"/>
    <xf numFmtId="0" fontId="15" fillId="10" borderId="60" xfId="0" applyFont="1" applyFill="1" applyBorder="1"/>
    <xf numFmtId="0" fontId="9" fillId="10" borderId="60" xfId="0" applyFont="1" applyFill="1" applyBorder="1"/>
    <xf numFmtId="0" fontId="15" fillId="10" borderId="0" xfId="0" applyFont="1" applyFill="1"/>
    <xf numFmtId="0" fontId="9" fillId="10" borderId="0" xfId="0" applyFont="1" applyFill="1"/>
    <xf numFmtId="0" fontId="15" fillId="10" borderId="119" xfId="0" applyFont="1" applyFill="1" applyBorder="1" applyAlignment="1">
      <alignment horizontal="center"/>
    </xf>
    <xf numFmtId="0" fontId="15" fillId="10" borderId="79" xfId="0" applyFont="1" applyFill="1" applyBorder="1"/>
    <xf numFmtId="0" fontId="15" fillId="10" borderId="48" xfId="0" applyFont="1" applyFill="1" applyBorder="1"/>
    <xf numFmtId="0" fontId="15" fillId="10" borderId="49" xfId="0" applyFont="1" applyFill="1" applyBorder="1"/>
    <xf numFmtId="0" fontId="15" fillId="10" borderId="192" xfId="0" applyFont="1" applyFill="1" applyBorder="1" applyAlignment="1">
      <alignment horizontal="center"/>
    </xf>
    <xf numFmtId="0" fontId="32" fillId="2" borderId="79" xfId="0" applyFont="1" applyFill="1" applyBorder="1"/>
    <xf numFmtId="0" fontId="32" fillId="2" borderId="48" xfId="0" applyFont="1" applyFill="1" applyBorder="1"/>
    <xf numFmtId="3" fontId="15" fillId="2" borderId="193" xfId="0" applyNumberFormat="1" applyFont="1" applyFill="1" applyBorder="1"/>
    <xf numFmtId="3" fontId="32" fillId="2" borderId="132" xfId="0" applyNumberFormat="1" applyFont="1" applyFill="1" applyBorder="1"/>
    <xf numFmtId="3" fontId="15" fillId="2" borderId="131" xfId="0" applyNumberFormat="1" applyFont="1" applyFill="1" applyBorder="1"/>
    <xf numFmtId="3" fontId="32" fillId="2" borderId="47" xfId="0" applyNumberFormat="1" applyFont="1" applyFill="1" applyBorder="1"/>
    <xf numFmtId="0" fontId="32" fillId="2" borderId="47" xfId="0" applyFont="1" applyFill="1" applyBorder="1"/>
    <xf numFmtId="10" fontId="32" fillId="2" borderId="47" xfId="1" applyNumberFormat="1" applyFont="1" applyFill="1" applyBorder="1"/>
    <xf numFmtId="10" fontId="32" fillId="2" borderId="80" xfId="1" applyNumberFormat="1" applyFont="1" applyFill="1" applyBorder="1"/>
    <xf numFmtId="0" fontId="15" fillId="2" borderId="1" xfId="0" applyFont="1" applyFill="1" applyBorder="1"/>
    <xf numFmtId="0" fontId="15" fillId="0" borderId="1" xfId="0" applyFont="1" applyFill="1" applyBorder="1"/>
    <xf numFmtId="0" fontId="15" fillId="2" borderId="48" xfId="0" applyFont="1" applyFill="1" applyBorder="1"/>
    <xf numFmtId="3" fontId="15" fillId="2" borderId="1" xfId="0" applyNumberFormat="1" applyFont="1" applyFill="1" applyBorder="1"/>
    <xf numFmtId="3" fontId="32" fillId="2" borderId="191" xfId="0" applyNumberFormat="1" applyFont="1" applyFill="1" applyBorder="1"/>
    <xf numFmtId="3" fontId="15" fillId="2" borderId="121" xfId="0" applyNumberFormat="1" applyFont="1" applyFill="1" applyBorder="1"/>
    <xf numFmtId="3" fontId="32" fillId="2" borderId="37" xfId="0" applyNumberFormat="1" applyFont="1" applyFill="1" applyBorder="1"/>
    <xf numFmtId="0" fontId="32" fillId="2" borderId="37" xfId="0" applyFont="1" applyFill="1" applyBorder="1"/>
    <xf numFmtId="10" fontId="32" fillId="2" borderId="42" xfId="1" applyNumberFormat="1" applyFont="1" applyFill="1" applyBorder="1"/>
    <xf numFmtId="10" fontId="32" fillId="2" borderId="89" xfId="1" applyNumberFormat="1" applyFont="1" applyFill="1" applyBorder="1"/>
    <xf numFmtId="0" fontId="32" fillId="2" borderId="71" xfId="0" applyFont="1" applyFill="1" applyBorder="1"/>
    <xf numFmtId="0" fontId="15" fillId="2" borderId="72" xfId="0" applyFont="1" applyFill="1" applyBorder="1"/>
    <xf numFmtId="3" fontId="15" fillId="2" borderId="109" xfId="0" applyNumberFormat="1" applyFont="1" applyFill="1" applyBorder="1"/>
    <xf numFmtId="3" fontId="32" fillId="2" borderId="190" xfId="0" applyNumberFormat="1" applyFont="1" applyFill="1" applyBorder="1"/>
    <xf numFmtId="3" fontId="15" fillId="2" borderId="133" xfId="0" applyNumberFormat="1" applyFont="1" applyFill="1" applyBorder="1"/>
    <xf numFmtId="3" fontId="32" fillId="2" borderId="83" xfId="0" applyNumberFormat="1" applyFont="1" applyFill="1" applyBorder="1"/>
    <xf numFmtId="0" fontId="32" fillId="2" borderId="83" xfId="0" applyFont="1" applyFill="1" applyBorder="1"/>
    <xf numFmtId="10" fontId="32" fillId="2" borderId="73" xfId="1" applyNumberFormat="1" applyFont="1" applyFill="1" applyBorder="1"/>
    <xf numFmtId="10" fontId="32" fillId="2" borderId="74" xfId="1" applyNumberFormat="1" applyFont="1" applyFill="1" applyBorder="1"/>
    <xf numFmtId="3" fontId="32" fillId="9" borderId="140" xfId="0" applyNumberFormat="1" applyFont="1" applyFill="1" applyBorder="1"/>
    <xf numFmtId="3" fontId="15" fillId="9" borderId="68" xfId="0" applyNumberFormat="1" applyFont="1" applyFill="1" applyBorder="1"/>
    <xf numFmtId="3" fontId="32" fillId="9" borderId="69" xfId="0" applyNumberFormat="1" applyFont="1" applyFill="1" applyBorder="1"/>
    <xf numFmtId="0" fontId="15" fillId="9" borderId="69" xfId="0" applyFont="1" applyFill="1" applyBorder="1"/>
    <xf numFmtId="10" fontId="15" fillId="9" borderId="69" xfId="1" applyNumberFormat="1" applyFont="1" applyFill="1" applyBorder="1" applyAlignment="1"/>
    <xf numFmtId="10" fontId="15" fillId="9" borderId="70" xfId="1" applyNumberFormat="1" applyFont="1" applyFill="1" applyBorder="1"/>
    <xf numFmtId="0" fontId="15" fillId="10" borderId="67" xfId="0" applyFont="1" applyFill="1" applyBorder="1"/>
    <xf numFmtId="0" fontId="15" fillId="10" borderId="68" xfId="0" applyFont="1" applyFill="1" applyBorder="1"/>
    <xf numFmtId="0" fontId="25" fillId="2" borderId="8" xfId="0" applyFont="1" applyFill="1" applyBorder="1"/>
    <xf numFmtId="0" fontId="25" fillId="9" borderId="8" xfId="0" applyFont="1" applyFill="1" applyBorder="1"/>
    <xf numFmtId="0" fontId="25" fillId="9" borderId="9" xfId="0" applyFont="1" applyFill="1" applyBorder="1"/>
    <xf numFmtId="0" fontId="25" fillId="9" borderId="1" xfId="0" applyFont="1" applyFill="1" applyBorder="1" applyAlignment="1">
      <alignment horizontal="center"/>
    </xf>
    <xf numFmtId="0" fontId="9" fillId="9" borderId="94" xfId="0" applyFont="1" applyFill="1" applyBorder="1"/>
    <xf numFmtId="0" fontId="9" fillId="9" borderId="7" xfId="0" applyFont="1" applyFill="1" applyBorder="1"/>
    <xf numFmtId="10" fontId="30" fillId="9" borderId="22" xfId="0" applyNumberFormat="1" applyFont="1" applyFill="1" applyBorder="1"/>
    <xf numFmtId="10" fontId="9" fillId="9" borderId="95" xfId="0" applyNumberFormat="1" applyFont="1" applyFill="1" applyBorder="1"/>
    <xf numFmtId="0" fontId="25" fillId="9" borderId="145" xfId="0" applyFont="1" applyFill="1" applyBorder="1"/>
    <xf numFmtId="3" fontId="29" fillId="9" borderId="22" xfId="0" applyNumberFormat="1" applyFont="1" applyFill="1" applyBorder="1"/>
    <xf numFmtId="0" fontId="25" fillId="2" borderId="11" xfId="0" applyFont="1" applyFill="1" applyBorder="1"/>
    <xf numFmtId="0" fontId="25" fillId="2" borderId="12" xfId="0" applyFont="1" applyFill="1" applyBorder="1"/>
    <xf numFmtId="3" fontId="25" fillId="2" borderId="143" xfId="0" applyNumberFormat="1" applyFont="1" applyFill="1" applyBorder="1"/>
    <xf numFmtId="3" fontId="29" fillId="2" borderId="22" xfId="0" applyNumberFormat="1" applyFont="1" applyFill="1" applyBorder="1"/>
    <xf numFmtId="3" fontId="29" fillId="2" borderId="21" xfId="0" applyNumberFormat="1" applyFont="1" applyFill="1" applyBorder="1"/>
    <xf numFmtId="3" fontId="25" fillId="2" borderId="21" xfId="0" applyNumberFormat="1" applyFont="1" applyFill="1" applyBorder="1"/>
    <xf numFmtId="3" fontId="29" fillId="2" borderId="2" xfId="0" applyNumberFormat="1" applyFont="1" applyFill="1" applyBorder="1"/>
    <xf numFmtId="3" fontId="25" fillId="2" borderId="97" xfId="0" applyNumberFormat="1" applyFont="1" applyFill="1" applyBorder="1"/>
    <xf numFmtId="0" fontId="25" fillId="2" borderId="99" xfId="0" applyFont="1" applyFill="1" applyBorder="1"/>
    <xf numFmtId="0" fontId="29" fillId="2" borderId="22" xfId="0" applyFont="1" applyFill="1" applyBorder="1"/>
    <xf numFmtId="3" fontId="25" fillId="2" borderId="22" xfId="0" applyNumberFormat="1" applyFont="1" applyFill="1" applyBorder="1"/>
    <xf numFmtId="3" fontId="25" fillId="2" borderId="2" xfId="0" applyNumberFormat="1" applyFont="1" applyFill="1" applyBorder="1"/>
    <xf numFmtId="3" fontId="25" fillId="0" borderId="22" xfId="0" applyNumberFormat="1" applyFont="1" applyFill="1" applyBorder="1"/>
    <xf numFmtId="0" fontId="29" fillId="2" borderId="12" xfId="0" applyFont="1" applyFill="1" applyBorder="1"/>
    <xf numFmtId="0" fontId="29" fillId="2" borderId="11" xfId="0" applyFont="1" applyFill="1" applyBorder="1"/>
    <xf numFmtId="0" fontId="29" fillId="2" borderId="146" xfId="0" applyFont="1" applyFill="1" applyBorder="1"/>
    <xf numFmtId="0" fontId="25" fillId="10" borderId="128" xfId="0" applyFont="1" applyFill="1" applyBorder="1" applyAlignment="1">
      <alignment vertical="center"/>
    </xf>
    <xf numFmtId="0" fontId="25" fillId="10" borderId="134" xfId="0" applyFont="1" applyFill="1" applyBorder="1" applyAlignment="1">
      <alignment vertical="center"/>
    </xf>
    <xf numFmtId="0" fontId="25" fillId="10" borderId="46" xfId="0" applyFont="1" applyFill="1" applyBorder="1" applyAlignment="1">
      <alignment vertical="top" wrapText="1"/>
    </xf>
    <xf numFmtId="0" fontId="29" fillId="10" borderId="49" xfId="0" applyFont="1" applyFill="1" applyBorder="1" applyAlignment="1">
      <alignment vertical="top" wrapText="1"/>
    </xf>
    <xf numFmtId="0" fontId="9" fillId="10" borderId="47" xfId="0" applyFont="1" applyFill="1" applyBorder="1" applyAlignment="1">
      <alignment horizontal="center"/>
    </xf>
    <xf numFmtId="0" fontId="9" fillId="10" borderId="49" xfId="0" applyFont="1" applyFill="1" applyBorder="1" applyAlignment="1">
      <alignment horizontal="center"/>
    </xf>
    <xf numFmtId="0" fontId="9" fillId="10" borderId="48" xfId="0" applyFont="1" applyFill="1" applyBorder="1" applyAlignment="1">
      <alignment horizontal="center"/>
    </xf>
    <xf numFmtId="0" fontId="27" fillId="10" borderId="152" xfId="0" applyFont="1" applyFill="1" applyBorder="1" applyAlignment="1">
      <alignment horizontal="center"/>
    </xf>
    <xf numFmtId="0" fontId="29" fillId="10" borderId="65" xfId="0" applyFont="1" applyFill="1" applyBorder="1"/>
    <xf numFmtId="0" fontId="29" fillId="10" borderId="0" xfId="0" applyFont="1" applyFill="1" applyBorder="1"/>
    <xf numFmtId="3" fontId="29" fillId="10" borderId="36" xfId="0" applyNumberFormat="1" applyFont="1" applyFill="1" applyBorder="1"/>
    <xf numFmtId="3" fontId="29" fillId="9" borderId="62" xfId="0" applyNumberFormat="1" applyFont="1" applyFill="1" applyBorder="1"/>
    <xf numFmtId="3" fontId="29" fillId="9" borderId="63" xfId="0" applyNumberFormat="1" applyFont="1" applyFill="1" applyBorder="1"/>
    <xf numFmtId="0" fontId="29" fillId="9" borderId="61" xfId="0" applyFont="1" applyFill="1" applyBorder="1"/>
    <xf numFmtId="0" fontId="29" fillId="9" borderId="84" xfId="0" applyFont="1" applyFill="1" applyBorder="1"/>
    <xf numFmtId="0" fontId="29" fillId="3" borderId="100" xfId="0" applyFont="1" applyFill="1" applyBorder="1"/>
    <xf numFmtId="0" fontId="29" fillId="3" borderId="9" xfId="0" applyFont="1" applyFill="1" applyBorder="1"/>
    <xf numFmtId="3" fontId="25" fillId="3" borderId="92" xfId="0" applyNumberFormat="1" applyFont="1" applyFill="1" applyBorder="1"/>
    <xf numFmtId="0" fontId="25" fillId="2" borderId="42" xfId="0" applyFont="1" applyFill="1" applyBorder="1"/>
    <xf numFmtId="0" fontId="29" fillId="2" borderId="101" xfId="0" applyFont="1" applyFill="1" applyBorder="1"/>
    <xf numFmtId="3" fontId="29" fillId="9" borderId="48" xfId="0" applyNumberFormat="1" applyFont="1" applyFill="1" applyBorder="1"/>
    <xf numFmtId="0" fontId="15" fillId="2" borderId="247" xfId="0" applyFont="1" applyFill="1" applyBorder="1"/>
    <xf numFmtId="0" fontId="15" fillId="2" borderId="188" xfId="0" applyFont="1" applyFill="1" applyBorder="1"/>
    <xf numFmtId="0" fontId="15" fillId="2" borderId="65" xfId="0" applyFont="1" applyFill="1" applyBorder="1"/>
    <xf numFmtId="0" fontId="15" fillId="2" borderId="239" xfId="0" applyFont="1" applyFill="1" applyBorder="1"/>
    <xf numFmtId="0" fontId="15" fillId="2" borderId="65" xfId="0" applyFont="1" applyFill="1" applyBorder="1" applyAlignment="1">
      <alignment horizontal="right"/>
    </xf>
    <xf numFmtId="0" fontId="15" fillId="2" borderId="248" xfId="0" applyFont="1" applyFill="1" applyBorder="1"/>
    <xf numFmtId="0" fontId="15" fillId="2" borderId="203" xfId="0" applyFont="1" applyFill="1" applyBorder="1"/>
    <xf numFmtId="0" fontId="15" fillId="2" borderId="139" xfId="0" applyFont="1" applyFill="1" applyBorder="1"/>
    <xf numFmtId="0" fontId="15" fillId="2" borderId="249" xfId="0" applyFont="1" applyFill="1" applyBorder="1"/>
    <xf numFmtId="0" fontId="29" fillId="3" borderId="90" xfId="0" applyFont="1" applyFill="1" applyBorder="1"/>
    <xf numFmtId="0" fontId="29" fillId="3" borderId="51" xfId="0" applyFont="1" applyFill="1" applyBorder="1"/>
    <xf numFmtId="0" fontId="15" fillId="2" borderId="250" xfId="0" applyFont="1" applyFill="1" applyBorder="1"/>
    <xf numFmtId="0" fontId="15" fillId="2" borderId="251" xfId="0" applyFont="1" applyFill="1" applyBorder="1"/>
    <xf numFmtId="0" fontId="29" fillId="3" borderId="75" xfId="0" applyFont="1" applyFill="1" applyBorder="1" applyAlignment="1">
      <alignment horizontal="right"/>
    </xf>
    <xf numFmtId="0" fontId="25" fillId="3" borderId="76" xfId="0" applyFont="1" applyFill="1" applyBorder="1"/>
    <xf numFmtId="0" fontId="29" fillId="3" borderId="48" xfId="0" applyFont="1" applyFill="1" applyBorder="1"/>
    <xf numFmtId="3" fontId="25" fillId="3" borderId="151" xfId="0" applyNumberFormat="1" applyFont="1" applyFill="1" applyBorder="1"/>
    <xf numFmtId="3" fontId="25" fillId="3" borderId="153" xfId="0" applyNumberFormat="1" applyFont="1" applyFill="1" applyBorder="1"/>
    <xf numFmtId="3" fontId="25" fillId="3" borderId="86" xfId="0" applyNumberFormat="1" applyFont="1" applyFill="1" applyBorder="1"/>
    <xf numFmtId="3" fontId="29" fillId="2" borderId="76" xfId="0" applyNumberFormat="1" applyFont="1" applyFill="1" applyBorder="1"/>
    <xf numFmtId="0" fontId="25" fillId="2" borderId="77" xfId="0" applyFont="1" applyFill="1" applyBorder="1"/>
    <xf numFmtId="0" fontId="29" fillId="2" borderId="102" xfId="0" applyFont="1" applyFill="1" applyBorder="1"/>
    <xf numFmtId="3" fontId="25" fillId="9" borderId="48" xfId="0" applyNumberFormat="1" applyFont="1" applyFill="1" applyBorder="1"/>
    <xf numFmtId="3" fontId="29" fillId="9" borderId="51" xfId="0" applyNumberFormat="1" applyFont="1" applyFill="1" applyBorder="1"/>
    <xf numFmtId="3" fontId="25" fillId="9" borderId="82" xfId="0" applyNumberFormat="1" applyFont="1" applyFill="1" applyBorder="1"/>
    <xf numFmtId="0" fontId="25" fillId="9" borderId="2" xfId="0" applyFont="1" applyFill="1" applyBorder="1"/>
    <xf numFmtId="0" fontId="25" fillId="9" borderId="22" xfId="0" applyFont="1" applyFill="1" applyBorder="1" applyAlignment="1">
      <alignment vertical="center"/>
    </xf>
    <xf numFmtId="0" fontId="25" fillId="2" borderId="5" xfId="0" applyFont="1" applyFill="1" applyBorder="1"/>
    <xf numFmtId="0" fontId="25" fillId="2" borderId="7" xfId="0" applyFont="1" applyFill="1" applyBorder="1"/>
    <xf numFmtId="0" fontId="29" fillId="2" borderId="7" xfId="0" applyFont="1" applyFill="1" applyBorder="1"/>
    <xf numFmtId="0" fontId="25" fillId="2" borderId="10" xfId="0" applyFont="1" applyFill="1" applyBorder="1"/>
    <xf numFmtId="0" fontId="29" fillId="2" borderId="10" xfId="0" applyFont="1" applyFill="1" applyBorder="1"/>
    <xf numFmtId="3" fontId="25" fillId="2" borderId="23" xfId="0" applyNumberFormat="1" applyFont="1" applyFill="1" applyBorder="1"/>
    <xf numFmtId="3" fontId="25" fillId="2" borderId="24" xfId="0" applyNumberFormat="1" applyFont="1" applyFill="1" applyBorder="1"/>
    <xf numFmtId="3" fontId="29" fillId="2" borderId="24" xfId="0" applyNumberFormat="1" applyFont="1" applyFill="1" applyBorder="1"/>
    <xf numFmtId="3" fontId="25" fillId="2" borderId="11" xfId="0" applyNumberFormat="1" applyFont="1" applyFill="1" applyBorder="1"/>
    <xf numFmtId="3" fontId="25" fillId="2" borderId="138" xfId="0" applyNumberFormat="1" applyFont="1" applyFill="1" applyBorder="1"/>
    <xf numFmtId="3" fontId="29" fillId="2" borderId="138" xfId="0" applyNumberFormat="1" applyFont="1" applyFill="1" applyBorder="1"/>
    <xf numFmtId="0" fontId="25" fillId="9" borderId="196" xfId="0" applyFont="1" applyFill="1" applyBorder="1"/>
    <xf numFmtId="0" fontId="9" fillId="9" borderId="227" xfId="0" applyFont="1" applyFill="1" applyBorder="1"/>
    <xf numFmtId="0" fontId="9" fillId="9" borderId="0" xfId="0" applyFont="1" applyFill="1" applyBorder="1"/>
    <xf numFmtId="0" fontId="9" fillId="9" borderId="187" xfId="0" applyFont="1" applyFill="1" applyBorder="1" applyAlignment="1">
      <alignment horizontal="center"/>
    </xf>
    <xf numFmtId="0" fontId="9" fillId="9" borderId="184" xfId="0" applyFont="1" applyFill="1" applyBorder="1" applyAlignment="1">
      <alignment horizontal="center"/>
    </xf>
    <xf numFmtId="0" fontId="9" fillId="9" borderId="227" xfId="0" applyFont="1" applyFill="1" applyBorder="1" applyAlignment="1">
      <alignment horizontal="center"/>
    </xf>
    <xf numFmtId="0" fontId="9" fillId="9" borderId="21" xfId="0" applyFont="1" applyFill="1" applyBorder="1" applyAlignment="1">
      <alignment horizontal="center"/>
    </xf>
    <xf numFmtId="0" fontId="9" fillId="9" borderId="105" xfId="0" applyFont="1" applyFill="1" applyBorder="1" applyAlignment="1">
      <alignment horizontal="center"/>
    </xf>
    <xf numFmtId="0" fontId="9" fillId="9" borderId="137" xfId="0" applyFont="1" applyFill="1" applyBorder="1"/>
    <xf numFmtId="0" fontId="9" fillId="9" borderId="202" xfId="0" applyFont="1" applyFill="1" applyBorder="1"/>
    <xf numFmtId="0" fontId="9" fillId="9" borderId="203" xfId="0" applyFont="1" applyFill="1" applyBorder="1"/>
    <xf numFmtId="0" fontId="30" fillId="2" borderId="103" xfId="0" applyFont="1" applyFill="1" applyBorder="1"/>
    <xf numFmtId="0" fontId="9" fillId="2" borderId="227" xfId="0" applyFont="1" applyFill="1" applyBorder="1"/>
    <xf numFmtId="0" fontId="9" fillId="2" borderId="187" xfId="0" applyFont="1" applyFill="1" applyBorder="1"/>
    <xf numFmtId="0" fontId="9" fillId="2" borderId="137" xfId="0" applyFont="1" applyFill="1" applyBorder="1"/>
    <xf numFmtId="0" fontId="30" fillId="2" borderId="107" xfId="0" applyFont="1" applyFill="1" applyBorder="1"/>
    <xf numFmtId="0" fontId="30" fillId="2" borderId="187" xfId="0" applyFont="1" applyFill="1" applyBorder="1"/>
    <xf numFmtId="0" fontId="30" fillId="2" borderId="126" xfId="0" applyFont="1" applyFill="1" applyBorder="1"/>
    <xf numFmtId="0" fontId="9" fillId="2" borderId="126" xfId="0" applyFont="1" applyFill="1" applyBorder="1"/>
    <xf numFmtId="3" fontId="9" fillId="2" borderId="184" xfId="0" applyNumberFormat="1" applyFont="1" applyFill="1" applyBorder="1"/>
    <xf numFmtId="3" fontId="9" fillId="2" borderId="188" xfId="0" applyNumberFormat="1" applyFont="1" applyFill="1" applyBorder="1"/>
    <xf numFmtId="0" fontId="30" fillId="2" borderId="137" xfId="0" applyFont="1" applyFill="1" applyBorder="1"/>
    <xf numFmtId="0" fontId="30" fillId="2" borderId="202" xfId="0" applyFont="1" applyFill="1" applyBorder="1"/>
    <xf numFmtId="0" fontId="9" fillId="2" borderId="202" xfId="0" applyFont="1" applyFill="1" applyBorder="1"/>
    <xf numFmtId="0" fontId="9" fillId="9" borderId="5" xfId="0" applyFont="1" applyFill="1" applyBorder="1"/>
    <xf numFmtId="0" fontId="9" fillId="9" borderId="6" xfId="0" applyFont="1" applyFill="1" applyBorder="1"/>
    <xf numFmtId="0" fontId="9" fillId="9" borderId="2" xfId="0" applyFont="1" applyFill="1" applyBorder="1" applyAlignment="1">
      <alignment horizontal="center"/>
    </xf>
    <xf numFmtId="0" fontId="9" fillId="9" borderId="23" xfId="0" applyFont="1" applyFill="1" applyBorder="1"/>
    <xf numFmtId="0" fontId="9" fillId="9" borderId="21" xfId="0" applyFont="1" applyFill="1" applyBorder="1"/>
    <xf numFmtId="0" fontId="9" fillId="2" borderId="103" xfId="0" applyFont="1" applyFill="1" applyBorder="1"/>
    <xf numFmtId="0" fontId="9" fillId="2" borderId="106" xfId="0" applyFont="1" applyFill="1" applyBorder="1"/>
    <xf numFmtId="3" fontId="9" fillId="2" borderId="107" xfId="0" applyNumberFormat="1" applyFont="1" applyFill="1" applyBorder="1"/>
    <xf numFmtId="4" fontId="9" fillId="2" borderId="107" xfId="0" applyNumberFormat="1" applyFont="1" applyFill="1" applyBorder="1"/>
    <xf numFmtId="16" fontId="9" fillId="0" borderId="0" xfId="0" applyNumberFormat="1" applyFont="1"/>
    <xf numFmtId="3" fontId="9" fillId="0" borderId="0" xfId="0" applyNumberFormat="1" applyFont="1"/>
    <xf numFmtId="3" fontId="25" fillId="0" borderId="151" xfId="0" applyNumberFormat="1" applyFont="1" applyFill="1" applyBorder="1"/>
    <xf numFmtId="3" fontId="25" fillId="0" borderId="151" xfId="0" applyNumberFormat="1" applyFont="1" applyFill="1" applyBorder="1" applyProtection="1">
      <protection locked="0"/>
    </xf>
    <xf numFmtId="3" fontId="25" fillId="0" borderId="36" xfId="0" applyNumberFormat="1" applyFont="1" applyFill="1" applyBorder="1"/>
    <xf numFmtId="0" fontId="35" fillId="9" borderId="14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3" fontId="13" fillId="2" borderId="116" xfId="0" applyNumberFormat="1" applyFont="1" applyFill="1" applyBorder="1" applyAlignment="1">
      <alignment horizontal="right" wrapText="1"/>
    </xf>
    <xf numFmtId="3" fontId="13" fillId="0" borderId="1" xfId="0" applyNumberFormat="1" applyFont="1" applyFill="1" applyBorder="1" applyAlignment="1"/>
    <xf numFmtId="3" fontId="15" fillId="0" borderId="1" xfId="0" applyNumberFormat="1" applyFont="1" applyFill="1" applyBorder="1" applyAlignment="1" applyProtection="1"/>
    <xf numFmtId="3" fontId="13" fillId="0" borderId="1" xfId="0" applyNumberFormat="1" applyFont="1" applyBorder="1" applyAlignment="1"/>
    <xf numFmtId="3" fontId="15" fillId="0" borderId="173" xfId="0" applyNumberFormat="1" applyFont="1" applyFill="1" applyBorder="1" applyAlignment="1" applyProtection="1"/>
    <xf numFmtId="3" fontId="13" fillId="0" borderId="173" xfId="0" applyNumberFormat="1" applyFont="1" applyFill="1" applyBorder="1" applyAlignment="1"/>
    <xf numFmtId="3" fontId="13" fillId="0" borderId="173" xfId="0" applyNumberFormat="1" applyFont="1" applyBorder="1" applyAlignment="1"/>
    <xf numFmtId="0" fontId="13" fillId="9" borderId="143" xfId="0" applyFont="1" applyFill="1" applyBorder="1" applyAlignment="1">
      <alignment horizontal="center" vertical="center" wrapText="1"/>
    </xf>
    <xf numFmtId="3" fontId="29" fillId="9" borderId="157" xfId="0" applyNumberFormat="1" applyFont="1" applyFill="1" applyBorder="1" applyAlignment="1">
      <alignment horizontal="right"/>
    </xf>
    <xf numFmtId="0" fontId="27" fillId="10" borderId="190" xfId="0" applyFont="1" applyFill="1" applyBorder="1" applyAlignment="1">
      <alignment horizontal="center"/>
    </xf>
    <xf numFmtId="4" fontId="37" fillId="2" borderId="186" xfId="0" applyNumberFormat="1" applyFont="1" applyFill="1" applyBorder="1" applyAlignment="1" applyProtection="1">
      <alignment horizontal="right"/>
    </xf>
    <xf numFmtId="4" fontId="9" fillId="0" borderId="110" xfId="0" applyNumberFormat="1" applyFont="1" applyBorder="1"/>
    <xf numFmtId="0" fontId="25" fillId="9" borderId="21" xfId="0" applyFont="1" applyFill="1" applyBorder="1" applyAlignment="1">
      <alignment horizontal="center" vertical="center"/>
    </xf>
    <xf numFmtId="3" fontId="15" fillId="10" borderId="140" xfId="0" applyNumberFormat="1" applyFont="1" applyFill="1" applyBorder="1"/>
    <xf numFmtId="0" fontId="15" fillId="10" borderId="140" xfId="0" applyFont="1" applyFill="1" applyBorder="1"/>
    <xf numFmtId="0" fontId="14" fillId="9" borderId="173" xfId="0" applyFont="1" applyFill="1" applyBorder="1" applyAlignment="1">
      <alignment horizontal="center" vertical="center" wrapText="1"/>
    </xf>
    <xf numFmtId="0" fontId="25" fillId="9" borderId="196" xfId="0" applyFont="1" applyFill="1" applyBorder="1" applyAlignment="1">
      <alignment horizontal="center"/>
    </xf>
    <xf numFmtId="0" fontId="9" fillId="0" borderId="239" xfId="0" applyFont="1" applyBorder="1"/>
    <xf numFmtId="0" fontId="25" fillId="2" borderId="186" xfId="0" applyFont="1" applyFill="1" applyBorder="1"/>
    <xf numFmtId="0" fontId="25" fillId="2" borderId="196" xfId="0" applyFont="1" applyFill="1" applyBorder="1"/>
    <xf numFmtId="0" fontId="25" fillId="2" borderId="187" xfId="0" applyFont="1" applyFill="1" applyBorder="1"/>
    <xf numFmtId="0" fontId="25" fillId="2" borderId="188" xfId="0" applyFont="1" applyFill="1" applyBorder="1"/>
    <xf numFmtId="0" fontId="25" fillId="2" borderId="126" xfId="0" applyFont="1" applyFill="1" applyBorder="1"/>
    <xf numFmtId="0" fontId="25" fillId="2" borderId="227" xfId="0" applyFont="1" applyFill="1" applyBorder="1"/>
    <xf numFmtId="0" fontId="25" fillId="2" borderId="239" xfId="0" applyFont="1" applyFill="1" applyBorder="1"/>
    <xf numFmtId="0" fontId="25" fillId="2" borderId="0" xfId="0" applyFont="1" applyFill="1" applyBorder="1"/>
    <xf numFmtId="0" fontId="25" fillId="2" borderId="137" xfId="0" applyFont="1" applyFill="1" applyBorder="1"/>
    <xf numFmtId="0" fontId="25" fillId="2" borderId="203" xfId="0" applyFont="1" applyFill="1" applyBorder="1"/>
    <xf numFmtId="0" fontId="25" fillId="2" borderId="202" xfId="0" applyFont="1" applyFill="1" applyBorder="1"/>
    <xf numFmtId="0" fontId="25" fillId="9" borderId="8" xfId="0" applyFont="1" applyFill="1" applyBorder="1" applyAlignment="1">
      <alignment vertical="center"/>
    </xf>
    <xf numFmtId="0" fontId="25" fillId="9" borderId="196" xfId="0" applyFont="1" applyFill="1" applyBorder="1" applyAlignment="1">
      <alignment vertical="center"/>
    </xf>
    <xf numFmtId="0" fontId="9" fillId="9" borderId="186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vertical="center"/>
    </xf>
    <xf numFmtId="0" fontId="25" fillId="9" borderId="5" xfId="0" applyFont="1" applyFill="1" applyBorder="1" applyAlignment="1">
      <alignment vertical="center"/>
    </xf>
    <xf numFmtId="0" fontId="25" fillId="9" borderId="6" xfId="0" applyFont="1" applyFill="1" applyBorder="1" applyAlignment="1">
      <alignment vertical="center"/>
    </xf>
    <xf numFmtId="0" fontId="29" fillId="2" borderId="8" xfId="0" applyFont="1" applyFill="1" applyBorder="1"/>
    <xf numFmtId="0" fontId="29" fillId="2" borderId="186" xfId="0" applyFont="1" applyFill="1" applyBorder="1"/>
    <xf numFmtId="0" fontId="29" fillId="2" borderId="187" xfId="0" applyFont="1" applyFill="1" applyBorder="1"/>
    <xf numFmtId="0" fontId="29" fillId="2" borderId="188" xfId="0" applyFont="1" applyFill="1" applyBorder="1"/>
    <xf numFmtId="0" fontId="29" fillId="2" borderId="227" xfId="0" applyFont="1" applyFill="1" applyBorder="1"/>
    <xf numFmtId="0" fontId="29" fillId="2" borderId="239" xfId="0" applyFont="1" applyFill="1" applyBorder="1"/>
    <xf numFmtId="0" fontId="29" fillId="2" borderId="137" xfId="0" applyFont="1" applyFill="1" applyBorder="1"/>
    <xf numFmtId="0" fontId="29" fillId="2" borderId="203" xfId="0" applyFont="1" applyFill="1" applyBorder="1"/>
    <xf numFmtId="0" fontId="29" fillId="2" borderId="196" xfId="0" applyFont="1" applyFill="1" applyBorder="1"/>
    <xf numFmtId="0" fontId="29" fillId="2" borderId="126" xfId="0" applyFont="1" applyFill="1" applyBorder="1"/>
    <xf numFmtId="0" fontId="29" fillId="2" borderId="0" xfId="0" applyFont="1" applyFill="1" applyBorder="1"/>
    <xf numFmtId="0" fontId="29" fillId="2" borderId="202" xfId="0" applyFont="1" applyFill="1" applyBorder="1"/>
    <xf numFmtId="3" fontId="9" fillId="2" borderId="203" xfId="0" applyNumberFormat="1" applyFont="1" applyFill="1" applyBorder="1" applyAlignment="1">
      <alignment horizontal="right"/>
    </xf>
    <xf numFmtId="0" fontId="29" fillId="4" borderId="202" xfId="0" applyFont="1" applyFill="1" applyBorder="1"/>
    <xf numFmtId="0" fontId="25" fillId="9" borderId="186" xfId="0" applyFont="1" applyFill="1" applyBorder="1" applyAlignment="1">
      <alignment horizontal="center" wrapText="1"/>
    </xf>
    <xf numFmtId="0" fontId="9" fillId="0" borderId="239" xfId="0" applyFont="1" applyFill="1" applyBorder="1"/>
    <xf numFmtId="3" fontId="30" fillId="2" borderId="143" xfId="0" applyNumberFormat="1" applyFont="1" applyFill="1" applyBorder="1"/>
    <xf numFmtId="0" fontId="30" fillId="0" borderId="21" xfId="0" applyFont="1" applyBorder="1"/>
    <xf numFmtId="0" fontId="30" fillId="0" borderId="143" xfId="0" applyFont="1" applyBorder="1"/>
    <xf numFmtId="0" fontId="25" fillId="9" borderId="173" xfId="0" applyFont="1" applyFill="1" applyBorder="1" applyAlignment="1">
      <alignment horizontal="center" vertical="center" wrapText="1"/>
    </xf>
    <xf numFmtId="0" fontId="29" fillId="9" borderId="173" xfId="0" applyFont="1" applyFill="1" applyBorder="1" applyAlignment="1">
      <alignment horizontal="center" vertical="center" wrapText="1"/>
    </xf>
    <xf numFmtId="0" fontId="15" fillId="10" borderId="132" xfId="0" applyFont="1" applyFill="1" applyBorder="1" applyAlignment="1">
      <alignment horizontal="center" vertical="center"/>
    </xf>
    <xf numFmtId="0" fontId="15" fillId="10" borderId="47" xfId="0" applyFont="1" applyFill="1" applyBorder="1" applyAlignment="1">
      <alignment horizontal="center" vertical="center"/>
    </xf>
    <xf numFmtId="49" fontId="15" fillId="10" borderId="46" xfId="0" applyNumberFormat="1" applyFont="1" applyFill="1" applyBorder="1" applyAlignment="1">
      <alignment horizontal="center" vertical="center"/>
    </xf>
    <xf numFmtId="0" fontId="15" fillId="10" borderId="46" xfId="0" applyFont="1" applyFill="1" applyBorder="1" applyAlignment="1">
      <alignment horizontal="center" vertical="center"/>
    </xf>
    <xf numFmtId="49" fontId="15" fillId="10" borderId="80" xfId="0" applyNumberFormat="1" applyFont="1" applyFill="1" applyBorder="1" applyAlignment="1">
      <alignment horizontal="center" vertical="center"/>
    </xf>
    <xf numFmtId="0" fontId="25" fillId="9" borderId="173" xfId="0" applyFont="1" applyFill="1" applyBorder="1" applyAlignment="1">
      <alignment horizontal="center"/>
    </xf>
    <xf numFmtId="0" fontId="25" fillId="4" borderId="173" xfId="0" applyFont="1" applyFill="1" applyBorder="1" applyAlignment="1">
      <alignment horizontal="center"/>
    </xf>
    <xf numFmtId="0" fontId="25" fillId="2" borderId="173" xfId="0" applyFont="1" applyFill="1" applyBorder="1" applyAlignment="1">
      <alignment horizontal="center"/>
    </xf>
    <xf numFmtId="0" fontId="13" fillId="0" borderId="0" xfId="0" applyFont="1" applyFill="1" applyAlignment="1">
      <alignment wrapText="1"/>
    </xf>
    <xf numFmtId="0" fontId="14" fillId="9" borderId="173" xfId="0" applyFont="1" applyFill="1" applyBorder="1" applyAlignment="1">
      <alignment horizontal="center" vertical="center"/>
    </xf>
    <xf numFmtId="3" fontId="21" fillId="9" borderId="55" xfId="0" applyNumberFormat="1" applyFont="1" applyFill="1" applyBorder="1" applyAlignment="1">
      <alignment horizontal="right" wrapText="1"/>
    </xf>
    <xf numFmtId="0" fontId="15" fillId="10" borderId="1" xfId="0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center" vertical="center" wrapText="1"/>
    </xf>
    <xf numFmtId="0" fontId="25" fillId="0" borderId="0" xfId="2" applyFont="1" applyAlignment="1" applyProtection="1">
      <alignment horizontal="center"/>
      <protection locked="0"/>
    </xf>
    <xf numFmtId="0" fontId="7" fillId="0" borderId="0" xfId="3" applyAlignment="1" applyProtection="1"/>
    <xf numFmtId="0" fontId="25" fillId="0" borderId="0" xfId="2" applyFont="1" applyAlignment="1" applyProtection="1">
      <alignment horizontal="center"/>
      <protection locked="0"/>
    </xf>
    <xf numFmtId="0" fontId="25" fillId="0" borderId="0" xfId="2" applyFont="1" applyAlignment="1" applyProtection="1">
      <alignment vertical="top"/>
      <protection locked="0"/>
    </xf>
    <xf numFmtId="0" fontId="25" fillId="0" borderId="0" xfId="2" applyFont="1" applyAlignment="1" applyProtection="1">
      <alignment horizontal="center" vertical="top"/>
      <protection locked="0"/>
    </xf>
    <xf numFmtId="0" fontId="48" fillId="0" borderId="0" xfId="3" applyFont="1" applyAlignment="1" applyProtection="1">
      <alignment vertical="top"/>
    </xf>
    <xf numFmtId="0" fontId="7" fillId="0" borderId="0" xfId="3" applyAlignment="1" applyProtection="1">
      <protection locked="0"/>
    </xf>
    <xf numFmtId="0" fontId="29" fillId="9" borderId="1" xfId="0" applyFont="1" applyFill="1" applyBorder="1" applyAlignment="1">
      <alignment horizontal="center"/>
    </xf>
    <xf numFmtId="3" fontId="35" fillId="9" borderId="118" xfId="0" applyNumberFormat="1" applyFont="1" applyFill="1" applyBorder="1" applyAlignment="1">
      <alignment horizontal="right" wrapText="1"/>
    </xf>
    <xf numFmtId="3" fontId="15" fillId="0" borderId="173" xfId="0" applyNumberFormat="1" applyFont="1" applyFill="1" applyBorder="1" applyAlignment="1">
      <alignment horizontal="right"/>
    </xf>
    <xf numFmtId="3" fontId="13" fillId="0" borderId="184" xfId="0" applyNumberFormat="1" applyFont="1" applyFill="1" applyBorder="1" applyAlignment="1">
      <alignment horizontal="right" wrapText="1"/>
    </xf>
    <xf numFmtId="3" fontId="35" fillId="9" borderId="136" xfId="0" applyNumberFormat="1" applyFont="1" applyFill="1" applyBorder="1" applyAlignment="1">
      <alignment horizontal="right" wrapText="1"/>
    </xf>
    <xf numFmtId="3" fontId="35" fillId="2" borderId="2" xfId="0" applyNumberFormat="1" applyFont="1" applyFill="1" applyBorder="1" applyAlignment="1">
      <alignment horizontal="right" wrapText="1"/>
    </xf>
    <xf numFmtId="3" fontId="13" fillId="0" borderId="173" xfId="0" applyNumberFormat="1" applyFont="1" applyFill="1" applyBorder="1" applyAlignment="1">
      <alignment horizontal="right"/>
    </xf>
    <xf numFmtId="3" fontId="35" fillId="9" borderId="186" xfId="0" applyNumberFormat="1" applyFont="1" applyFill="1" applyBorder="1" applyAlignment="1">
      <alignment horizontal="right" wrapText="1"/>
    </xf>
    <xf numFmtId="3" fontId="35" fillId="9" borderId="55" xfId="0" applyNumberFormat="1" applyFont="1" applyFill="1" applyBorder="1" applyAlignment="1">
      <alignment horizontal="right" wrapText="1"/>
    </xf>
    <xf numFmtId="3" fontId="35" fillId="9" borderId="138" xfId="0" applyNumberFormat="1" applyFont="1" applyFill="1" applyBorder="1" applyAlignment="1">
      <alignment horizontal="right" wrapText="1"/>
    </xf>
    <xf numFmtId="3" fontId="35" fillId="2" borderId="22" xfId="0" applyNumberFormat="1" applyFont="1" applyFill="1" applyBorder="1" applyAlignment="1">
      <alignment horizontal="right" wrapText="1"/>
    </xf>
    <xf numFmtId="3" fontId="13" fillId="0" borderId="184" xfId="0" applyNumberFormat="1" applyFont="1" applyFill="1" applyBorder="1" applyAlignment="1">
      <alignment horizontal="right"/>
    </xf>
    <xf numFmtId="0" fontId="4" fillId="0" borderId="0" xfId="0" applyFont="1"/>
    <xf numFmtId="0" fontId="21" fillId="9" borderId="22" xfId="0" applyFont="1" applyFill="1" applyBorder="1" applyAlignment="1">
      <alignment horizontal="center" vertical="top" wrapText="1"/>
    </xf>
    <xf numFmtId="0" fontId="18" fillId="9" borderId="187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top" wrapText="1"/>
    </xf>
    <xf numFmtId="0" fontId="3" fillId="0" borderId="0" xfId="0" applyFont="1"/>
    <xf numFmtId="0" fontId="9" fillId="10" borderId="47" xfId="0" applyFont="1" applyFill="1" applyBorder="1" applyAlignment="1">
      <alignment vertical="center"/>
    </xf>
    <xf numFmtId="0" fontId="9" fillId="10" borderId="48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quotePrefix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8" fillId="0" borderId="0" xfId="0" quotePrefix="1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55" fillId="0" borderId="0" xfId="0" applyFont="1" applyAlignment="1">
      <alignment horizontal="center" wrapText="1"/>
    </xf>
    <xf numFmtId="0" fontId="25" fillId="0" borderId="0" xfId="2" applyFont="1" applyAlignment="1" applyProtection="1">
      <alignment horizontal="center"/>
      <protection locked="0"/>
    </xf>
    <xf numFmtId="0" fontId="7" fillId="0" borderId="0" xfId="3" applyAlignment="1" applyProtection="1">
      <alignment wrapText="1"/>
    </xf>
    <xf numFmtId="0" fontId="0" fillId="0" borderId="0" xfId="0" applyAlignment="1">
      <alignment wrapText="1"/>
    </xf>
    <xf numFmtId="0" fontId="21" fillId="2" borderId="3" xfId="0" applyFont="1" applyFill="1" applyBorder="1" applyAlignment="1">
      <alignment horizontal="center" vertical="center" textRotation="90" wrapText="1"/>
    </xf>
    <xf numFmtId="0" fontId="21" fillId="2" borderId="173" xfId="0" applyFont="1" applyFill="1" applyBorder="1" applyAlignment="1">
      <alignment horizontal="center" vertical="center" textRotation="90" wrapText="1"/>
    </xf>
    <xf numFmtId="0" fontId="14" fillId="2" borderId="173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21" fillId="2" borderId="143" xfId="0" applyFont="1" applyFill="1" applyBorder="1" applyAlignment="1">
      <alignment horizontal="center" vertical="center" textRotation="90" wrapText="1"/>
    </xf>
    <xf numFmtId="0" fontId="14" fillId="9" borderId="173" xfId="0" applyFont="1" applyFill="1" applyBorder="1" applyAlignment="1">
      <alignment horizontal="center" vertical="center" wrapText="1"/>
    </xf>
    <xf numFmtId="0" fontId="14" fillId="9" borderId="173" xfId="0" applyFont="1" applyFill="1" applyBorder="1" applyAlignment="1">
      <alignment horizontal="center" wrapText="1"/>
    </xf>
    <xf numFmtId="0" fontId="17" fillId="9" borderId="1" xfId="0" applyFont="1" applyFill="1" applyBorder="1" applyAlignment="1">
      <alignment horizontal="center" vertical="center" wrapText="1"/>
    </xf>
    <xf numFmtId="0" fontId="21" fillId="9" borderId="118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wrapText="1"/>
    </xf>
    <xf numFmtId="0" fontId="21" fillId="2" borderId="3" xfId="0" applyFont="1" applyFill="1" applyBorder="1" applyAlignment="1">
      <alignment horizontal="left" vertical="center" textRotation="90" wrapText="1"/>
    </xf>
    <xf numFmtId="0" fontId="21" fillId="2" borderId="173" xfId="0" applyFont="1" applyFill="1" applyBorder="1" applyAlignment="1">
      <alignment textRotation="90" wrapText="1"/>
    </xf>
    <xf numFmtId="0" fontId="14" fillId="2" borderId="173" xfId="0" applyFont="1" applyFill="1" applyBorder="1" applyAlignment="1">
      <alignment textRotation="90" wrapText="1"/>
    </xf>
    <xf numFmtId="0" fontId="14" fillId="2" borderId="4" xfId="0" applyFont="1" applyFill="1" applyBorder="1" applyAlignment="1">
      <alignment textRotation="90" wrapText="1"/>
    </xf>
    <xf numFmtId="0" fontId="21" fillId="9" borderId="24" xfId="0" applyFont="1" applyFill="1" applyBorder="1" applyAlignment="1">
      <alignment horizontal="center" vertical="top" wrapText="1"/>
    </xf>
    <xf numFmtId="0" fontId="21" fillId="9" borderId="13" xfId="0" applyFont="1" applyFill="1" applyBorder="1" applyAlignment="1">
      <alignment horizontal="center" vertical="top" wrapText="1"/>
    </xf>
    <xf numFmtId="0" fontId="2" fillId="9" borderId="21" xfId="0" applyFont="1" applyFill="1" applyBorder="1" applyAlignment="1">
      <alignment horizontal="center" vertical="top" wrapText="1"/>
    </xf>
    <xf numFmtId="0" fontId="14" fillId="9" borderId="143" xfId="0" applyFont="1" applyFill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center"/>
    </xf>
    <xf numFmtId="0" fontId="14" fillId="9" borderId="186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center" vertical="center" wrapText="1"/>
    </xf>
    <xf numFmtId="0" fontId="13" fillId="9" borderId="145" xfId="0" applyFont="1" applyFill="1" applyBorder="1" applyAlignment="1">
      <alignment horizontal="center" vertical="center" wrapText="1"/>
    </xf>
    <xf numFmtId="0" fontId="13" fillId="9" borderId="11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top"/>
    </xf>
    <xf numFmtId="0" fontId="13" fillId="0" borderId="196" xfId="0" applyFont="1" applyBorder="1" applyAlignment="1">
      <alignment vertical="top"/>
    </xf>
    <xf numFmtId="0" fontId="13" fillId="0" borderId="186" xfId="0" applyFont="1" applyBorder="1" applyAlignment="1">
      <alignment vertical="top"/>
    </xf>
    <xf numFmtId="0" fontId="35" fillId="2" borderId="18" xfId="0" applyFont="1" applyFill="1" applyBorder="1" applyAlignment="1">
      <alignment horizontal="center"/>
    </xf>
    <xf numFmtId="0" fontId="35" fillId="2" borderId="19" xfId="0" applyFont="1" applyFill="1" applyBorder="1" applyAlignment="1">
      <alignment horizontal="center"/>
    </xf>
    <xf numFmtId="0" fontId="35" fillId="2" borderId="20" xfId="0" applyFont="1" applyFill="1" applyBorder="1" applyAlignment="1">
      <alignment horizontal="center"/>
    </xf>
    <xf numFmtId="0" fontId="13" fillId="0" borderId="184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143" xfId="0" applyFont="1" applyBorder="1" applyAlignment="1">
      <alignment vertical="center"/>
    </xf>
    <xf numFmtId="0" fontId="13" fillId="0" borderId="8" xfId="0" applyFont="1" applyBorder="1" applyAlignment="1">
      <alignment vertical="top" wrapText="1"/>
    </xf>
    <xf numFmtId="0" fontId="13" fillId="0" borderId="186" xfId="0" applyFont="1" applyBorder="1" applyAlignment="1">
      <alignment vertical="top" wrapText="1"/>
    </xf>
    <xf numFmtId="0" fontId="13" fillId="0" borderId="184" xfId="0" applyFont="1" applyBorder="1" applyAlignment="1">
      <alignment horizontal="left" vertical="center" wrapText="1"/>
    </xf>
    <xf numFmtId="0" fontId="13" fillId="0" borderId="143" xfId="0" applyFont="1" applyBorder="1" applyAlignment="1">
      <alignment horizontal="left" vertical="center" wrapText="1"/>
    </xf>
    <xf numFmtId="0" fontId="13" fillId="0" borderId="196" xfId="0" applyFont="1" applyBorder="1" applyAlignment="1">
      <alignment vertical="top" wrapText="1"/>
    </xf>
    <xf numFmtId="0" fontId="13" fillId="0" borderId="184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143" xfId="0" applyFont="1" applyBorder="1" applyAlignment="1">
      <alignment vertical="center" wrapText="1"/>
    </xf>
    <xf numFmtId="0" fontId="13" fillId="0" borderId="187" xfId="0" applyFont="1" applyBorder="1" applyAlignment="1">
      <alignment vertical="top" wrapText="1"/>
    </xf>
    <xf numFmtId="0" fontId="13" fillId="0" borderId="126" xfId="0" applyFont="1" applyBorder="1" applyAlignment="1">
      <alignment vertical="top" wrapText="1"/>
    </xf>
    <xf numFmtId="0" fontId="13" fillId="0" borderId="188" xfId="0" applyFont="1" applyBorder="1" applyAlignment="1">
      <alignment vertical="top" wrapText="1"/>
    </xf>
    <xf numFmtId="0" fontId="13" fillId="0" borderId="21" xfId="0" applyFont="1" applyBorder="1" applyAlignment="1">
      <alignment horizontal="left" vertical="center" wrapText="1"/>
    </xf>
    <xf numFmtId="0" fontId="13" fillId="0" borderId="184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43" xfId="0" applyFont="1" applyBorder="1" applyAlignment="1">
      <alignment horizontal="center" vertical="center" wrapText="1"/>
    </xf>
    <xf numFmtId="0" fontId="35" fillId="2" borderId="187" xfId="0" applyFont="1" applyFill="1" applyBorder="1" applyAlignment="1">
      <alignment horizontal="left"/>
    </xf>
    <xf numFmtId="0" fontId="35" fillId="2" borderId="126" xfId="0" applyFont="1" applyFill="1" applyBorder="1" applyAlignment="1">
      <alignment horizontal="left"/>
    </xf>
    <xf numFmtId="0" fontId="35" fillId="2" borderId="188" xfId="0" applyFont="1" applyFill="1" applyBorder="1" applyAlignment="1">
      <alignment horizontal="left"/>
    </xf>
    <xf numFmtId="0" fontId="13" fillId="9" borderId="187" xfId="0" applyFont="1" applyFill="1" applyBorder="1" applyAlignment="1">
      <alignment horizontal="left" vertical="center"/>
    </xf>
    <xf numFmtId="0" fontId="13" fillId="9" borderId="126" xfId="0" applyFont="1" applyFill="1" applyBorder="1" applyAlignment="1">
      <alignment horizontal="left" vertical="center"/>
    </xf>
    <xf numFmtId="0" fontId="13" fillId="9" borderId="188" xfId="0" applyFont="1" applyFill="1" applyBorder="1" applyAlignment="1">
      <alignment horizontal="left" vertical="center"/>
    </xf>
    <xf numFmtId="0" fontId="13" fillId="9" borderId="137" xfId="0" applyFont="1" applyFill="1" applyBorder="1" applyAlignment="1">
      <alignment horizontal="left" vertical="center"/>
    </xf>
    <xf numFmtId="0" fontId="13" fillId="9" borderId="202" xfId="0" applyFont="1" applyFill="1" applyBorder="1" applyAlignment="1">
      <alignment horizontal="left" vertical="center"/>
    </xf>
    <xf numFmtId="0" fontId="13" fillId="9" borderId="203" xfId="0" applyFont="1" applyFill="1" applyBorder="1" applyAlignment="1">
      <alignment horizontal="left" vertical="center"/>
    </xf>
    <xf numFmtId="0" fontId="13" fillId="9" borderId="187" xfId="0" applyFont="1" applyFill="1" applyBorder="1" applyAlignment="1">
      <alignment horizontal="center"/>
    </xf>
    <xf numFmtId="0" fontId="13" fillId="9" borderId="126" xfId="0" applyFont="1" applyFill="1" applyBorder="1" applyAlignment="1">
      <alignment horizontal="center"/>
    </xf>
    <xf numFmtId="0" fontId="13" fillId="9" borderId="188" xfId="0" applyFont="1" applyFill="1" applyBorder="1" applyAlignment="1">
      <alignment horizontal="center"/>
    </xf>
    <xf numFmtId="0" fontId="35" fillId="2" borderId="18" xfId="0" applyFont="1" applyFill="1" applyBorder="1" applyAlignment="1">
      <alignment horizontal="center" wrapText="1"/>
    </xf>
    <xf numFmtId="0" fontId="13" fillId="2" borderId="19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wrapText="1"/>
    </xf>
    <xf numFmtId="4" fontId="13" fillId="9" borderId="130" xfId="0" applyNumberFormat="1" applyFont="1" applyFill="1" applyBorder="1" applyAlignment="1">
      <alignment horizontal="right"/>
    </xf>
    <xf numFmtId="4" fontId="13" fillId="9" borderId="22" xfId="0" applyNumberFormat="1" applyFont="1" applyFill="1" applyBorder="1" applyAlignment="1">
      <alignment horizontal="right"/>
    </xf>
    <xf numFmtId="4" fontId="37" fillId="2" borderId="188" xfId="0" applyNumberFormat="1" applyFont="1" applyFill="1" applyBorder="1" applyAlignment="1" applyProtection="1">
      <alignment horizontal="right"/>
    </xf>
    <xf numFmtId="4" fontId="37" fillId="2" borderId="203" xfId="0" applyNumberFormat="1" applyFont="1" applyFill="1" applyBorder="1" applyAlignment="1" applyProtection="1">
      <alignment horizontal="right"/>
    </xf>
    <xf numFmtId="0" fontId="35" fillId="9" borderId="37" xfId="0" applyFont="1" applyFill="1" applyBorder="1" applyAlignment="1">
      <alignment horizontal="center" vertical="center" wrapText="1"/>
    </xf>
    <xf numFmtId="0" fontId="35" fillId="9" borderId="37" xfId="0" applyFont="1" applyFill="1" applyBorder="1" applyAlignment="1">
      <alignment wrapText="1"/>
    </xf>
    <xf numFmtId="0" fontId="13" fillId="9" borderId="117" xfId="0" applyFont="1" applyFill="1" applyBorder="1" applyAlignment="1">
      <alignment horizontal="center" vertical="top" wrapText="1"/>
    </xf>
    <xf numFmtId="0" fontId="13" fillId="9" borderId="111" xfId="0" applyFont="1" applyFill="1" applyBorder="1" applyAlignment="1">
      <alignment horizontal="center" vertical="top" wrapText="1"/>
    </xf>
    <xf numFmtId="0" fontId="35" fillId="9" borderId="117" xfId="0" applyFont="1" applyFill="1" applyBorder="1" applyAlignment="1">
      <alignment horizontal="center" vertical="top" wrapText="1"/>
    </xf>
    <xf numFmtId="0" fontId="35" fillId="9" borderId="111" xfId="0" applyFont="1" applyFill="1" applyBorder="1" applyAlignment="1">
      <alignment horizontal="center" vertical="top" wrapText="1"/>
    </xf>
    <xf numFmtId="0" fontId="13" fillId="9" borderId="165" xfId="0" applyFont="1" applyFill="1" applyBorder="1" applyAlignment="1">
      <alignment horizontal="center" vertical="center" wrapText="1"/>
    </xf>
    <xf numFmtId="0" fontId="13" fillId="9" borderId="196" xfId="0" applyFont="1" applyFill="1" applyBorder="1" applyAlignment="1">
      <alignment horizontal="center" vertical="center" wrapText="1"/>
    </xf>
    <xf numFmtId="0" fontId="13" fillId="9" borderId="186" xfId="0" applyFont="1" applyFill="1" applyBorder="1" applyAlignment="1">
      <alignment horizontal="center" vertical="center" wrapText="1"/>
    </xf>
    <xf numFmtId="0" fontId="13" fillId="9" borderId="204" xfId="0" applyFont="1" applyFill="1" applyBorder="1" applyAlignment="1">
      <alignment horizontal="center" vertical="center" wrapText="1"/>
    </xf>
    <xf numFmtId="0" fontId="13" fillId="9" borderId="218" xfId="0" applyFont="1" applyFill="1" applyBorder="1" applyAlignment="1">
      <alignment horizontal="center" vertical="center" wrapText="1"/>
    </xf>
    <xf numFmtId="0" fontId="13" fillId="9" borderId="211" xfId="0" applyFont="1" applyFill="1" applyBorder="1" applyAlignment="1">
      <alignment horizontal="center" vertical="center" wrapText="1"/>
    </xf>
    <xf numFmtId="0" fontId="13" fillId="9" borderId="209" xfId="0" applyFont="1" applyFill="1" applyBorder="1" applyAlignment="1">
      <alignment horizontal="center" vertical="top" wrapText="1"/>
    </xf>
    <xf numFmtId="0" fontId="13" fillId="9" borderId="260" xfId="0" applyFont="1" applyFill="1" applyBorder="1" applyAlignment="1">
      <alignment horizontal="center" vertical="top" wrapText="1"/>
    </xf>
    <xf numFmtId="0" fontId="35" fillId="9" borderId="30" xfId="0" applyFont="1" applyFill="1" applyBorder="1" applyAlignment="1">
      <alignment horizontal="center" vertical="top" wrapText="1"/>
    </xf>
    <xf numFmtId="0" fontId="35" fillId="9" borderId="180" xfId="0" applyFont="1" applyFill="1" applyBorder="1" applyAlignment="1">
      <alignment horizontal="center" vertical="top" wrapText="1"/>
    </xf>
    <xf numFmtId="0" fontId="15" fillId="9" borderId="25" xfId="0" applyFont="1" applyFill="1" applyBorder="1" applyAlignment="1" applyProtection="1">
      <alignment vertical="center" wrapText="1"/>
    </xf>
    <xf numFmtId="0" fontId="13" fillId="9" borderId="26" xfId="0" applyFont="1" applyFill="1" applyBorder="1" applyAlignment="1">
      <alignment vertical="center" wrapText="1"/>
    </xf>
    <xf numFmtId="0" fontId="13" fillId="9" borderId="177" xfId="0" applyFont="1" applyFill="1" applyBorder="1" applyAlignment="1">
      <alignment vertical="center" wrapText="1"/>
    </xf>
    <xf numFmtId="0" fontId="13" fillId="9" borderId="28" xfId="0" applyFont="1" applyFill="1" applyBorder="1" applyAlignment="1">
      <alignment vertical="center" wrapText="1"/>
    </xf>
    <xf numFmtId="0" fontId="13" fillId="9" borderId="0" xfId="0" applyFont="1" applyFill="1" applyBorder="1" applyAlignment="1">
      <alignment vertical="center" wrapText="1"/>
    </xf>
    <xf numFmtId="0" fontId="13" fillId="9" borderId="47" xfId="0" applyFont="1" applyFill="1" applyBorder="1" applyAlignment="1">
      <alignment vertical="center" wrapText="1"/>
    </xf>
    <xf numFmtId="0" fontId="13" fillId="9" borderId="48" xfId="0" applyFont="1" applyFill="1" applyBorder="1" applyAlignment="1">
      <alignment vertical="center" wrapText="1"/>
    </xf>
    <xf numFmtId="0" fontId="36" fillId="9" borderId="37" xfId="0" applyFont="1" applyFill="1" applyBorder="1" applyAlignment="1">
      <alignment horizontal="center" vertical="center" wrapText="1"/>
    </xf>
    <xf numFmtId="0" fontId="13" fillId="9" borderId="123" xfId="0" applyFont="1" applyFill="1" applyBorder="1" applyAlignment="1">
      <alignment horizontal="left" vertical="center" wrapText="1"/>
    </xf>
    <xf numFmtId="0" fontId="13" fillId="9" borderId="124" xfId="0" applyFont="1" applyFill="1" applyBorder="1" applyAlignment="1">
      <alignment horizontal="left" vertical="center" wrapText="1"/>
    </xf>
    <xf numFmtId="0" fontId="13" fillId="9" borderId="118" xfId="0" applyFont="1" applyFill="1" applyBorder="1" applyAlignment="1">
      <alignment horizontal="left" vertical="center" wrapText="1"/>
    </xf>
    <xf numFmtId="0" fontId="13" fillId="0" borderId="1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49" fillId="0" borderId="115" xfId="0" applyFont="1" applyBorder="1" applyAlignment="1">
      <alignment horizontal="left"/>
    </xf>
    <xf numFmtId="0" fontId="49" fillId="0" borderId="126" xfId="0" applyFont="1" applyBorder="1" applyAlignment="1">
      <alignment horizontal="left"/>
    </xf>
    <xf numFmtId="0" fontId="13" fillId="9" borderId="159" xfId="0" applyFont="1" applyFill="1" applyBorder="1" applyAlignment="1">
      <alignment horizontal="center" vertical="center" wrapText="1"/>
    </xf>
    <xf numFmtId="0" fontId="13" fillId="9" borderId="160" xfId="0" applyFont="1" applyFill="1" applyBorder="1" applyAlignment="1">
      <alignment horizontal="center" vertical="center" wrapText="1"/>
    </xf>
    <xf numFmtId="0" fontId="13" fillId="9" borderId="161" xfId="0" applyFont="1" applyFill="1" applyBorder="1" applyAlignment="1">
      <alignment horizontal="center" vertical="center" wrapText="1"/>
    </xf>
    <xf numFmtId="0" fontId="49" fillId="0" borderId="187" xfId="0" applyFont="1" applyBorder="1" applyAlignment="1">
      <alignment horizontal="left"/>
    </xf>
    <xf numFmtId="0" fontId="0" fillId="0" borderId="126" xfId="0" applyBorder="1" applyAlignment="1">
      <alignment horizontal="left"/>
    </xf>
    <xf numFmtId="0" fontId="0" fillId="0" borderId="188" xfId="0" applyBorder="1" applyAlignment="1">
      <alignment horizontal="left"/>
    </xf>
    <xf numFmtId="0" fontId="49" fillId="0" borderId="123" xfId="0" applyFont="1" applyBorder="1" applyAlignment="1">
      <alignment horizontal="left"/>
    </xf>
    <xf numFmtId="0" fontId="49" fillId="0" borderId="124" xfId="0" applyFont="1" applyBorder="1" applyAlignment="1">
      <alignment horizontal="left"/>
    </xf>
    <xf numFmtId="0" fontId="49" fillId="0" borderId="118" xfId="0" applyFont="1" applyBorder="1" applyAlignment="1">
      <alignment horizontal="left"/>
    </xf>
    <xf numFmtId="0" fontId="36" fillId="0" borderId="123" xfId="0" applyFont="1" applyBorder="1" applyAlignment="1">
      <alignment horizontal="left"/>
    </xf>
    <xf numFmtId="0" fontId="36" fillId="0" borderId="124" xfId="0" applyFont="1" applyBorder="1" applyAlignment="1">
      <alignment horizontal="left"/>
    </xf>
    <xf numFmtId="0" fontId="36" fillId="0" borderId="118" xfId="0" applyFont="1" applyBorder="1" applyAlignment="1">
      <alignment horizontal="left"/>
    </xf>
    <xf numFmtId="0" fontId="35" fillId="2" borderId="183" xfId="0" applyFont="1" applyFill="1" applyBorder="1" applyAlignment="1">
      <alignment wrapText="1"/>
    </xf>
    <xf numFmtId="0" fontId="35" fillId="2" borderId="184" xfId="0" applyFont="1" applyFill="1" applyBorder="1" applyAlignment="1">
      <alignment wrapText="1"/>
    </xf>
    <xf numFmtId="0" fontId="15" fillId="9" borderId="200" xfId="0" applyFont="1" applyFill="1" applyBorder="1" applyAlignment="1" applyProtection="1">
      <alignment vertical="center" wrapText="1"/>
    </xf>
    <xf numFmtId="0" fontId="13" fillId="9" borderId="205" xfId="0" applyFont="1" applyFill="1" applyBorder="1" applyAlignment="1">
      <alignment vertical="center" wrapText="1"/>
    </xf>
    <xf numFmtId="0" fontId="13" fillId="9" borderId="206" xfId="0" applyFont="1" applyFill="1" applyBorder="1" applyAlignment="1">
      <alignment vertical="center" wrapText="1"/>
    </xf>
    <xf numFmtId="0" fontId="13" fillId="9" borderId="207" xfId="0" applyFont="1" applyFill="1" applyBorder="1" applyAlignment="1">
      <alignment vertical="center" wrapText="1"/>
    </xf>
    <xf numFmtId="0" fontId="13" fillId="9" borderId="208" xfId="0" applyFont="1" applyFill="1" applyBorder="1" applyAlignment="1">
      <alignment vertical="center" wrapText="1"/>
    </xf>
    <xf numFmtId="0" fontId="13" fillId="9" borderId="202" xfId="0" applyFont="1" applyFill="1" applyBorder="1" applyAlignment="1">
      <alignment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5" fillId="9" borderId="10" xfId="0" applyFont="1" applyFill="1" applyBorder="1" applyAlignment="1">
      <alignment horizontal="center" vertical="center" wrapText="1"/>
    </xf>
    <xf numFmtId="0" fontId="35" fillId="9" borderId="1" xfId="0" applyFont="1" applyFill="1" applyBorder="1" applyAlignment="1">
      <alignment horizontal="center" vertical="center" wrapText="1"/>
    </xf>
    <xf numFmtId="0" fontId="35" fillId="9" borderId="1" xfId="0" applyFont="1" applyFill="1" applyBorder="1" applyAlignment="1">
      <alignment wrapText="1"/>
    </xf>
    <xf numFmtId="0" fontId="13" fillId="9" borderId="21" xfId="0" applyFont="1" applyFill="1" applyBorder="1" applyAlignment="1">
      <alignment horizontal="center" vertical="top" wrapText="1"/>
    </xf>
    <xf numFmtId="0" fontId="13" fillId="9" borderId="143" xfId="0" applyFont="1" applyFill="1" applyBorder="1" applyAlignment="1">
      <alignment horizontal="center" vertical="top" wrapText="1"/>
    </xf>
    <xf numFmtId="0" fontId="35" fillId="9" borderId="21" xfId="0" applyFont="1" applyFill="1" applyBorder="1" applyAlignment="1">
      <alignment horizontal="center" vertical="top" wrapText="1"/>
    </xf>
    <xf numFmtId="0" fontId="35" fillId="9" borderId="22" xfId="0" applyFont="1" applyFill="1" applyBorder="1" applyAlignment="1">
      <alignment horizontal="center" vertical="top" wrapText="1"/>
    </xf>
    <xf numFmtId="0" fontId="35" fillId="2" borderId="31" xfId="0" applyFont="1" applyFill="1" applyBorder="1" applyAlignment="1">
      <alignment horizontal="center" vertical="center" textRotation="90" wrapText="1"/>
    </xf>
    <xf numFmtId="0" fontId="35" fillId="2" borderId="207" xfId="0" applyFont="1" applyFill="1" applyBorder="1" applyAlignment="1">
      <alignment wrapText="1"/>
    </xf>
    <xf numFmtId="0" fontId="35" fillId="2" borderId="209" xfId="0" applyFont="1" applyFill="1" applyBorder="1" applyAlignment="1">
      <alignment wrapText="1"/>
    </xf>
    <xf numFmtId="0" fontId="35" fillId="2" borderId="212" xfId="0" applyFont="1" applyFill="1" applyBorder="1" applyAlignment="1">
      <alignment wrapText="1"/>
    </xf>
    <xf numFmtId="0" fontId="35" fillId="2" borderId="209" xfId="0" applyFont="1" applyFill="1" applyBorder="1" applyAlignment="1">
      <alignment horizontal="center" vertical="center" textRotation="90" wrapText="1"/>
    </xf>
    <xf numFmtId="0" fontId="35" fillId="2" borderId="209" xfId="0" applyFont="1" applyFill="1" applyBorder="1" applyAlignment="1">
      <alignment horizontal="center" vertical="center" wrapText="1"/>
    </xf>
    <xf numFmtId="0" fontId="35" fillId="2" borderId="214" xfId="0" applyFont="1" applyFill="1" applyBorder="1" applyAlignment="1">
      <alignment horizontal="center" vertical="center" wrapText="1"/>
    </xf>
    <xf numFmtId="0" fontId="13" fillId="9" borderId="29" xfId="0" applyFont="1" applyFill="1" applyBorder="1" applyAlignment="1">
      <alignment vertical="center" wrapText="1"/>
    </xf>
    <xf numFmtId="0" fontId="13" fillId="9" borderId="215" xfId="0" applyFont="1" applyFill="1" applyBorder="1" applyAlignment="1">
      <alignment vertical="center" wrapText="1"/>
    </xf>
    <xf numFmtId="0" fontId="13" fillId="9" borderId="216" xfId="0" applyFont="1" applyFill="1" applyBorder="1" applyAlignment="1">
      <alignment vertical="center" wrapText="1"/>
    </xf>
    <xf numFmtId="0" fontId="13" fillId="9" borderId="217" xfId="0" applyFont="1" applyFill="1" applyBorder="1" applyAlignment="1">
      <alignment vertical="center" wrapText="1"/>
    </xf>
    <xf numFmtId="0" fontId="35" fillId="9" borderId="2" xfId="0" applyFont="1" applyFill="1" applyBorder="1" applyAlignment="1">
      <alignment horizontal="center" vertical="center" wrapText="1"/>
    </xf>
    <xf numFmtId="0" fontId="35" fillId="9" borderId="2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184" xfId="0" applyNumberFormat="1" applyFont="1" applyFill="1" applyBorder="1" applyAlignment="1">
      <alignment horizontal="right"/>
    </xf>
    <xf numFmtId="4" fontId="13" fillId="0" borderId="143" xfId="0" applyNumberFormat="1" applyFont="1" applyFill="1" applyBorder="1" applyAlignment="1">
      <alignment horizontal="right"/>
    </xf>
    <xf numFmtId="0" fontId="35" fillId="2" borderId="3" xfId="0" applyFont="1" applyFill="1" applyBorder="1" applyAlignment="1">
      <alignment horizontal="center" vertical="center" textRotation="90" wrapText="1"/>
    </xf>
    <xf numFmtId="0" fontId="35" fillId="2" borderId="1" xfId="0" applyFont="1" applyFill="1" applyBorder="1" applyAlignment="1">
      <alignment horizontal="center" vertical="center" textRotation="90" wrapText="1"/>
    </xf>
    <xf numFmtId="0" fontId="35" fillId="2" borderId="2" xfId="0" applyFont="1" applyFill="1" applyBorder="1" applyAlignment="1">
      <alignment horizontal="center" vertical="center" textRotation="90" wrapText="1"/>
    </xf>
    <xf numFmtId="0" fontId="35" fillId="2" borderId="18" xfId="0" applyFont="1" applyFill="1" applyBorder="1" applyAlignment="1">
      <alignment wrapText="1"/>
    </xf>
    <xf numFmtId="0" fontId="35" fillId="2" borderId="20" xfId="0" applyFont="1" applyFill="1" applyBorder="1" applyAlignment="1">
      <alignment wrapText="1"/>
    </xf>
    <xf numFmtId="0" fontId="13" fillId="9" borderId="5" xfId="0" applyFont="1" applyFill="1" applyBorder="1" applyAlignment="1">
      <alignment horizontal="left" vertical="center" wrapText="1"/>
    </xf>
    <xf numFmtId="0" fontId="13" fillId="9" borderId="7" xfId="0" applyFont="1" applyFill="1" applyBorder="1" applyAlignment="1">
      <alignment horizontal="left" wrapText="1"/>
    </xf>
    <xf numFmtId="0" fontId="13" fillId="9" borderId="23" xfId="0" applyFont="1" applyFill="1" applyBorder="1" applyAlignment="1">
      <alignment horizontal="left" wrapText="1"/>
    </xf>
    <xf numFmtId="0" fontId="13" fillId="9" borderId="24" xfId="0" applyFont="1" applyFill="1" applyBorder="1" applyAlignment="1">
      <alignment horizontal="left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wrapText="1"/>
    </xf>
    <xf numFmtId="0" fontId="35" fillId="2" borderId="53" xfId="0" applyFont="1" applyFill="1" applyBorder="1" applyAlignment="1">
      <alignment wrapText="1"/>
    </xf>
    <xf numFmtId="0" fontId="35" fillId="2" borderId="55" xfId="0" applyFont="1" applyFill="1" applyBorder="1" applyAlignment="1">
      <alignment wrapText="1"/>
    </xf>
    <xf numFmtId="0" fontId="13" fillId="9" borderId="11" xfId="0" applyFont="1" applyFill="1" applyBorder="1" applyAlignment="1">
      <alignment horizontal="left" wrapText="1"/>
    </xf>
    <xf numFmtId="0" fontId="13" fillId="9" borderId="13" xfId="0" applyFont="1" applyFill="1" applyBorder="1" applyAlignment="1">
      <alignment horizontal="left" wrapText="1"/>
    </xf>
    <xf numFmtId="0" fontId="13" fillId="9" borderId="8" xfId="0" applyFont="1" applyFill="1" applyBorder="1" applyAlignment="1">
      <alignment horizontal="center" wrapText="1"/>
    </xf>
    <xf numFmtId="0" fontId="13" fillId="9" borderId="118" xfId="0" applyFont="1" applyFill="1" applyBorder="1" applyAlignment="1">
      <alignment horizontal="center" wrapText="1"/>
    </xf>
    <xf numFmtId="0" fontId="35" fillId="2" borderId="5" xfId="0" applyFont="1" applyFill="1" applyBorder="1" applyAlignment="1">
      <alignment wrapText="1"/>
    </xf>
    <xf numFmtId="0" fontId="35" fillId="2" borderId="7" xfId="0" applyFont="1" applyFill="1" applyBorder="1" applyAlignment="1">
      <alignment wrapText="1"/>
    </xf>
    <xf numFmtId="0" fontId="13" fillId="9" borderId="1" xfId="0" applyFont="1" applyFill="1" applyBorder="1" applyAlignment="1">
      <alignment horizontal="center" wrapText="1"/>
    </xf>
    <xf numFmtId="0" fontId="1" fillId="9" borderId="21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1" fillId="9" borderId="21" xfId="0" applyFont="1" applyFill="1" applyBorder="1" applyAlignment="1">
      <alignment horizontal="center" vertical="top" wrapText="1"/>
    </xf>
    <xf numFmtId="0" fontId="21" fillId="9" borderId="22" xfId="0" applyFont="1" applyFill="1" applyBorder="1" applyAlignment="1">
      <alignment horizontal="center" vertical="top" wrapText="1"/>
    </xf>
    <xf numFmtId="0" fontId="25" fillId="0" borderId="0" xfId="0" applyFont="1" applyAlignment="1" applyProtection="1"/>
    <xf numFmtId="0" fontId="0" fillId="0" borderId="0" xfId="0" applyAlignment="1"/>
    <xf numFmtId="0" fontId="13" fillId="0" borderId="9" xfId="0" applyFont="1" applyBorder="1" applyAlignment="1">
      <alignment vertical="top"/>
    </xf>
    <xf numFmtId="0" fontId="13" fillId="0" borderId="10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35" fillId="2" borderId="14" xfId="0" applyFont="1" applyFill="1" applyBorder="1" applyAlignment="1">
      <alignment horizontal="center"/>
    </xf>
    <xf numFmtId="0" fontId="35" fillId="2" borderId="15" xfId="0" applyFont="1" applyFill="1" applyBorder="1" applyAlignment="1">
      <alignment horizontal="center"/>
    </xf>
    <xf numFmtId="0" fontId="35" fillId="2" borderId="16" xfId="0" applyFont="1" applyFill="1" applyBorder="1" applyAlignment="1">
      <alignment horizontal="center"/>
    </xf>
    <xf numFmtId="0" fontId="13" fillId="0" borderId="2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10" xfId="0" applyFont="1" applyBorder="1" applyAlignment="1">
      <alignment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top" wrapText="1"/>
    </xf>
    <xf numFmtId="0" fontId="13" fillId="0" borderId="2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53" xfId="0" applyFont="1" applyBorder="1" applyAlignment="1">
      <alignment vertical="top" wrapText="1"/>
    </xf>
    <xf numFmtId="0" fontId="13" fillId="0" borderId="54" xfId="0" applyFont="1" applyBorder="1" applyAlignment="1">
      <alignment vertical="top" wrapText="1"/>
    </xf>
    <xf numFmtId="0" fontId="13" fillId="0" borderId="55" xfId="0" applyFont="1" applyBorder="1" applyAlignment="1">
      <alignment vertical="top" wrapText="1"/>
    </xf>
    <xf numFmtId="0" fontId="35" fillId="2" borderId="11" xfId="0" applyFont="1" applyFill="1" applyBorder="1" applyAlignment="1">
      <alignment horizontal="center"/>
    </xf>
    <xf numFmtId="0" fontId="35" fillId="2" borderId="12" xfId="0" applyFont="1" applyFill="1" applyBorder="1" applyAlignment="1">
      <alignment horizontal="center"/>
    </xf>
    <xf numFmtId="0" fontId="35" fillId="2" borderId="13" xfId="0" applyFont="1" applyFill="1" applyBorder="1" applyAlignment="1">
      <alignment horizontal="center"/>
    </xf>
    <xf numFmtId="0" fontId="13" fillId="0" borderId="187" xfId="0" applyFont="1" applyBorder="1" applyAlignment="1">
      <alignment horizontal="left" vertical="center" wrapText="1"/>
    </xf>
    <xf numFmtId="0" fontId="13" fillId="0" borderId="227" xfId="0" applyFont="1" applyBorder="1" applyAlignment="1">
      <alignment horizontal="left" vertical="center" wrapText="1"/>
    </xf>
    <xf numFmtId="0" fontId="13" fillId="0" borderId="137" xfId="0" applyFont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/>
    </xf>
    <xf numFmtId="0" fontId="14" fillId="9" borderId="6" xfId="0" applyFont="1" applyFill="1" applyBorder="1" applyAlignment="1">
      <alignment horizontal="left" vertical="center"/>
    </xf>
    <xf numFmtId="0" fontId="14" fillId="9" borderId="7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12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/>
    </xf>
    <xf numFmtId="0" fontId="18" fillId="9" borderId="8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wrapText="1"/>
    </xf>
    <xf numFmtId="0" fontId="16" fillId="9" borderId="10" xfId="0" applyFont="1" applyFill="1" applyBorder="1" applyAlignment="1">
      <alignment wrapText="1"/>
    </xf>
    <xf numFmtId="0" fontId="20" fillId="9" borderId="8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left"/>
    </xf>
    <xf numFmtId="0" fontId="35" fillId="2" borderId="6" xfId="0" applyFont="1" applyFill="1" applyBorder="1" applyAlignment="1">
      <alignment horizontal="left"/>
    </xf>
    <xf numFmtId="0" fontId="35" fillId="2" borderId="7" xfId="0" applyFont="1" applyFill="1" applyBorder="1" applyAlignment="1">
      <alignment horizontal="left"/>
    </xf>
    <xf numFmtId="0" fontId="13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wrapText="1"/>
    </xf>
    <xf numFmtId="0" fontId="13" fillId="9" borderId="27" xfId="0" applyFont="1" applyFill="1" applyBorder="1" applyAlignment="1">
      <alignment vertical="center" wrapText="1"/>
    </xf>
    <xf numFmtId="0" fontId="13" fillId="9" borderId="49" xfId="0" applyFont="1" applyFill="1" applyBorder="1" applyAlignment="1">
      <alignment vertical="center" wrapText="1"/>
    </xf>
    <xf numFmtId="0" fontId="13" fillId="9" borderId="37" xfId="0" applyFont="1" applyFill="1" applyBorder="1" applyAlignment="1">
      <alignment horizontal="center" vertical="center" wrapText="1"/>
    </xf>
    <xf numFmtId="0" fontId="13" fillId="9" borderId="37" xfId="0" applyFont="1" applyFill="1" applyBorder="1" applyAlignment="1">
      <alignment wrapText="1"/>
    </xf>
    <xf numFmtId="0" fontId="13" fillId="9" borderId="11" xfId="0" applyFont="1" applyFill="1" applyBorder="1" applyAlignment="1">
      <alignment horizontal="center" vertical="top" wrapText="1"/>
    </xf>
    <xf numFmtId="0" fontId="35" fillId="9" borderId="11" xfId="0" applyFont="1" applyFill="1" applyBorder="1" applyAlignment="1">
      <alignment horizontal="center" vertical="top" wrapText="1"/>
    </xf>
    <xf numFmtId="0" fontId="13" fillId="9" borderId="164" xfId="0" applyFont="1" applyFill="1" applyBorder="1" applyAlignment="1">
      <alignment horizontal="center" vertical="top" wrapText="1"/>
    </xf>
    <xf numFmtId="0" fontId="13" fillId="9" borderId="197" xfId="0" applyFont="1" applyFill="1" applyBorder="1" applyAlignment="1">
      <alignment horizontal="center" vertical="top" wrapText="1"/>
    </xf>
    <xf numFmtId="0" fontId="35" fillId="9" borderId="164" xfId="0" applyFont="1" applyFill="1" applyBorder="1" applyAlignment="1">
      <alignment horizontal="center" vertical="top" wrapText="1"/>
    </xf>
    <xf numFmtId="0" fontId="35" fillId="9" borderId="197" xfId="0" applyFont="1" applyFill="1" applyBorder="1" applyAlignment="1">
      <alignment horizontal="center" vertical="top" wrapText="1"/>
    </xf>
    <xf numFmtId="0" fontId="15" fillId="0" borderId="204" xfId="0" applyFont="1" applyFill="1" applyBorder="1" applyAlignment="1">
      <alignment wrapText="1"/>
    </xf>
    <xf numFmtId="0" fontId="13" fillId="0" borderId="218" xfId="0" applyFont="1" applyFill="1" applyBorder="1" applyAlignment="1">
      <alignment wrapText="1"/>
    </xf>
    <xf numFmtId="0" fontId="13" fillId="0" borderId="222" xfId="0" applyFont="1" applyFill="1" applyBorder="1" applyAlignment="1">
      <alignment wrapText="1"/>
    </xf>
    <xf numFmtId="0" fontId="15" fillId="0" borderId="218" xfId="0" applyFont="1" applyFill="1" applyBorder="1" applyAlignment="1">
      <alignment wrapText="1"/>
    </xf>
    <xf numFmtId="0" fontId="15" fillId="0" borderId="222" xfId="0" applyFont="1" applyFill="1" applyBorder="1" applyAlignment="1">
      <alignment wrapText="1"/>
    </xf>
    <xf numFmtId="0" fontId="13" fillId="9" borderId="221" xfId="0" applyFont="1" applyFill="1" applyBorder="1" applyAlignment="1">
      <alignment vertical="center" wrapText="1"/>
    </xf>
    <xf numFmtId="0" fontId="35" fillId="2" borderId="166" xfId="0" applyFont="1" applyFill="1" applyBorder="1" applyAlignment="1">
      <alignment wrapText="1"/>
    </xf>
    <xf numFmtId="0" fontId="35" fillId="2" borderId="173" xfId="0" applyFont="1" applyFill="1" applyBorder="1" applyAlignment="1">
      <alignment wrapText="1"/>
    </xf>
    <xf numFmtId="0" fontId="15" fillId="0" borderId="56" xfId="0" applyFont="1" applyFill="1" applyBorder="1" applyAlignment="1" applyProtection="1">
      <alignment wrapText="1"/>
    </xf>
    <xf numFmtId="0" fontId="13" fillId="0" borderId="57" xfId="0" applyFont="1" applyFill="1" applyBorder="1" applyAlignment="1">
      <alignment wrapText="1"/>
    </xf>
    <xf numFmtId="0" fontId="13" fillId="0" borderId="58" xfId="0" applyFont="1" applyFill="1" applyBorder="1" applyAlignment="1">
      <alignment wrapText="1"/>
    </xf>
    <xf numFmtId="0" fontId="15" fillId="0" borderId="204" xfId="0" applyFont="1" applyFill="1" applyBorder="1" applyAlignment="1" applyProtection="1">
      <alignment wrapText="1"/>
    </xf>
    <xf numFmtId="0" fontId="13" fillId="9" borderId="30" xfId="0" applyFont="1" applyFill="1" applyBorder="1" applyAlignment="1">
      <alignment horizontal="center" vertical="top" wrapText="1"/>
    </xf>
    <xf numFmtId="0" fontId="13" fillId="9" borderId="180" xfId="0" applyFont="1" applyFill="1" applyBorder="1" applyAlignment="1">
      <alignment horizontal="center" vertical="top" wrapText="1"/>
    </xf>
    <xf numFmtId="0" fontId="14" fillId="0" borderId="117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49" fillId="0" borderId="116" xfId="0" applyFont="1" applyBorder="1" applyAlignment="1">
      <alignment horizontal="left"/>
    </xf>
    <xf numFmtId="4" fontId="37" fillId="7" borderId="188" xfId="0" applyNumberFormat="1" applyFont="1" applyFill="1" applyBorder="1" applyAlignment="1" applyProtection="1">
      <alignment horizontal="center"/>
    </xf>
    <xf numFmtId="4" fontId="37" fillId="7" borderId="203" xfId="0" applyNumberFormat="1" applyFont="1" applyFill="1" applyBorder="1" applyAlignment="1" applyProtection="1">
      <alignment horizontal="center"/>
    </xf>
    <xf numFmtId="4" fontId="35" fillId="7" borderId="188" xfId="0" applyNumberFormat="1" applyFont="1" applyFill="1" applyBorder="1" applyAlignment="1">
      <alignment horizontal="center"/>
    </xf>
    <xf numFmtId="4" fontId="35" fillId="7" borderId="203" xfId="0" applyNumberFormat="1" applyFont="1" applyFill="1" applyBorder="1" applyAlignment="1">
      <alignment horizontal="center"/>
    </xf>
    <xf numFmtId="4" fontId="13" fillId="9" borderId="129" xfId="0" applyNumberFormat="1" applyFont="1" applyFill="1" applyBorder="1" applyAlignment="1">
      <alignment horizontal="right"/>
    </xf>
    <xf numFmtId="0" fontId="13" fillId="9" borderId="22" xfId="0" applyFont="1" applyFill="1" applyBorder="1" applyAlignment="1">
      <alignment horizontal="right"/>
    </xf>
    <xf numFmtId="0" fontId="49" fillId="0" borderId="125" xfId="0" applyFont="1" applyBorder="1" applyAlignment="1">
      <alignment horizontal="left"/>
    </xf>
    <xf numFmtId="0" fontId="36" fillId="0" borderId="125" xfId="0" applyFont="1" applyBorder="1" applyAlignment="1">
      <alignment horizontal="left"/>
    </xf>
    <xf numFmtId="0" fontId="14" fillId="0" borderId="1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49" fillId="0" borderId="117" xfId="0" applyFont="1" applyBorder="1" applyAlignment="1">
      <alignment horizontal="left"/>
    </xf>
    <xf numFmtId="0" fontId="49" fillId="0" borderId="0" xfId="0" applyFont="1" applyBorder="1" applyAlignment="1">
      <alignment horizontal="left"/>
    </xf>
    <xf numFmtId="2" fontId="13" fillId="0" borderId="184" xfId="0" applyNumberFormat="1" applyFont="1" applyFill="1" applyBorder="1" applyAlignment="1">
      <alignment horizontal="center"/>
    </xf>
    <xf numFmtId="2" fontId="13" fillId="0" borderId="143" xfId="0" applyNumberFormat="1" applyFont="1" applyFill="1" applyBorder="1" applyAlignment="1">
      <alignment horizontal="center"/>
    </xf>
    <xf numFmtId="0" fontId="14" fillId="9" borderId="187" xfId="0" applyFont="1" applyFill="1" applyBorder="1" applyAlignment="1">
      <alignment horizontal="left" vertical="center" wrapText="1"/>
    </xf>
    <xf numFmtId="0" fontId="14" fillId="9" borderId="227" xfId="0" applyFont="1" applyFill="1" applyBorder="1" applyAlignment="1">
      <alignment horizontal="left" wrapText="1"/>
    </xf>
    <xf numFmtId="0" fontId="17" fillId="9" borderId="173" xfId="0" applyFont="1" applyFill="1" applyBorder="1" applyAlignment="1">
      <alignment horizontal="center" vertical="center" wrapText="1"/>
    </xf>
    <xf numFmtId="0" fontId="14" fillId="9" borderId="173" xfId="0" applyFont="1" applyFill="1" applyBorder="1" applyAlignment="1">
      <alignment wrapText="1"/>
    </xf>
    <xf numFmtId="0" fontId="1" fillId="9" borderId="228" xfId="0" applyFont="1" applyFill="1" applyBorder="1" applyAlignment="1">
      <alignment horizontal="center" vertical="top" wrapText="1"/>
    </xf>
    <xf numFmtId="0" fontId="25" fillId="9" borderId="228" xfId="0" applyFont="1" applyFill="1" applyBorder="1"/>
    <xf numFmtId="0" fontId="21" fillId="9" borderId="228" xfId="0" applyFont="1" applyFill="1" applyBorder="1" applyAlignment="1">
      <alignment horizontal="center" vertical="top" wrapText="1"/>
    </xf>
    <xf numFmtId="0" fontId="25" fillId="10" borderId="226" xfId="0" applyFont="1" applyFill="1" applyBorder="1" applyAlignment="1">
      <alignment horizontal="center"/>
    </xf>
    <xf numFmtId="0" fontId="25" fillId="10" borderId="126" xfId="0" applyFont="1" applyFill="1" applyBorder="1" applyAlignment="1">
      <alignment horizontal="center"/>
    </xf>
    <xf numFmtId="0" fontId="25" fillId="10" borderId="188" xfId="0" applyFont="1" applyFill="1" applyBorder="1" applyAlignment="1">
      <alignment horizontal="center"/>
    </xf>
    <xf numFmtId="0" fontId="25" fillId="10" borderId="233" xfId="0" applyFont="1" applyFill="1" applyBorder="1" applyAlignment="1">
      <alignment horizontal="center" vertical="center"/>
    </xf>
    <xf numFmtId="0" fontId="25" fillId="10" borderId="220" xfId="0" applyFont="1" applyFill="1" applyBorder="1" applyAlignment="1">
      <alignment horizontal="center" vertical="center"/>
    </xf>
    <xf numFmtId="0" fontId="25" fillId="10" borderId="234" xfId="0" applyFont="1" applyFill="1" applyBorder="1" applyAlignment="1">
      <alignment horizontal="center" vertical="center"/>
    </xf>
    <xf numFmtId="0" fontId="29" fillId="10" borderId="232" xfId="0" applyFont="1" applyFill="1" applyBorder="1" applyAlignment="1">
      <alignment horizontal="center" vertical="center" wrapText="1"/>
    </xf>
    <xf numFmtId="0" fontId="29" fillId="10" borderId="143" xfId="0" applyFont="1" applyFill="1" applyBorder="1" applyAlignment="1">
      <alignment horizontal="center" vertical="center" wrapText="1"/>
    </xf>
    <xf numFmtId="0" fontId="25" fillId="10" borderId="246" xfId="0" applyFont="1" applyFill="1" applyBorder="1" applyAlignment="1">
      <alignment horizontal="center" vertical="center" wrapText="1"/>
    </xf>
    <xf numFmtId="0" fontId="25" fillId="10" borderId="143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wrapText="1"/>
    </xf>
    <xf numFmtId="0" fontId="25" fillId="0" borderId="196" xfId="0" applyFont="1" applyFill="1" applyBorder="1" applyAlignment="1">
      <alignment horizontal="center" wrapText="1"/>
    </xf>
    <xf numFmtId="0" fontId="0" fillId="0" borderId="196" xfId="0" applyBorder="1" applyAlignment="1">
      <alignment horizontal="center" wrapText="1"/>
    </xf>
    <xf numFmtId="0" fontId="0" fillId="0" borderId="186" xfId="0" applyBorder="1" applyAlignment="1">
      <alignment horizontal="center" wrapText="1"/>
    </xf>
    <xf numFmtId="0" fontId="29" fillId="0" borderId="8" xfId="0" applyFont="1" applyFill="1" applyBorder="1" applyAlignment="1">
      <alignment horizontal="center" wrapText="1"/>
    </xf>
    <xf numFmtId="0" fontId="29" fillId="0" borderId="196" xfId="0" applyFont="1" applyFill="1" applyBorder="1" applyAlignment="1">
      <alignment horizontal="center" wrapText="1"/>
    </xf>
    <xf numFmtId="0" fontId="25" fillId="9" borderId="8" xfId="0" applyFont="1" applyFill="1" applyBorder="1" applyAlignment="1">
      <alignment horizontal="center" wrapText="1"/>
    </xf>
    <xf numFmtId="0" fontId="25" fillId="10" borderId="233" xfId="0" applyFont="1" applyFill="1" applyBorder="1" applyAlignment="1">
      <alignment horizontal="center"/>
    </xf>
    <xf numFmtId="0" fontId="25" fillId="10" borderId="220" xfId="0" applyFont="1" applyFill="1" applyBorder="1" applyAlignment="1">
      <alignment horizontal="center"/>
    </xf>
    <xf numFmtId="0" fontId="25" fillId="10" borderId="234" xfId="0" applyFont="1" applyFill="1" applyBorder="1" applyAlignment="1">
      <alignment horizontal="center"/>
    </xf>
    <xf numFmtId="0" fontId="27" fillId="10" borderId="200" xfId="0" applyFont="1" applyFill="1" applyBorder="1" applyAlignment="1">
      <alignment horizontal="center"/>
    </xf>
    <xf numFmtId="0" fontId="27" fillId="10" borderId="205" xfId="0" applyFont="1" applyFill="1" applyBorder="1" applyAlignment="1">
      <alignment horizontal="center"/>
    </xf>
    <xf numFmtId="0" fontId="27" fillId="10" borderId="206" xfId="0" applyFont="1" applyFill="1" applyBorder="1" applyAlignment="1">
      <alignment horizontal="center"/>
    </xf>
    <xf numFmtId="0" fontId="25" fillId="2" borderId="8" xfId="0" applyFont="1" applyFill="1" applyBorder="1" applyAlignment="1">
      <alignment horizontal="center"/>
    </xf>
    <xf numFmtId="0" fontId="25" fillId="2" borderId="186" xfId="0" applyFont="1" applyFill="1" applyBorder="1" applyAlignment="1">
      <alignment horizontal="center"/>
    </xf>
    <xf numFmtId="0" fontId="25" fillId="4" borderId="8" xfId="0" applyFont="1" applyFill="1" applyBorder="1" applyAlignment="1">
      <alignment horizontal="center"/>
    </xf>
    <xf numFmtId="0" fontId="25" fillId="4" borderId="186" xfId="0" applyFont="1" applyFill="1" applyBorder="1" applyAlignment="1">
      <alignment horizontal="center"/>
    </xf>
    <xf numFmtId="0" fontId="53" fillId="0" borderId="186" xfId="0" applyFont="1" applyBorder="1" applyAlignment="1">
      <alignment horizontal="center" wrapText="1"/>
    </xf>
    <xf numFmtId="0" fontId="25" fillId="10" borderId="262" xfId="0" applyFont="1" applyFill="1" applyBorder="1" applyAlignment="1">
      <alignment horizontal="center" vertical="center" wrapText="1"/>
    </xf>
    <xf numFmtId="0" fontId="0" fillId="0" borderId="147" xfId="0" applyFont="1" applyBorder="1" applyAlignment="1">
      <alignment horizontal="center" vertical="center" wrapText="1"/>
    </xf>
    <xf numFmtId="0" fontId="29" fillId="10" borderId="263" xfId="0" applyFont="1" applyFill="1" applyBorder="1" applyAlignment="1">
      <alignment horizontal="center" vertical="center" wrapText="1"/>
    </xf>
    <xf numFmtId="0" fontId="54" fillId="0" borderId="96" xfId="0" applyFont="1" applyBorder="1" applyAlignment="1">
      <alignment horizontal="center" vertical="center" wrapText="1"/>
    </xf>
    <xf numFmtId="0" fontId="25" fillId="10" borderId="201" xfId="0" applyFont="1" applyFill="1" applyBorder="1" applyAlignment="1">
      <alignment horizontal="center"/>
    </xf>
    <xf numFmtId="0" fontId="15" fillId="10" borderId="61" xfId="0" applyFont="1" applyFill="1" applyBorder="1" applyAlignment="1">
      <alignment horizontal="center" vertical="center"/>
    </xf>
    <xf numFmtId="0" fontId="15" fillId="10" borderId="134" xfId="0" applyFont="1" applyFill="1" applyBorder="1" applyAlignment="1">
      <alignment horizontal="center" vertical="center"/>
    </xf>
    <xf numFmtId="0" fontId="15" fillId="10" borderId="28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/>
    </xf>
    <xf numFmtId="0" fontId="15" fillId="10" borderId="4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left" vertical="center"/>
    </xf>
    <xf numFmtId="0" fontId="9" fillId="9" borderId="196" xfId="0" applyFont="1" applyFill="1" applyBorder="1"/>
    <xf numFmtId="0" fontId="9" fillId="9" borderId="186" xfId="0" applyFont="1" applyFill="1" applyBorder="1"/>
    <xf numFmtId="0" fontId="15" fillId="10" borderId="28" xfId="0" applyFont="1" applyFill="1" applyBorder="1" applyAlignment="1">
      <alignment horizontal="center"/>
    </xf>
    <xf numFmtId="0" fontId="15" fillId="10" borderId="29" xfId="0" applyFont="1" applyFill="1" applyBorder="1" applyAlignment="1">
      <alignment horizontal="center"/>
    </xf>
    <xf numFmtId="0" fontId="15" fillId="10" borderId="137" xfId="0" applyFont="1" applyFill="1" applyBorder="1" applyAlignment="1">
      <alignment horizontal="center"/>
    </xf>
    <xf numFmtId="0" fontId="15" fillId="10" borderId="138" xfId="0" applyFont="1" applyFill="1" applyBorder="1" applyAlignment="1">
      <alignment horizontal="center"/>
    </xf>
    <xf numFmtId="0" fontId="25" fillId="10" borderId="78" xfId="0" applyFont="1" applyFill="1" applyBorder="1" applyAlignment="1">
      <alignment horizontal="center"/>
    </xf>
    <xf numFmtId="0" fontId="25" fillId="10" borderId="104" xfId="0" applyFont="1" applyFill="1" applyBorder="1" applyAlignment="1">
      <alignment horizontal="center"/>
    </xf>
    <xf numFmtId="0" fontId="25" fillId="10" borderId="23" xfId="0" applyFont="1" applyFill="1" applyBorder="1" applyAlignment="1">
      <alignment horizontal="center"/>
    </xf>
    <xf numFmtId="0" fontId="25" fillId="10" borderId="24" xfId="0" applyFont="1" applyFill="1" applyBorder="1" applyAlignment="1">
      <alignment horizontal="center"/>
    </xf>
    <xf numFmtId="0" fontId="15" fillId="10" borderId="258" xfId="0" applyFont="1" applyFill="1" applyBorder="1" applyAlignment="1">
      <alignment horizontal="center" vertical="center" wrapText="1"/>
    </xf>
    <xf numFmtId="0" fontId="0" fillId="0" borderId="256" xfId="0" applyBorder="1" applyAlignment="1">
      <alignment horizontal="center" vertical="center" wrapText="1"/>
    </xf>
    <xf numFmtId="0" fontId="0" fillId="0" borderId="261" xfId="0" applyBorder="1" applyAlignment="1">
      <alignment horizontal="center" vertical="center" wrapText="1"/>
    </xf>
    <xf numFmtId="0" fontId="25" fillId="10" borderId="252" xfId="0" applyFont="1" applyFill="1" applyBorder="1" applyAlignment="1">
      <alignment horizontal="center" wrapText="1"/>
    </xf>
    <xf numFmtId="0" fontId="0" fillId="0" borderId="256" xfId="0" applyBorder="1" applyAlignment="1">
      <alignment horizontal="center" wrapText="1"/>
    </xf>
    <xf numFmtId="0" fontId="0" fillId="0" borderId="259" xfId="0" applyBorder="1" applyAlignment="1">
      <alignment horizontal="center" wrapText="1"/>
    </xf>
    <xf numFmtId="0" fontId="25" fillId="10" borderId="258" xfId="0" applyFont="1" applyFill="1" applyBorder="1" applyAlignment="1">
      <alignment horizontal="center" wrapText="1"/>
    </xf>
    <xf numFmtId="0" fontId="0" fillId="0" borderId="261" xfId="0" applyBorder="1" applyAlignment="1">
      <alignment horizontal="center" wrapText="1"/>
    </xf>
    <xf numFmtId="0" fontId="15" fillId="10" borderId="62" xfId="0" applyFont="1" applyFill="1" applyBorder="1" applyAlignment="1">
      <alignment horizontal="center" vertical="center" wrapText="1"/>
    </xf>
    <xf numFmtId="0" fontId="15" fillId="10" borderId="63" xfId="0" applyFont="1" applyFill="1" applyBorder="1" applyAlignment="1">
      <alignment horizontal="center" vertical="center" wrapText="1"/>
    </xf>
    <xf numFmtId="0" fontId="15" fillId="10" borderId="64" xfId="0" applyFont="1" applyFill="1" applyBorder="1" applyAlignment="1">
      <alignment horizontal="center" vertical="center" wrapText="1"/>
    </xf>
    <xf numFmtId="0" fontId="25" fillId="10" borderId="158" xfId="0" applyFont="1" applyFill="1" applyBorder="1" applyAlignment="1">
      <alignment horizontal="center"/>
    </xf>
    <xf numFmtId="0" fontId="25" fillId="10" borderId="63" xfId="0" applyFont="1" applyFill="1" applyBorder="1" applyAlignment="1">
      <alignment horizontal="center"/>
    </xf>
    <xf numFmtId="0" fontId="25" fillId="10" borderId="64" xfId="0" applyFont="1" applyFill="1" applyBorder="1" applyAlignment="1">
      <alignment horizontal="center"/>
    </xf>
    <xf numFmtId="0" fontId="0" fillId="0" borderId="259" xfId="0" applyBorder="1" applyAlignment="1">
      <alignment horizontal="center" vertical="center" wrapText="1"/>
    </xf>
    <xf numFmtId="0" fontId="27" fillId="9" borderId="170" xfId="0" applyFont="1" applyFill="1" applyBorder="1" applyAlignment="1">
      <alignment horizontal="center"/>
    </xf>
    <xf numFmtId="0" fontId="27" fillId="9" borderId="171" xfId="0" applyFont="1" applyFill="1" applyBorder="1" applyAlignment="1">
      <alignment horizontal="center"/>
    </xf>
    <xf numFmtId="0" fontId="9" fillId="10" borderId="62" xfId="0" applyFont="1" applyFill="1" applyBorder="1" applyAlignment="1">
      <alignment horizontal="center"/>
    </xf>
    <xf numFmtId="0" fontId="9" fillId="10" borderId="63" xfId="0" applyFont="1" applyFill="1" applyBorder="1" applyAlignment="1">
      <alignment horizontal="center"/>
    </xf>
    <xf numFmtId="0" fontId="9" fillId="10" borderId="157" xfId="0" applyFont="1" applyFill="1" applyBorder="1" applyAlignment="1">
      <alignment horizontal="center"/>
    </xf>
    <xf numFmtId="0" fontId="31" fillId="9" borderId="61" xfId="0" applyFont="1" applyFill="1" applyBorder="1" applyAlignment="1">
      <alignment horizontal="center" vertical="center" wrapText="1"/>
    </xf>
    <xf numFmtId="0" fontId="31" fillId="9" borderId="84" xfId="0" applyFont="1" applyFill="1" applyBorder="1" applyAlignment="1">
      <alignment horizontal="center" vertical="center" wrapText="1"/>
    </xf>
    <xf numFmtId="0" fontId="31" fillId="9" borderId="28" xfId="0" applyFont="1" applyFill="1" applyBorder="1" applyAlignment="1">
      <alignment horizontal="center" vertical="center" wrapText="1"/>
    </xf>
    <xf numFmtId="0" fontId="31" fillId="9" borderId="91" xfId="0" applyFont="1" applyFill="1" applyBorder="1" applyAlignment="1">
      <alignment horizontal="center" vertical="center" wrapText="1"/>
    </xf>
    <xf numFmtId="0" fontId="31" fillId="9" borderId="156" xfId="0" applyFont="1" applyFill="1" applyBorder="1" applyAlignment="1">
      <alignment horizontal="center" vertical="center" wrapText="1"/>
    </xf>
    <xf numFmtId="0" fontId="31" fillId="9" borderId="149" xfId="0" applyFont="1" applyFill="1" applyBorder="1" applyAlignment="1">
      <alignment horizontal="center" vertical="center" wrapText="1"/>
    </xf>
    <xf numFmtId="0" fontId="25" fillId="10" borderId="59" xfId="0" applyFont="1" applyFill="1" applyBorder="1" applyAlignment="1">
      <alignment horizontal="center" vertical="center" wrapText="1"/>
    </xf>
    <xf numFmtId="0" fontId="25" fillId="10" borderId="60" xfId="0" applyFont="1" applyFill="1" applyBorder="1" applyAlignment="1">
      <alignment horizontal="center" vertical="center" wrapText="1"/>
    </xf>
    <xf numFmtId="0" fontId="25" fillId="10" borderId="134" xfId="0" applyFont="1" applyFill="1" applyBorder="1" applyAlignment="1">
      <alignment horizontal="center" vertical="center" wrapText="1"/>
    </xf>
    <xf numFmtId="0" fontId="25" fillId="10" borderId="65" xfId="0" applyFont="1" applyFill="1" applyBorder="1" applyAlignment="1">
      <alignment horizontal="center" vertical="center" wrapText="1"/>
    </xf>
    <xf numFmtId="0" fontId="25" fillId="10" borderId="0" xfId="0" applyFont="1" applyFill="1" applyBorder="1" applyAlignment="1">
      <alignment horizontal="center" vertical="center" wrapText="1"/>
    </xf>
    <xf numFmtId="0" fontId="25" fillId="10" borderId="29" xfId="0" applyFont="1" applyFill="1" applyBorder="1" applyAlignment="1">
      <alignment horizontal="center" vertical="center" wrapText="1"/>
    </xf>
    <xf numFmtId="0" fontId="25" fillId="10" borderId="139" xfId="0" applyFont="1" applyFill="1" applyBorder="1" applyAlignment="1">
      <alignment horizontal="center" vertical="center" wrapText="1"/>
    </xf>
    <xf numFmtId="0" fontId="25" fillId="10" borderId="131" xfId="0" applyFont="1" applyFill="1" applyBorder="1" applyAlignment="1">
      <alignment horizontal="center" vertical="center" wrapText="1"/>
    </xf>
    <xf numFmtId="0" fontId="25" fillId="10" borderId="132" xfId="0" applyFont="1" applyFill="1" applyBorder="1" applyAlignment="1">
      <alignment horizontal="center" vertical="center" wrapText="1"/>
    </xf>
    <xf numFmtId="0" fontId="25" fillId="10" borderId="36" xfId="0" applyFont="1" applyFill="1" applyBorder="1" applyAlignment="1">
      <alignment horizontal="center" vertical="top" wrapText="1"/>
    </xf>
    <xf numFmtId="0" fontId="27" fillId="10" borderId="167" xfId="0" applyFont="1" applyFill="1" applyBorder="1" applyAlignment="1">
      <alignment horizontal="center"/>
    </xf>
    <xf numFmtId="0" fontId="27" fillId="10" borderId="168" xfId="0" applyFont="1" applyFill="1" applyBorder="1" applyAlignment="1">
      <alignment horizontal="center"/>
    </xf>
    <xf numFmtId="0" fontId="27" fillId="10" borderId="169" xfId="0" applyFont="1" applyFill="1" applyBorder="1" applyAlignment="1">
      <alignment horizontal="center"/>
    </xf>
    <xf numFmtId="0" fontId="29" fillId="10" borderId="29" xfId="0" applyFont="1" applyFill="1" applyBorder="1" applyAlignment="1">
      <alignment horizontal="center" vertical="top" wrapText="1"/>
    </xf>
    <xf numFmtId="0" fontId="9" fillId="10" borderId="189" xfId="0" applyFont="1" applyFill="1" applyBorder="1" applyAlignment="1">
      <alignment horizontal="center"/>
    </xf>
    <xf numFmtId="0" fontId="9" fillId="10" borderId="176" xfId="0" applyFont="1" applyFill="1" applyBorder="1" applyAlignment="1">
      <alignment horizontal="center"/>
    </xf>
    <xf numFmtId="0" fontId="9" fillId="10" borderId="175" xfId="0" applyFont="1" applyFill="1" applyBorder="1" applyAlignment="1">
      <alignment horizontal="center" vertical="center" wrapText="1"/>
    </xf>
    <xf numFmtId="0" fontId="9" fillId="10" borderId="177" xfId="0" applyFont="1" applyFill="1" applyBorder="1" applyAlignment="1">
      <alignment horizontal="center" vertical="center" wrapText="1"/>
    </xf>
    <xf numFmtId="0" fontId="9" fillId="10" borderId="47" xfId="0" applyFont="1" applyFill="1" applyBorder="1" applyAlignment="1">
      <alignment horizontal="center" vertical="center" wrapText="1"/>
    </xf>
    <xf numFmtId="0" fontId="9" fillId="10" borderId="48" xfId="0" applyFont="1" applyFill="1" applyBorder="1" applyAlignment="1">
      <alignment horizontal="center" vertical="center" wrapText="1"/>
    </xf>
    <xf numFmtId="0" fontId="27" fillId="10" borderId="170" xfId="0" applyFont="1" applyFill="1" applyBorder="1" applyAlignment="1">
      <alignment horizontal="center"/>
    </xf>
    <xf numFmtId="3" fontId="29" fillId="2" borderId="195" xfId="0" applyNumberFormat="1" applyFont="1" applyFill="1" applyBorder="1" applyAlignment="1">
      <alignment horizontal="right"/>
    </xf>
    <xf numFmtId="3" fontId="29" fillId="2" borderId="194" xfId="0" applyNumberFormat="1" applyFont="1" applyFill="1" applyBorder="1" applyAlignment="1">
      <alignment horizontal="right"/>
    </xf>
    <xf numFmtId="3" fontId="29" fillId="9" borderId="62" xfId="0" applyNumberFormat="1" applyFont="1" applyFill="1" applyBorder="1" applyAlignment="1">
      <alignment horizontal="right"/>
    </xf>
    <xf numFmtId="3" fontId="29" fillId="9" borderId="157" xfId="0" applyNumberFormat="1" applyFont="1" applyFill="1" applyBorder="1" applyAlignment="1">
      <alignment horizontal="right"/>
    </xf>
    <xf numFmtId="0" fontId="25" fillId="0" borderId="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/>
    </xf>
    <xf numFmtId="0" fontId="25" fillId="9" borderId="118" xfId="0" applyFont="1" applyFill="1" applyBorder="1" applyAlignment="1">
      <alignment horizontal="center" vertical="center"/>
    </xf>
    <xf numFmtId="0" fontId="29" fillId="9" borderId="8" xfId="0" applyFont="1" applyFill="1" applyBorder="1" applyAlignment="1">
      <alignment horizontal="center" vertical="center"/>
    </xf>
    <xf numFmtId="0" fontId="29" fillId="9" borderId="186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9" borderId="187" xfId="0" applyFont="1" applyFill="1" applyBorder="1" applyAlignment="1">
      <alignment horizontal="center" vertical="center" wrapText="1"/>
    </xf>
    <xf numFmtId="0" fontId="25" fillId="9" borderId="126" xfId="0" applyFont="1" applyFill="1" applyBorder="1" applyAlignment="1">
      <alignment horizontal="center" vertical="center" wrapText="1"/>
    </xf>
    <xf numFmtId="0" fontId="25" fillId="9" borderId="188" xfId="0" applyFont="1" applyFill="1" applyBorder="1" applyAlignment="1">
      <alignment horizontal="center" vertical="center" wrapText="1"/>
    </xf>
    <xf numFmtId="0" fontId="25" fillId="9" borderId="227" xfId="0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horizontal="center" vertical="center" wrapText="1"/>
    </xf>
    <xf numFmtId="0" fontId="25" fillId="9" borderId="239" xfId="0" applyFont="1" applyFill="1" applyBorder="1" applyAlignment="1">
      <alignment horizontal="center" vertical="center" wrapText="1"/>
    </xf>
    <xf numFmtId="0" fontId="25" fillId="9" borderId="137" xfId="0" applyFont="1" applyFill="1" applyBorder="1" applyAlignment="1">
      <alignment horizontal="center" vertical="center" wrapText="1"/>
    </xf>
    <xf numFmtId="0" fontId="25" fillId="9" borderId="202" xfId="0" applyFont="1" applyFill="1" applyBorder="1" applyAlignment="1">
      <alignment horizontal="center" vertical="center" wrapText="1"/>
    </xf>
    <xf numFmtId="0" fontId="25" fillId="9" borderId="203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53" fillId="0" borderId="186" xfId="0" applyFont="1" applyBorder="1" applyAlignment="1">
      <alignment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53" fillId="0" borderId="196" xfId="0" applyFont="1" applyBorder="1" applyAlignment="1">
      <alignment vertical="center" wrapText="1"/>
    </xf>
    <xf numFmtId="0" fontId="29" fillId="9" borderId="196" xfId="0" applyFont="1" applyFill="1" applyBorder="1" applyAlignment="1">
      <alignment horizontal="center" vertical="center" wrapText="1"/>
    </xf>
    <xf numFmtId="0" fontId="53" fillId="0" borderId="186" xfId="0" applyFont="1" applyBorder="1" applyAlignment="1">
      <alignment horizontal="center" vertical="center" wrapText="1"/>
    </xf>
    <xf numFmtId="0" fontId="25" fillId="0" borderId="187" xfId="0" applyFont="1" applyFill="1" applyBorder="1" applyAlignment="1">
      <alignment wrapText="1"/>
    </xf>
    <xf numFmtId="0" fontId="0" fillId="0" borderId="126" xfId="0" applyBorder="1" applyAlignment="1">
      <alignment wrapText="1"/>
    </xf>
    <xf numFmtId="0" fontId="0" fillId="0" borderId="188" xfId="0" applyBorder="1" applyAlignment="1">
      <alignment wrapText="1"/>
    </xf>
    <xf numFmtId="0" fontId="25" fillId="0" borderId="227" xfId="0" quotePrefix="1" applyFont="1" applyFill="1" applyBorder="1" applyAlignment="1">
      <alignment horizontal="left" wrapText="1"/>
    </xf>
    <xf numFmtId="0" fontId="0" fillId="0" borderId="239" xfId="0" applyBorder="1" applyAlignment="1">
      <alignment wrapText="1"/>
    </xf>
    <xf numFmtId="0" fontId="25" fillId="0" borderId="227" xfId="0" applyFont="1" applyFill="1" applyBorder="1" applyAlignment="1">
      <alignment wrapText="1"/>
    </xf>
    <xf numFmtId="0" fontId="25" fillId="0" borderId="137" xfId="0" quotePrefix="1" applyFont="1" applyFill="1" applyBorder="1" applyAlignment="1">
      <alignment horizontal="left" wrapText="1"/>
    </xf>
    <xf numFmtId="0" fontId="0" fillId="0" borderId="202" xfId="0" applyBorder="1" applyAlignment="1">
      <alignment wrapText="1"/>
    </xf>
    <xf numFmtId="0" fontId="0" fillId="0" borderId="203" xfId="0" applyBorder="1" applyAlignment="1">
      <alignment wrapText="1"/>
    </xf>
    <xf numFmtId="0" fontId="25" fillId="0" borderId="137" xfId="0" applyFont="1" applyFill="1" applyBorder="1" applyAlignment="1">
      <alignment wrapText="1"/>
    </xf>
    <xf numFmtId="0" fontId="9" fillId="0" borderId="22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137" xfId="0" applyFont="1" applyFill="1" applyBorder="1" applyAlignment="1">
      <alignment horizontal="left" vertical="center" wrapText="1"/>
    </xf>
    <xf numFmtId="0" fontId="9" fillId="0" borderId="202" xfId="0" applyFont="1" applyFill="1" applyBorder="1" applyAlignment="1">
      <alignment horizontal="left" vertical="center" wrapText="1"/>
    </xf>
    <xf numFmtId="0" fontId="9" fillId="0" borderId="203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0" fillId="0" borderId="186" xfId="0" applyBorder="1" applyAlignment="1">
      <alignment horizontal="center" vertical="center" wrapText="1"/>
    </xf>
    <xf numFmtId="0" fontId="31" fillId="9" borderId="8" xfId="0" applyFont="1" applyFill="1" applyBorder="1" applyAlignment="1">
      <alignment horizontal="center" vertical="center" wrapText="1"/>
    </xf>
    <xf numFmtId="0" fontId="0" fillId="0" borderId="196" xfId="0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9" borderId="108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9" fillId="9" borderId="23" xfId="0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/>
    </xf>
  </cellXfs>
  <cellStyles count="6">
    <cellStyle name="Hiperłącze" xfId="3" builtinId="8"/>
    <cellStyle name="Normalny" xfId="0" builtinId="0"/>
    <cellStyle name="Normalny 2" xfId="2" xr:uid="{00000000-0005-0000-0000-000002000000}"/>
    <cellStyle name="Normalny 3" xfId="5" xr:uid="{00000000-0005-0000-0000-000003000000}"/>
    <cellStyle name="Procentowy" xfId="1" builtinId="5"/>
    <cellStyle name="Procentowy 2" xfId="4" xr:uid="{00000000-0005-0000-0000-000005000000}"/>
  </cellStyles>
  <dxfs count="0"/>
  <tableStyles count="0" defaultTableStyle="TableStyleMedium9" defaultPivotStyle="PivotStyleLight16"/>
  <colors>
    <mruColors>
      <color rgb="FFFFFFCC"/>
      <color rgb="FFE0EBF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depthPercent val="10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44181174603832"/>
          <c:y val="7.4504880438332324E-2"/>
          <c:w val="0.70041348677569149"/>
          <c:h val="0.62810330312484564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0"/>
              <c:layout>
                <c:manualLayout>
                  <c:x val="-7.2041663396726574E-2"/>
                  <c:y val="-9.940355102670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22-4DC2-8BA5-B435ACE1DC79}"/>
                </c:ext>
              </c:extLst>
            </c:dLbl>
            <c:dLbl>
              <c:idx val="3"/>
              <c:layout>
                <c:manualLayout>
                  <c:x val="9.5455916847603364E-2"/>
                  <c:y val="-5.4928886830322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22-4DC2-8BA5-B435ACE1DC79}"/>
                </c:ext>
              </c:extLst>
            </c:dLbl>
            <c:dLbl>
              <c:idx val="4"/>
              <c:layout>
                <c:manualLayout>
                  <c:x val="2.3045491406597431E-2"/>
                  <c:y val="-7.7993639030418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22-4DC2-8BA5-B435ACE1DC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'[1]dane do wykresów'!$A$2:$A$7</c:f>
              <c:strCache>
                <c:ptCount val="6"/>
                <c:pt idx="0">
                  <c:v>kradzież (278)</c:v>
                </c:pt>
                <c:pt idx="1">
                  <c:v>kradzież z włamaniem (279)</c:v>
                </c:pt>
                <c:pt idx="2">
                  <c:v>rozbój (280§1)</c:v>
                </c:pt>
                <c:pt idx="3">
                  <c:v>pozostałe przeciwko mieniu (281, 283-295)</c:v>
                </c:pt>
                <c:pt idx="4">
                  <c:v>przeciwko bezpieczeństwu w komunikacji (art. 173 do 180)</c:v>
                </c:pt>
                <c:pt idx="5">
                  <c:v>pozostałe </c:v>
                </c:pt>
              </c:strCache>
            </c:strRef>
          </c:cat>
          <c:val>
            <c:numRef>
              <c:f>'[1]dane do wykresów'!$B$2:$B$7</c:f>
              <c:numCache>
                <c:formatCode>General</c:formatCode>
                <c:ptCount val="6"/>
                <c:pt idx="0">
                  <c:v>4403</c:v>
                </c:pt>
                <c:pt idx="1">
                  <c:v>10827</c:v>
                </c:pt>
                <c:pt idx="2">
                  <c:v>7865</c:v>
                </c:pt>
                <c:pt idx="3">
                  <c:v>8784</c:v>
                </c:pt>
                <c:pt idx="4">
                  <c:v>5644</c:v>
                </c:pt>
                <c:pt idx="5">
                  <c:v>33082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22-4DC2-8BA5-B435ACE1D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b"/>
      <c:layout>
        <c:manualLayout>
          <c:xMode val="edge"/>
          <c:yMode val="edge"/>
          <c:x val="1.4865435398559645E-2"/>
          <c:y val="0.67064407271687954"/>
          <c:w val="0.50922907892327463"/>
          <c:h val="0.31750699397878418"/>
        </c:manualLayout>
      </c:layout>
      <c:overlay val="0"/>
      <c:spPr>
        <a:ln w="12700" cap="rnd" cmpd="sng">
          <a:prstDash val="solid"/>
          <a:round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 flip="none" rotWithShape="1"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0" scaled="0"/>
      <a:tileRect/>
    </a:gradFill>
    <a:ln w="0">
      <a:solidFill>
        <a:srgbClr val="4F81BD">
          <a:alpha val="50000"/>
        </a:srgbClr>
      </a:solidFill>
      <a:prstDash val="solid"/>
    </a:ln>
    <a:effectLst/>
    <a:scene3d>
      <a:camera prst="orthographicFront"/>
      <a:lightRig rig="threePt" dir="t"/>
    </a:scene3d>
    <a:sp3d prstMaterial="metal"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24</c:v>
                </c:pt>
                <c:pt idx="1">
                  <c:v>1438</c:v>
                </c:pt>
                <c:pt idx="2">
                  <c:v>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0-4F22-9210-86C43D9FE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278464"/>
        <c:axId val="57280000"/>
        <c:axId val="0"/>
      </c:bar3DChart>
      <c:catAx>
        <c:axId val="5727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28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28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278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F3E4-404A-8D73-832CD8821517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3E4-404A-8D73-832CD8821517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3E4-404A-8D73-832CD8821517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3E4-404A-8D73-832CD8821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324288"/>
        <c:axId val="57325824"/>
        <c:axId val="0"/>
      </c:bar3DChart>
      <c:catAx>
        <c:axId val="57324288"/>
        <c:scaling>
          <c:orientation val="minMax"/>
        </c:scaling>
        <c:delete val="1"/>
        <c:axPos val="b"/>
        <c:majorTickMark val="out"/>
        <c:minorTickMark val="none"/>
        <c:tickLblPos val="none"/>
        <c:crossAx val="57325824"/>
        <c:crosses val="autoZero"/>
        <c:auto val="1"/>
        <c:lblAlgn val="ctr"/>
        <c:lblOffset val="100"/>
        <c:noMultiLvlLbl val="0"/>
      </c:catAx>
      <c:valAx>
        <c:axId val="57325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324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24</c:v>
                </c:pt>
                <c:pt idx="1">
                  <c:v>1438</c:v>
                </c:pt>
                <c:pt idx="2">
                  <c:v>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9-436D-9478-4A5ACA799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379072"/>
        <c:axId val="57380864"/>
        <c:axId val="0"/>
      </c:bar3DChart>
      <c:catAx>
        <c:axId val="5737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38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38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379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2DA7-4551-9AB6-270D2A45373C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2DA7-4551-9AB6-270D2A45373C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DA7-4551-9AB6-270D2A45373C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2DA7-4551-9AB6-270D2A453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494528"/>
        <c:axId val="57512704"/>
        <c:axId val="0"/>
      </c:bar3DChart>
      <c:catAx>
        <c:axId val="57494528"/>
        <c:scaling>
          <c:orientation val="minMax"/>
        </c:scaling>
        <c:delete val="1"/>
        <c:axPos val="b"/>
        <c:majorTickMark val="out"/>
        <c:minorTickMark val="none"/>
        <c:tickLblPos val="none"/>
        <c:crossAx val="57512704"/>
        <c:crosses val="autoZero"/>
        <c:auto val="1"/>
        <c:lblAlgn val="ctr"/>
        <c:lblOffset val="100"/>
        <c:noMultiLvlLbl val="0"/>
      </c:catAx>
      <c:valAx>
        <c:axId val="5751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494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24</c:v>
                </c:pt>
                <c:pt idx="1">
                  <c:v>1438</c:v>
                </c:pt>
                <c:pt idx="2">
                  <c:v>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C-4D9D-BA4D-0CEF62F0C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691456"/>
        <c:axId val="88692992"/>
        <c:axId val="0"/>
      </c:bar3DChart>
      <c:catAx>
        <c:axId val="8869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869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692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8691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6C54-480E-9D1E-A7724C1B4310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6C54-480E-9D1E-A7724C1B4310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6C54-480E-9D1E-A7724C1B4310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6C54-480E-9D1E-A7724C1B4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868352"/>
        <c:axId val="88869888"/>
        <c:axId val="0"/>
      </c:bar3DChart>
      <c:catAx>
        <c:axId val="88868352"/>
        <c:scaling>
          <c:orientation val="minMax"/>
        </c:scaling>
        <c:delete val="1"/>
        <c:axPos val="b"/>
        <c:majorTickMark val="out"/>
        <c:minorTickMark val="none"/>
        <c:tickLblPos val="none"/>
        <c:crossAx val="88869888"/>
        <c:crosses val="autoZero"/>
        <c:auto val="1"/>
        <c:lblAlgn val="ctr"/>
        <c:lblOffset val="100"/>
        <c:noMultiLvlLbl val="0"/>
      </c:catAx>
      <c:valAx>
        <c:axId val="8886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8868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5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  <a:scene3d>
          <a:camera prst="orthographicFront"/>
          <a:lightRig rig="threePt" dir="t"/>
        </a:scene3d>
        <a:sp3d>
          <a:bevelT prst="angle"/>
        </a:sp3d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  <a:scene3d>
          <a:camera prst="orthographicFront"/>
          <a:lightRig rig="threePt" dir="t"/>
        </a:scene3d>
        <a:sp3d>
          <a:bevelT prst="angle"/>
        </a:sp3d>
      </c:spPr>
    </c:backWall>
    <c:plotArea>
      <c:layout>
        <c:manualLayout>
          <c:layoutTarget val="inner"/>
          <c:xMode val="edge"/>
          <c:yMode val="edge"/>
          <c:x val="6.2025341408123713E-2"/>
          <c:y val="1.9101413608676981E-2"/>
          <c:w val="0.92960431694290002"/>
          <c:h val="0.765806170136417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'strona 12'!$A$7:$F$7</c:f>
              <c:strCache>
                <c:ptCount val="6"/>
                <c:pt idx="0">
                  <c:v>z niepsychotycznymi zaburzeniami psychicznymi, upośledzeni umysłowo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12'!$H$7</c:f>
              <c:numCache>
                <c:formatCode>General</c:formatCode>
                <c:ptCount val="1"/>
                <c:pt idx="0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E-49C2-BEAD-BFD5C388F93D}"/>
            </c:ext>
          </c:extLst>
        </c:ser>
        <c:ser>
          <c:idx val="1"/>
          <c:order val="1"/>
          <c:tx>
            <c:strRef>
              <c:f>'strona 12'!$A$9:$F$9</c:f>
              <c:strCache>
                <c:ptCount val="6"/>
                <c:pt idx="0">
                  <c:v>uzależnieni od środków odurzających lub psychotropowych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12'!$H$9</c:f>
              <c:numCache>
                <c:formatCode>General</c:formatCode>
                <c:ptCount val="1"/>
                <c:pt idx="0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DE-49C2-BEAD-BFD5C388F93D}"/>
            </c:ext>
          </c:extLst>
        </c:ser>
        <c:ser>
          <c:idx val="2"/>
          <c:order val="2"/>
          <c:tx>
            <c:strRef>
              <c:f>'strona 12'!$A$10:$F$10</c:f>
              <c:strCache>
                <c:ptCount val="6"/>
                <c:pt idx="0">
                  <c:v>uzależnieni od alkoholu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12'!$H$10</c:f>
              <c:numCache>
                <c:formatCode>General</c:formatCode>
                <c:ptCount val="1"/>
                <c:pt idx="0">
                  <c:v>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DE-49C2-BEAD-BFD5C388F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208320"/>
        <c:axId val="89209856"/>
        <c:axId val="0"/>
      </c:bar3DChart>
      <c:catAx>
        <c:axId val="89208320"/>
        <c:scaling>
          <c:orientation val="minMax"/>
        </c:scaling>
        <c:delete val="1"/>
        <c:axPos val="b"/>
        <c:majorTickMark val="out"/>
        <c:minorTickMark val="none"/>
        <c:tickLblPos val="none"/>
        <c:crossAx val="89209856"/>
        <c:crosses val="autoZero"/>
        <c:auto val="1"/>
        <c:lblAlgn val="ctr"/>
        <c:lblOffset val="100"/>
        <c:noMultiLvlLbl val="0"/>
      </c:catAx>
      <c:valAx>
        <c:axId val="89209856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208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3367089430189861E-2"/>
          <c:y val="0.82031380064385673"/>
          <c:w val="0.62723954553823824"/>
          <c:h val="0.12172540146271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+mn-lt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24</c:v>
                </c:pt>
                <c:pt idx="1">
                  <c:v>1438</c:v>
                </c:pt>
                <c:pt idx="2">
                  <c:v>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0-4753-867F-DA7AE974A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23232"/>
        <c:axId val="89433216"/>
        <c:axId val="0"/>
      </c:bar3DChart>
      <c:catAx>
        <c:axId val="894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43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433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423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AC1-4419-B832-0139F18DE44A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BAC1-4419-B832-0139F18DE44A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BAC1-4419-B832-0139F18DE44A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BAC1-4419-B832-0139F18DE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81600"/>
        <c:axId val="89483136"/>
        <c:axId val="0"/>
      </c:bar3DChart>
      <c:catAx>
        <c:axId val="89481600"/>
        <c:scaling>
          <c:orientation val="minMax"/>
        </c:scaling>
        <c:delete val="1"/>
        <c:axPos val="b"/>
        <c:majorTickMark val="out"/>
        <c:minorTickMark val="none"/>
        <c:tickLblPos val="none"/>
        <c:crossAx val="89483136"/>
        <c:crosses val="autoZero"/>
        <c:auto val="1"/>
        <c:lblAlgn val="ctr"/>
        <c:lblOffset val="100"/>
        <c:noMultiLvlLbl val="0"/>
      </c:catAx>
      <c:valAx>
        <c:axId val="89483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481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24</c:v>
                </c:pt>
                <c:pt idx="1">
                  <c:v>1438</c:v>
                </c:pt>
                <c:pt idx="2">
                  <c:v>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3-41A2-A4D1-15BAD569B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515904"/>
        <c:axId val="89517440"/>
        <c:axId val="0"/>
      </c:bar3DChart>
      <c:catAx>
        <c:axId val="8951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51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17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515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94761593950001"/>
          <c:y val="5.9179285281647488E-2"/>
          <c:w val="0.6824778511030456"/>
          <c:h val="0.58881839289319604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1"/>
              <c:layout>
                <c:manualLayout>
                  <c:x val="-4.2831308027586126E-2"/>
                  <c:y val="-2.75981728245512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36-45EA-BEBB-EF5205910E42}"/>
                </c:ext>
              </c:extLst>
            </c:dLbl>
            <c:dLbl>
              <c:idx val="3"/>
              <c:layout>
                <c:manualLayout>
                  <c:x val="9.1706108307177264E-2"/>
                  <c:y val="-0.140981223500908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36-45EA-BEBB-EF5205910E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'[1]dane do wykresów'!$A$10:$A$15</c:f>
              <c:strCache>
                <c:ptCount val="6"/>
                <c:pt idx="0">
                  <c:v>zabójstwo (148§1)</c:v>
                </c:pt>
                <c:pt idx="1">
                  <c:v>pozostałe przeciwko życiu i zdrowiu (149-162)</c:v>
                </c:pt>
                <c:pt idx="2">
                  <c:v>kradzież (278)</c:v>
                </c:pt>
                <c:pt idx="3">
                  <c:v>rozbój (280§1)</c:v>
                </c:pt>
                <c:pt idx="4">
                  <c:v>pozostałe przeciwko mieniu (281, 283-295)</c:v>
                </c:pt>
                <c:pt idx="5">
                  <c:v>pozostałe</c:v>
                </c:pt>
              </c:strCache>
            </c:strRef>
          </c:cat>
          <c:val>
            <c:numRef>
              <c:f>'[1]dane do wykresów'!$B$10:$B$15</c:f>
              <c:numCache>
                <c:formatCode>General</c:formatCode>
                <c:ptCount val="6"/>
                <c:pt idx="0">
                  <c:v>446</c:v>
                </c:pt>
                <c:pt idx="1">
                  <c:v>205</c:v>
                </c:pt>
                <c:pt idx="2">
                  <c:v>363</c:v>
                </c:pt>
                <c:pt idx="3">
                  <c:v>227</c:v>
                </c:pt>
                <c:pt idx="4">
                  <c:v>796</c:v>
                </c:pt>
                <c:pt idx="5">
                  <c:v>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36-45EA-BEBB-EF5205910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scene3d>
          <a:camera prst="orthographicFront"/>
          <a:lightRig rig="threePt" dir="t"/>
        </a:scene3d>
        <a:sp3d>
          <a:bevelT w="127000"/>
        </a:sp3d>
      </c:spPr>
    </c:plotArea>
    <c:legend>
      <c:legendPos val="l"/>
      <c:layout>
        <c:manualLayout>
          <c:xMode val="edge"/>
          <c:yMode val="edge"/>
          <c:x val="1.3355590313586563E-2"/>
          <c:y val="0.59389309509389165"/>
          <c:w val="0.33209113490268038"/>
          <c:h val="0.38272663032511101"/>
        </c:manualLayout>
      </c:layout>
      <c:overlay val="0"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0" scaled="0"/>
    </a:gradFill>
    <a:ln w="0" cap="flat">
      <a:solidFill>
        <a:srgbClr val="4F81BD">
          <a:alpha val="50000"/>
        </a:srgbClr>
      </a:solidFill>
    </a:ln>
    <a:effectLst/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4803149606312758" l="0.85000000000000064" r="0.51181102362204722" t="0.629921259842546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DA85-440D-8F65-8CCFD07E93BC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DA85-440D-8F65-8CCFD07E93BC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DA85-440D-8F65-8CCFD07E93BC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A85-440D-8F65-8CCFD07E9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536256"/>
        <c:axId val="55542144"/>
        <c:axId val="0"/>
      </c:bar3DChart>
      <c:catAx>
        <c:axId val="55536256"/>
        <c:scaling>
          <c:orientation val="minMax"/>
        </c:scaling>
        <c:delete val="1"/>
        <c:axPos val="b"/>
        <c:majorTickMark val="out"/>
        <c:minorTickMark val="none"/>
        <c:tickLblPos val="none"/>
        <c:crossAx val="55542144"/>
        <c:crosses val="autoZero"/>
        <c:auto val="1"/>
        <c:lblAlgn val="ctr"/>
        <c:lblOffset val="100"/>
        <c:noMultiLvlLbl val="0"/>
      </c:catAx>
      <c:valAx>
        <c:axId val="5554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536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24</c:v>
                </c:pt>
                <c:pt idx="1">
                  <c:v>1438</c:v>
                </c:pt>
                <c:pt idx="2">
                  <c:v>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C-4D34-B283-D202C24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853440"/>
        <c:axId val="55854976"/>
        <c:axId val="0"/>
      </c:bar3DChart>
      <c:catAx>
        <c:axId val="5585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85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854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853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4908-4719-8CDF-F16CA17D6147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4908-4719-8CDF-F16CA17D6147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4908-4719-8CDF-F16CA17D6147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4908-4719-8CDF-F16CA17D6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882880"/>
        <c:axId val="55884416"/>
        <c:axId val="0"/>
      </c:bar3DChart>
      <c:catAx>
        <c:axId val="55882880"/>
        <c:scaling>
          <c:orientation val="minMax"/>
        </c:scaling>
        <c:delete val="1"/>
        <c:axPos val="b"/>
        <c:majorTickMark val="out"/>
        <c:minorTickMark val="none"/>
        <c:tickLblPos val="none"/>
        <c:crossAx val="55884416"/>
        <c:crosses val="autoZero"/>
        <c:auto val="1"/>
        <c:lblAlgn val="ctr"/>
        <c:lblOffset val="100"/>
        <c:noMultiLvlLbl val="0"/>
      </c:catAx>
      <c:valAx>
        <c:axId val="55884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882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24</c:v>
                </c:pt>
                <c:pt idx="1">
                  <c:v>1438</c:v>
                </c:pt>
                <c:pt idx="2">
                  <c:v>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6-41BF-B89E-D0642D277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495296"/>
        <c:axId val="55501184"/>
        <c:axId val="0"/>
      </c:bar3DChart>
      <c:catAx>
        <c:axId val="554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50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501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495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E6C-4EBB-9500-0FB68EAF0993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1E6C-4EBB-9500-0FB68EAF0993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E6C-4EBB-9500-0FB68EAF0993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E6C-4EBB-9500-0FB68EAF0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130368"/>
        <c:axId val="55907456"/>
        <c:axId val="0"/>
      </c:bar3DChart>
      <c:catAx>
        <c:axId val="57130368"/>
        <c:scaling>
          <c:orientation val="minMax"/>
        </c:scaling>
        <c:delete val="1"/>
        <c:axPos val="b"/>
        <c:majorTickMark val="out"/>
        <c:minorTickMark val="none"/>
        <c:tickLblPos val="none"/>
        <c:crossAx val="55907456"/>
        <c:crosses val="autoZero"/>
        <c:auto val="1"/>
        <c:lblAlgn val="ctr"/>
        <c:lblOffset val="100"/>
        <c:noMultiLvlLbl val="0"/>
      </c:catAx>
      <c:valAx>
        <c:axId val="5590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130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24</c:v>
                </c:pt>
                <c:pt idx="1">
                  <c:v>1438</c:v>
                </c:pt>
                <c:pt idx="2">
                  <c:v>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E-47C4-9CB0-8000C83CD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32032"/>
        <c:axId val="55933568"/>
        <c:axId val="0"/>
      </c:bar3DChart>
      <c:catAx>
        <c:axId val="5593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93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933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932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F3AC-44F5-A000-7A5C2940505B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3AC-44F5-A000-7A5C2940505B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3AC-44F5-A000-7A5C2940505B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3AC-44F5-A000-7A5C2940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170368"/>
        <c:axId val="56171904"/>
        <c:axId val="0"/>
      </c:bar3DChart>
      <c:catAx>
        <c:axId val="56170368"/>
        <c:scaling>
          <c:orientation val="minMax"/>
        </c:scaling>
        <c:delete val="1"/>
        <c:axPos val="b"/>
        <c:majorTickMark val="out"/>
        <c:minorTickMark val="none"/>
        <c:tickLblPos val="none"/>
        <c:crossAx val="56171904"/>
        <c:crosses val="autoZero"/>
        <c:auto val="1"/>
        <c:lblAlgn val="ctr"/>
        <c:lblOffset val="100"/>
        <c:noMultiLvlLbl val="0"/>
      </c:catAx>
      <c:valAx>
        <c:axId val="5617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170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24</c:v>
                </c:pt>
                <c:pt idx="1">
                  <c:v>1438</c:v>
                </c:pt>
                <c:pt idx="2">
                  <c:v>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4-4A86-8715-AB190B29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225152"/>
        <c:axId val="56099968"/>
        <c:axId val="0"/>
      </c:bar3DChart>
      <c:catAx>
        <c:axId val="5622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09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099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22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6F77-4CFA-8635-20A52D73E527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6F77-4CFA-8635-20A52D73E527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6F77-4CFA-8635-20A52D73E527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11'!$O$17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6F77-4CFA-8635-20A52D73E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140160"/>
        <c:axId val="56141696"/>
        <c:axId val="0"/>
      </c:bar3DChart>
      <c:catAx>
        <c:axId val="56140160"/>
        <c:scaling>
          <c:orientation val="minMax"/>
        </c:scaling>
        <c:delete val="1"/>
        <c:axPos val="b"/>
        <c:majorTickMark val="out"/>
        <c:minorTickMark val="none"/>
        <c:tickLblPos val="none"/>
        <c:crossAx val="56141696"/>
        <c:crosses val="autoZero"/>
        <c:auto val="1"/>
        <c:lblAlgn val="ctr"/>
        <c:lblOffset val="100"/>
        <c:noMultiLvlLbl val="0"/>
      </c:catAx>
      <c:valAx>
        <c:axId val="561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140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2564437675744133E-2"/>
          <c:y val="5.6304964398342004E-2"/>
          <c:w val="0.94374694794949865"/>
          <c:h val="0.8705646409583415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cat>
            <c:strRef>
              <c:f>'strona 13'!$I$4:$K$4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13'!$I$6:$K$6</c:f>
              <c:numCache>
                <c:formatCode>General</c:formatCode>
                <c:ptCount val="3"/>
                <c:pt idx="0">
                  <c:v>11</c:v>
                </c:pt>
                <c:pt idx="1">
                  <c:v>280</c:v>
                </c:pt>
                <c:pt idx="2">
                  <c:v>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1-4B24-AC66-B1435D65F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449280"/>
        <c:axId val="56455168"/>
        <c:axId val="0"/>
      </c:bar3DChart>
      <c:catAx>
        <c:axId val="5644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 CE"/>
                <a:cs typeface="Arial CE"/>
              </a:defRPr>
            </a:pPr>
            <a:endParaRPr lang="pl-PL"/>
          </a:p>
        </c:txPr>
        <c:crossAx val="564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45516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449280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25400">
          <a:noFill/>
        </a:ln>
      </c:spPr>
    </c:plotArea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80"/>
      <c:depthPercent val="10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622701232113441"/>
          <c:y val="2.7111492580015217E-2"/>
          <c:w val="0.70041348677569149"/>
          <c:h val="0.62810330312484564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0"/>
              <c:layout>
                <c:manualLayout>
                  <c:x val="-0.16005916648221269"/>
                  <c:y val="-9.51512931919450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950548852302024"/>
                      <c:h val="0.105454545454545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853-4CB6-8730-5A1DB9FC4E29}"/>
                </c:ext>
              </c:extLst>
            </c:dLbl>
            <c:dLbl>
              <c:idx val="3"/>
              <c:layout>
                <c:manualLayout>
                  <c:x val="0.15855009048434399"/>
                  <c:y val="-0.239949034490944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03926538046013"/>
                      <c:h val="0.168555261244009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54D-4665-B3A6-F5A4E8E81C4B}"/>
                </c:ext>
              </c:extLst>
            </c:dLbl>
            <c:dLbl>
              <c:idx val="4"/>
              <c:layout>
                <c:manualLayout>
                  <c:x val="0.13800686339916612"/>
                  <c:y val="-0.140749446488322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22027723073319"/>
                      <c:h val="0.152173927519102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54D-4665-B3A6-F5A4E8E81C4B}"/>
                </c:ext>
              </c:extLst>
            </c:dLbl>
            <c:dLbl>
              <c:idx val="5"/>
              <c:layout>
                <c:manualLayout>
                  <c:x val="5.8721670292021251E-2"/>
                  <c:y val="0.11996962794229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D-4665-B3A6-F5A4E8E81C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'[2]dane do wykresów'!$A$2:$A$7</c:f>
              <c:strCache>
                <c:ptCount val="6"/>
                <c:pt idx="0">
                  <c:v>kradzież (278)</c:v>
                </c:pt>
                <c:pt idx="1">
                  <c:v>kradzież z włamaniem (279)</c:v>
                </c:pt>
                <c:pt idx="2">
                  <c:v>rozbój (280§1)</c:v>
                </c:pt>
                <c:pt idx="3">
                  <c:v>pozostałe przeciwko mieniu (281, 283-295)</c:v>
                </c:pt>
                <c:pt idx="4">
                  <c:v>przeciwko bezpieczeństwu w komunikacji (art. 173 do 180)</c:v>
                </c:pt>
                <c:pt idx="5">
                  <c:v>pozostałe </c:v>
                </c:pt>
              </c:strCache>
            </c:strRef>
          </c:cat>
          <c:val>
            <c:numRef>
              <c:f>'[2]dane do wykresów'!$B$2:$B$7</c:f>
              <c:numCache>
                <c:formatCode>General</c:formatCode>
                <c:ptCount val="6"/>
                <c:pt idx="0">
                  <c:v>6084</c:v>
                </c:pt>
                <c:pt idx="1">
                  <c:v>9730</c:v>
                </c:pt>
                <c:pt idx="2">
                  <c:v>5407</c:v>
                </c:pt>
                <c:pt idx="3">
                  <c:v>8525</c:v>
                </c:pt>
                <c:pt idx="4">
                  <c:v>7432</c:v>
                </c:pt>
                <c:pt idx="5">
                  <c:v>35986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4D-4665-B3A6-F5A4E8E81C4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1.0770059235325794E-2"/>
          <c:y val="0.67828744641543948"/>
          <c:w val="0.53076921119916565"/>
          <c:h val="0.31934209818305742"/>
        </c:manualLayout>
      </c:layout>
      <c:overlay val="0"/>
      <c:spPr>
        <a:ln w="12700" cap="rnd" cmpd="sng">
          <a:prstDash val="solid"/>
          <a:round/>
        </a:ln>
      </c:spPr>
      <c:txPr>
        <a:bodyPr/>
        <a:lstStyle/>
        <a:p>
          <a:pPr rtl="0"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 flip="none" rotWithShape="1"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0" scaled="0"/>
      <a:tileRect/>
    </a:gradFill>
    <a:ln w="0">
      <a:solidFill>
        <a:srgbClr val="4F81BD">
          <a:alpha val="50000"/>
        </a:srgbClr>
      </a:solidFill>
      <a:prstDash val="solid"/>
    </a:ln>
    <a:effectLst/>
    <a:scene3d>
      <a:camera prst="orthographicFront"/>
      <a:lightRig rig="threePt" dir="t"/>
    </a:scene3d>
    <a:sp3d prstMaterial="metal"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0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182852143482073E-2"/>
          <c:y val="2.7639597055668996E-2"/>
          <c:w val="0.89958276135977056"/>
          <c:h val="0.777310948411899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'strona 13'!$A$7:$E$7</c:f>
              <c:strCache>
                <c:ptCount val="5"/>
                <c:pt idx="0">
                  <c:v>z niepsychotycznymi zaburzeniami psychicznymi, upośledzeni umysłowo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13'!$G$7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8-47FE-B120-3F3ACE9DC7DE}"/>
            </c:ext>
          </c:extLst>
        </c:ser>
        <c:ser>
          <c:idx val="1"/>
          <c:order val="1"/>
          <c:tx>
            <c:strRef>
              <c:f>'strona 13'!$A$8:$E$8</c:f>
              <c:strCache>
                <c:ptCount val="5"/>
                <c:pt idx="0">
                  <c:v>uzależnieni od środków odurzających lub psychotropowych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13'!$G$8</c:f>
              <c:numCache>
                <c:formatCode>General</c:formatCode>
                <c:ptCount val="1"/>
                <c:pt idx="0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48-47FE-B120-3F3ACE9DC7DE}"/>
            </c:ext>
          </c:extLst>
        </c:ser>
        <c:ser>
          <c:idx val="2"/>
          <c:order val="2"/>
          <c:tx>
            <c:strRef>
              <c:f>'strona 13'!$A$9:$E$9</c:f>
              <c:strCache>
                <c:ptCount val="5"/>
                <c:pt idx="0">
                  <c:v>uzależnieni od alkoholu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13'!$G$9</c:f>
              <c:numCache>
                <c:formatCode>General</c:formatCode>
                <c:ptCount val="1"/>
                <c:pt idx="0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48-47FE-B120-3F3ACE9DC7DE}"/>
            </c:ext>
          </c:extLst>
        </c:ser>
        <c:ser>
          <c:idx val="3"/>
          <c:order val="3"/>
          <c:tx>
            <c:strRef>
              <c:f>'strona 13'!$A$10:$C$10</c:f>
              <c:strCache>
                <c:ptCount val="3"/>
                <c:pt idx="0">
                  <c:v>niepełnosprawni fizycznie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13'!$G$10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48-47FE-B120-3F3ACE9DC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237056"/>
        <c:axId val="56242944"/>
        <c:axId val="0"/>
      </c:bar3DChart>
      <c:catAx>
        <c:axId val="56237056"/>
        <c:scaling>
          <c:orientation val="minMax"/>
        </c:scaling>
        <c:delete val="1"/>
        <c:axPos val="b"/>
        <c:majorTickMark val="out"/>
        <c:minorTickMark val="none"/>
        <c:tickLblPos val="none"/>
        <c:crossAx val="56242944"/>
        <c:crosses val="autoZero"/>
        <c:auto val="1"/>
        <c:lblAlgn val="ctr"/>
        <c:lblOffset val="100"/>
        <c:noMultiLvlLbl val="0"/>
      </c:catAx>
      <c:valAx>
        <c:axId val="5624294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237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5323251957538309E-2"/>
          <c:y val="0.81515696653680969"/>
          <c:w val="0.68851784740290956"/>
          <c:h val="0.164974147610019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+mn-lt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94761593950001"/>
          <c:y val="5.9179285281647488E-2"/>
          <c:w val="0.6824778511030456"/>
          <c:h val="0.58881839289319604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0"/>
              <c:layout>
                <c:manualLayout>
                  <c:x val="-0.15873003101798813"/>
                  <c:y val="-8.93257839625392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27403503498466"/>
                      <c:h val="9.71348707197763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0B6-4C00-95AD-976E6A0B6477}"/>
                </c:ext>
              </c:extLst>
            </c:dLbl>
            <c:dLbl>
              <c:idx val="1"/>
              <c:layout>
                <c:manualLayout>
                  <c:x val="-0.13975264349686181"/>
                  <c:y val="-0.157235785778350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15753940702129"/>
                      <c:h val="0.16295593449315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2E2-47AE-BEF3-A1075D384035}"/>
                </c:ext>
              </c:extLst>
            </c:dLbl>
            <c:dLbl>
              <c:idx val="3"/>
              <c:layout>
                <c:manualLayout>
                  <c:x val="0.10767132861549344"/>
                  <c:y val="-0.1911060290432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07224573856131"/>
                      <c:h val="0.147012542214494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2E2-47AE-BEF3-A1075D384035}"/>
                </c:ext>
              </c:extLst>
            </c:dLbl>
            <c:dLbl>
              <c:idx val="4"/>
              <c:layout>
                <c:manualLayout>
                  <c:x val="0.20889420467442946"/>
                  <c:y val="-0.114554025020050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94-4B88-B51A-F298BBAB3FAD}"/>
                </c:ext>
              </c:extLst>
            </c:dLbl>
            <c:dLbl>
              <c:idx val="5"/>
              <c:layout>
                <c:manualLayout>
                  <c:x val="-4.4211444213160096E-2"/>
                  <c:y val="0.106132049192282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39587027905265"/>
                      <c:h val="0.14279870677989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2E2-47AE-BEF3-A1075D3840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'[2]dane do wykresów'!$A$10:$A$15</c:f>
              <c:strCache>
                <c:ptCount val="6"/>
                <c:pt idx="0">
                  <c:v>zabójstwo (148§1)</c:v>
                </c:pt>
                <c:pt idx="1">
                  <c:v>pozostałe przeciwko życiu i zdrowiu (149-162)</c:v>
                </c:pt>
                <c:pt idx="2">
                  <c:v>kradzież (278)</c:v>
                </c:pt>
                <c:pt idx="3">
                  <c:v>rozbój (280§1)</c:v>
                </c:pt>
                <c:pt idx="4">
                  <c:v>pozostałe przeciwko mieniu (281, 283-295)</c:v>
                </c:pt>
                <c:pt idx="5">
                  <c:v>pozostałe</c:v>
                </c:pt>
              </c:strCache>
            </c:strRef>
          </c:cat>
          <c:val>
            <c:numRef>
              <c:f>'[2]dane do wykresów'!$B$10:$B$15</c:f>
              <c:numCache>
                <c:formatCode>General</c:formatCode>
                <c:ptCount val="6"/>
                <c:pt idx="0">
                  <c:v>413</c:v>
                </c:pt>
                <c:pt idx="1">
                  <c:v>215</c:v>
                </c:pt>
                <c:pt idx="2">
                  <c:v>511</c:v>
                </c:pt>
                <c:pt idx="3">
                  <c:v>223</c:v>
                </c:pt>
                <c:pt idx="4">
                  <c:v>901</c:v>
                </c:pt>
                <c:pt idx="5">
                  <c:v>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E2-47AE-BEF3-A1075D3840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scene3d>
          <a:camera prst="orthographicFront"/>
          <a:lightRig rig="threePt" dir="t"/>
        </a:scene3d>
        <a:sp3d>
          <a:bevelT w="127000"/>
        </a:sp3d>
      </c:spPr>
    </c:plotArea>
    <c:legend>
      <c:legendPos val="l"/>
      <c:layout>
        <c:manualLayout>
          <c:xMode val="edge"/>
          <c:yMode val="edge"/>
          <c:x val="1.3355590313586563E-2"/>
          <c:y val="0.59389309509389165"/>
          <c:w val="0.42486347036610006"/>
          <c:h val="0.38272663032511062"/>
        </c:manualLayout>
      </c:layout>
      <c:overlay val="0"/>
      <c:txPr>
        <a:bodyPr/>
        <a:lstStyle/>
        <a:p>
          <a:pPr rtl="0"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0" scaled="0"/>
    </a:gradFill>
    <a:ln w="0" cap="flat">
      <a:solidFill>
        <a:srgbClr val="4F81BD">
          <a:alpha val="50000"/>
        </a:srgbClr>
      </a:solidFill>
    </a:ln>
    <a:effectLst/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4803149606312613" l="0.85000000000000064" r="0.51181102362204722" t="0.629921259842546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753691053518974"/>
          <c:y val="2.0634327183929081E-2"/>
          <c:w val="0.70179539874231267"/>
          <c:h val="0.7390143452970992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0"/>
              <c:layout>
                <c:manualLayout>
                  <c:x val="0.21576546747910949"/>
                  <c:y val="5.95046379436489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E6-470E-A055-A3C2161FBDE8}"/>
                </c:ext>
              </c:extLst>
            </c:dLbl>
            <c:dLbl>
              <c:idx val="1"/>
              <c:layout>
                <c:manualLayout>
                  <c:x val="-0.12613048861664961"/>
                  <c:y val="6.27290293749253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E6-470E-A055-A3C2161FBDE8}"/>
                </c:ext>
              </c:extLst>
            </c:dLbl>
            <c:dLbl>
              <c:idx val="4"/>
              <c:layout>
                <c:manualLayout>
                  <c:x val="-2.6465433250814362E-2"/>
                  <c:y val="-0.179788102097482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E6-470E-A055-A3C2161FBD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baseline="0"/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'[2]dane do wykresów'!$A$18:$A$23</c:f>
              <c:strCache>
                <c:ptCount val="6"/>
                <c:pt idx="0">
                  <c:v>Kodeks Karny z 1997 r.</c:v>
                </c:pt>
                <c:pt idx="1">
                  <c:v>Kodeks Wykroczeń</c:v>
                </c:pt>
                <c:pt idx="2">
                  <c:v>Kodeks Karny Skarbowy</c:v>
                </c:pt>
                <c:pt idx="3">
                  <c:v>Ustawa o przeciwdziałaniu narkomanii z 2005 r.</c:v>
                </c:pt>
                <c:pt idx="4">
                  <c:v>Ustawa o wychowaniu w trzeźwości i przeciwdziałaniu alkoholizmowi</c:v>
                </c:pt>
                <c:pt idx="5">
                  <c:v>Pozostałe ustawy</c:v>
                </c:pt>
              </c:strCache>
            </c:strRef>
          </c:cat>
          <c:val>
            <c:numRef>
              <c:f>'[2]dane do wykresów'!$B$18:$B$23</c:f>
              <c:numCache>
                <c:formatCode>General</c:formatCode>
                <c:ptCount val="6"/>
                <c:pt idx="0">
                  <c:v>23294</c:v>
                </c:pt>
                <c:pt idx="1">
                  <c:v>8959</c:v>
                </c:pt>
                <c:pt idx="2">
                  <c:v>1217</c:v>
                </c:pt>
                <c:pt idx="3">
                  <c:v>2021</c:v>
                </c:pt>
                <c:pt idx="4">
                  <c:v>468</c:v>
                </c:pt>
                <c:pt idx="5">
                  <c:v>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E6-470E-A055-A3C2161FB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6608565620691956E-3"/>
          <c:y val="0.5810285944472765"/>
          <c:w val="0.47444932297370118"/>
          <c:h val="0.32359825525411773"/>
        </c:manualLayout>
      </c:layout>
      <c:overlay val="0"/>
      <c:txPr>
        <a:bodyPr/>
        <a:lstStyle/>
        <a:p>
          <a:pPr rtl="0"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0" scaled="0"/>
    </a:gradFill>
    <a:ln w="0">
      <a:solidFill>
        <a:srgbClr val="4F81BD">
          <a:alpha val="50000"/>
        </a:srgbClr>
      </a:solidFill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964575658641335E-2"/>
          <c:y val="0.16904961879805638"/>
          <c:w val="0.59663006093196225"/>
          <c:h val="0.59915900824136992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0"/>
              <c:layout>
                <c:manualLayout>
                  <c:x val="0.10937790459678765"/>
                  <c:y val="7.42565528637139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03-4012-9DEE-B0E051BEB9FF}"/>
                </c:ext>
              </c:extLst>
            </c:dLbl>
            <c:dLbl>
              <c:idx val="1"/>
              <c:layout>
                <c:manualLayout>
                  <c:x val="3.3495689758963616E-2"/>
                  <c:y val="8.94989949672802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03-4012-9DEE-B0E051BEB9FF}"/>
                </c:ext>
              </c:extLst>
            </c:dLbl>
            <c:dLbl>
              <c:idx val="2"/>
              <c:layout>
                <c:manualLayout>
                  <c:x val="-4.5966754155730531E-2"/>
                  <c:y val="5.93611040555414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03-4012-9DEE-B0E051BEB9FF}"/>
                </c:ext>
              </c:extLst>
            </c:dLbl>
            <c:dLbl>
              <c:idx val="3"/>
              <c:layout>
                <c:manualLayout>
                  <c:x val="-9.3579546822702225E-2"/>
                  <c:y val="5.24364108996989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03-4012-9DEE-B0E051BEB9FF}"/>
                </c:ext>
              </c:extLst>
            </c:dLbl>
            <c:dLbl>
              <c:idx val="4"/>
              <c:layout>
                <c:manualLayout>
                  <c:x val="-0.10447386163885478"/>
                  <c:y val="-0.115603246331261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03-4012-9DEE-B0E051BEB9FF}"/>
                </c:ext>
              </c:extLst>
            </c:dLbl>
            <c:dLbl>
              <c:idx val="5"/>
              <c:layout>
                <c:manualLayout>
                  <c:x val="3.0420354883577468E-2"/>
                  <c:y val="-0.150640015519115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06-448A-8AC7-86BF05D0E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'[2]dane do wykresów'!$A$26:$A$31</c:f>
              <c:strCache>
                <c:ptCount val="6"/>
                <c:pt idx="0">
                  <c:v>kara pozbawienia wolności</c:v>
                </c:pt>
                <c:pt idx="1">
                  <c:v>zastępcza kara pozbawienia wolności za grzywnę orzeczona samoistnie</c:v>
                </c:pt>
                <c:pt idx="2">
                  <c:v>zastępcza kara pozbawienia wolności za grzywnę orzeczona obok kary pozbawienia wolności lub ograniczenia wolności</c:v>
                </c:pt>
                <c:pt idx="3">
                  <c:v>zastępcza kara pozbawienia wolności za ograniczenie wolności</c:v>
                </c:pt>
                <c:pt idx="4">
                  <c:v>zastępcza kara aresztu za grzywnę lub za ograniczenie wolności</c:v>
                </c:pt>
                <c:pt idx="5">
                  <c:v>pozostałe</c:v>
                </c:pt>
              </c:strCache>
            </c:strRef>
          </c:cat>
          <c:val>
            <c:numRef>
              <c:f>'[2]dane do wykresów'!$B$26:$B$31</c:f>
              <c:numCache>
                <c:formatCode>General</c:formatCode>
                <c:ptCount val="6"/>
                <c:pt idx="0">
                  <c:v>11695</c:v>
                </c:pt>
                <c:pt idx="1">
                  <c:v>5950</c:v>
                </c:pt>
                <c:pt idx="2">
                  <c:v>1042</c:v>
                </c:pt>
                <c:pt idx="3">
                  <c:v>7600</c:v>
                </c:pt>
                <c:pt idx="4">
                  <c:v>9776</c:v>
                </c:pt>
                <c:pt idx="5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03-4012-9DEE-B0E051BEB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1313674482486"/>
          <c:y val="0.15976345659918803"/>
          <c:w val="0.37521075940895415"/>
          <c:h val="0.57918672315787589"/>
        </c:manualLayout>
      </c:layout>
      <c:overlay val="0"/>
      <c:txPr>
        <a:bodyPr/>
        <a:lstStyle/>
        <a:p>
          <a:pPr rtl="0">
            <a:defRPr sz="97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 flip="none" rotWithShape="1"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2700000" scaled="1"/>
      <a:tileRect/>
    </a:gradFill>
    <a:ln w="0">
      <a:solidFill>
        <a:srgbClr val="4F81BD">
          <a:alpha val="50000"/>
        </a:srgbClr>
      </a:solidFill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4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3351118236581239E-2"/>
          <c:y val="1.8575508457919401E-2"/>
          <c:w val="0.93789757226481096"/>
          <c:h val="0.860361560834001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24</c:v>
                </c:pt>
                <c:pt idx="1">
                  <c:v>1438</c:v>
                </c:pt>
                <c:pt idx="2">
                  <c:v>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B-46A7-A79A-D1D64907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055872"/>
        <c:axId val="57074048"/>
        <c:axId val="0"/>
      </c:bar3DChart>
      <c:catAx>
        <c:axId val="57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 CE"/>
                <a:cs typeface="Arial CE"/>
              </a:defRPr>
            </a:pPr>
            <a:endParaRPr lang="pl-PL"/>
          </a:p>
        </c:txPr>
        <c:crossAx val="5707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07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05587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816206188119113E-2"/>
          <c:y val="4.820261437908497E-2"/>
          <c:w val="0.89136550868671949"/>
          <c:h val="0.695665546719015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'strona  11'!$A$7:$E$7</c:f>
              <c:strCache>
                <c:ptCount val="5"/>
                <c:pt idx="0">
                  <c:v>z niepsychotycznymi zaburzeniami psychicznymi, upośledzeni umysłowo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 11'!$G$7</c:f>
              <c:numCache>
                <c:formatCode>#,##0</c:formatCode>
                <c:ptCount val="1"/>
                <c:pt idx="0">
                  <c:v>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C-410B-8CDA-272DBAFB6D64}"/>
            </c:ext>
          </c:extLst>
        </c:ser>
        <c:ser>
          <c:idx val="1"/>
          <c:order val="1"/>
          <c:tx>
            <c:strRef>
              <c:f>'strona  11'!$A$9:$E$9</c:f>
              <c:strCache>
                <c:ptCount val="5"/>
                <c:pt idx="0">
                  <c:v>uzależnieni od środków odurzających lub psychotropowych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 11'!$G$9</c:f>
              <c:numCache>
                <c:formatCode>#,##0</c:formatCode>
                <c:ptCount val="1"/>
                <c:pt idx="0">
                  <c:v>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6C-410B-8CDA-272DBAFB6D64}"/>
            </c:ext>
          </c:extLst>
        </c:ser>
        <c:ser>
          <c:idx val="2"/>
          <c:order val="2"/>
          <c:tx>
            <c:strRef>
              <c:f>'strona  11'!$A$10:$E$10</c:f>
              <c:strCache>
                <c:ptCount val="5"/>
                <c:pt idx="0">
                  <c:v>uzależnieni od alkoholu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 11'!$G$10</c:f>
              <c:numCache>
                <c:formatCode>#,##0</c:formatCode>
                <c:ptCount val="1"/>
                <c:pt idx="0">
                  <c:v>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6C-410B-8CDA-272DBAFB6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092352"/>
        <c:axId val="57102336"/>
        <c:axId val="0"/>
      </c:bar3DChart>
      <c:catAx>
        <c:axId val="57092352"/>
        <c:scaling>
          <c:orientation val="minMax"/>
        </c:scaling>
        <c:delete val="1"/>
        <c:axPos val="b"/>
        <c:majorTickMark val="out"/>
        <c:minorTickMark val="none"/>
        <c:tickLblPos val="none"/>
        <c:crossAx val="57102336"/>
        <c:crosses val="autoZero"/>
        <c:auto val="1"/>
        <c:lblAlgn val="ctr"/>
        <c:lblOffset val="100"/>
        <c:noMultiLvlLbl val="0"/>
      </c:catAx>
      <c:valAx>
        <c:axId val="57102336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092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363290990139071"/>
          <c:y val="0.82471944374911565"/>
          <c:w val="0.66863857196179965"/>
          <c:h val="0.136516404458945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+mn-lt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4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4305418300445524E-2"/>
          <c:y val="2.1735229524880852E-2"/>
          <c:w val="0.94569458169960063"/>
          <c:h val="0.9068214411342916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39D5-4425-BA29-AC9837A6BD6C}"/>
              </c:ext>
            </c:extLst>
          </c:dPt>
          <c:dPt>
            <c:idx val="1"/>
            <c:invertIfNegative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9D5-4425-BA29-AC9837A6BD6C}"/>
              </c:ext>
            </c:extLst>
          </c:dPt>
          <c:dPt>
            <c:idx val="2"/>
            <c:invertIfNegative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9D5-4425-BA29-AC9837A6BD6C}"/>
              </c:ext>
            </c:extLst>
          </c:dPt>
          <c:cat>
            <c:strRef>
              <c:f>'strona 12'!$J$4:$L$4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12'!$J$6:$L$6</c:f>
              <c:numCache>
                <c:formatCode>General</c:formatCode>
                <c:ptCount val="3"/>
                <c:pt idx="0">
                  <c:v>6</c:v>
                </c:pt>
                <c:pt idx="1">
                  <c:v>301</c:v>
                </c:pt>
                <c:pt idx="2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D5-4425-BA29-AC9837A6B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219712"/>
        <c:axId val="57229696"/>
        <c:axId val="0"/>
      </c:bar3DChart>
      <c:catAx>
        <c:axId val="5721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 CE"/>
                <a:cs typeface="Arial CE"/>
              </a:defRPr>
            </a:pPr>
            <a:endParaRPr lang="pl-PL"/>
          </a:p>
        </c:txPr>
        <c:crossAx val="57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229696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21971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A1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5" Type="http://schemas.openxmlformats.org/officeDocument/2006/relationships/hyperlink" Target="#'spis tre&#347;ci'!A1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'spis tre&#347;ci'!A1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571501</xdr:colOff>
      <xdr:row>42</xdr:row>
      <xdr:rowOff>152399</xdr:rowOff>
    </xdr:from>
    <xdr:to>
      <xdr:col>9</xdr:col>
      <xdr:colOff>476250</xdr:colOff>
      <xdr:row>45</xdr:row>
      <xdr:rowOff>57150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9820276" y="18383249"/>
          <a:ext cx="952499" cy="476251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257176</xdr:colOff>
      <xdr:row>67</xdr:row>
      <xdr:rowOff>66674</xdr:rowOff>
    </xdr:from>
    <xdr:to>
      <xdr:col>8</xdr:col>
      <xdr:colOff>266700</xdr:colOff>
      <xdr:row>70</xdr:row>
      <xdr:rowOff>0</xdr:rowOff>
    </xdr:to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10201276" y="19030949"/>
          <a:ext cx="923924" cy="419101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  <xdr:twoCellAnchor>
    <xdr:from>
      <xdr:col>0</xdr:col>
      <xdr:colOff>0</xdr:colOff>
      <xdr:row>24</xdr:row>
      <xdr:rowOff>190498</xdr:rowOff>
    </xdr:from>
    <xdr:to>
      <xdr:col>9</xdr:col>
      <xdr:colOff>28575</xdr:colOff>
      <xdr:row>63</xdr:row>
      <xdr:rowOff>142874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190499</xdr:rowOff>
    </xdr:from>
    <xdr:to>
      <xdr:col>11</xdr:col>
      <xdr:colOff>9524</xdr:colOff>
      <xdr:row>37</xdr:row>
      <xdr:rowOff>83344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41</xdr:row>
      <xdr:rowOff>28575</xdr:rowOff>
    </xdr:from>
    <xdr:to>
      <xdr:col>11</xdr:col>
      <xdr:colOff>76200</xdr:colOff>
      <xdr:row>65</xdr:row>
      <xdr:rowOff>166687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4764</xdr:colOff>
      <xdr:row>67</xdr:row>
      <xdr:rowOff>1</xdr:rowOff>
    </xdr:from>
    <xdr:to>
      <xdr:col>11</xdr:col>
      <xdr:colOff>276226</xdr:colOff>
      <xdr:row>69</xdr:row>
      <xdr:rowOff>57151</xdr:rowOff>
    </xdr:to>
    <xdr:sp macro="" textlink="">
      <xdr:nvSpPr>
        <xdr:cNvPr id="5" name="Strzałka w górę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 bwMode="auto">
        <a:xfrm>
          <a:off x="8234364" y="14077951"/>
          <a:ext cx="919162" cy="45720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19051</xdr:rowOff>
    </xdr:from>
    <xdr:to>
      <xdr:col>12</xdr:col>
      <xdr:colOff>28575</xdr:colOff>
      <xdr:row>45</xdr:row>
      <xdr:rowOff>228600</xdr:rowOff>
    </xdr:to>
    <xdr:graphicFrame macro="">
      <xdr:nvGraphicFramePr>
        <xdr:cNvPr id="8" name="Chart 9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609600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600075</xdr:colOff>
      <xdr:row>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609600</xdr:colOff>
      <xdr:row>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600075</xdr:colOff>
      <xdr:row>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609600</xdr:colOff>
      <xdr:row>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600075</xdr:colOff>
      <xdr:row>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</xdr:colOff>
      <xdr:row>48</xdr:row>
      <xdr:rowOff>19050</xdr:rowOff>
    </xdr:from>
    <xdr:to>
      <xdr:col>12</xdr:col>
      <xdr:colOff>19051</xdr:colOff>
      <xdr:row>77</xdr:row>
      <xdr:rowOff>0</xdr:rowOff>
    </xdr:to>
    <xdr:graphicFrame macro="">
      <xdr:nvGraphicFramePr>
        <xdr:cNvPr id="9" name="Chart 10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342901</xdr:colOff>
      <xdr:row>77</xdr:row>
      <xdr:rowOff>152400</xdr:rowOff>
    </xdr:from>
    <xdr:to>
      <xdr:col>11</xdr:col>
      <xdr:colOff>409575</xdr:colOff>
      <xdr:row>80</xdr:row>
      <xdr:rowOff>95250</xdr:rowOff>
    </xdr:to>
    <xdr:sp macro="" textlink="">
      <xdr:nvSpPr>
        <xdr:cNvPr id="11" name="Strzałka w górę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 bwMode="auto">
        <a:xfrm>
          <a:off x="7334251" y="14639925"/>
          <a:ext cx="847724" cy="44767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8" name="Chart 9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9" name="Chart 10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10" name="Chart 11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11" name="Chart 12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12" name="Chart 13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13" name="Chart 14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9524</xdr:colOff>
      <xdr:row>14</xdr:row>
      <xdr:rowOff>19050</xdr:rowOff>
    </xdr:from>
    <xdr:to>
      <xdr:col>11</xdr:col>
      <xdr:colOff>66675</xdr:colOff>
      <xdr:row>37</xdr:row>
      <xdr:rowOff>0</xdr:rowOff>
    </xdr:to>
    <xdr:graphicFrame macro="">
      <xdr:nvGraphicFramePr>
        <xdr:cNvPr id="14" name="Chart 17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40</xdr:row>
      <xdr:rowOff>19051</xdr:rowOff>
    </xdr:from>
    <xdr:to>
      <xdr:col>10</xdr:col>
      <xdr:colOff>581025</xdr:colOff>
      <xdr:row>64</xdr:row>
      <xdr:rowOff>161924</xdr:rowOff>
    </xdr:to>
    <xdr:graphicFrame macro="">
      <xdr:nvGraphicFramePr>
        <xdr:cNvPr id="15" name="Chart 18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295275</xdr:colOff>
      <xdr:row>68</xdr:row>
      <xdr:rowOff>47625</xdr:rowOff>
    </xdr:from>
    <xdr:to>
      <xdr:col>10</xdr:col>
      <xdr:colOff>533400</xdr:colOff>
      <xdr:row>71</xdr:row>
      <xdr:rowOff>28575</xdr:rowOff>
    </xdr:to>
    <xdr:sp macro="" textlink="">
      <xdr:nvSpPr>
        <xdr:cNvPr id="17" name="Strzałka w górę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 bwMode="auto">
        <a:xfrm>
          <a:off x="6905625" y="12601575"/>
          <a:ext cx="847725" cy="4667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53</xdr:row>
      <xdr:rowOff>0</xdr:rowOff>
    </xdr:from>
    <xdr:to>
      <xdr:col>14</xdr:col>
      <xdr:colOff>295275</xdr:colOff>
      <xdr:row>55</xdr:row>
      <xdr:rowOff>123826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 bwMode="auto">
        <a:xfrm>
          <a:off x="8734426" y="14382750"/>
          <a:ext cx="895349" cy="447676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523876</xdr:colOff>
      <xdr:row>53</xdr:row>
      <xdr:rowOff>152400</xdr:rowOff>
    </xdr:from>
    <xdr:to>
      <xdr:col>7</xdr:col>
      <xdr:colOff>533400</xdr:colOff>
      <xdr:row>56</xdr:row>
      <xdr:rowOff>114300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 bwMode="auto">
        <a:xfrm>
          <a:off x="7258051" y="14344650"/>
          <a:ext cx="923924" cy="44767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</xdr:colOff>
      <xdr:row>38</xdr:row>
      <xdr:rowOff>0</xdr:rowOff>
    </xdr:from>
    <xdr:to>
      <xdr:col>18</xdr:col>
      <xdr:colOff>485775</xdr:colOff>
      <xdr:row>40</xdr:row>
      <xdr:rowOff>104775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 bwMode="auto">
        <a:xfrm>
          <a:off x="8953500" y="13677900"/>
          <a:ext cx="981075" cy="4286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33</xdr:row>
      <xdr:rowOff>0</xdr:rowOff>
    </xdr:from>
    <xdr:to>
      <xdr:col>8</xdr:col>
      <xdr:colOff>180975</xdr:colOff>
      <xdr:row>34</xdr:row>
      <xdr:rowOff>123825</xdr:rowOff>
    </xdr:to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 bwMode="auto">
        <a:xfrm>
          <a:off x="4581526" y="9591675"/>
          <a:ext cx="904874" cy="4286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35</xdr:row>
      <xdr:rowOff>123825</xdr:rowOff>
    </xdr:from>
    <xdr:to>
      <xdr:col>7</xdr:col>
      <xdr:colOff>66675</xdr:colOff>
      <xdr:row>38</xdr:row>
      <xdr:rowOff>66675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 bwMode="auto">
        <a:xfrm>
          <a:off x="5505450" y="9210675"/>
          <a:ext cx="885825" cy="44767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57152</xdr:colOff>
      <xdr:row>32</xdr:row>
      <xdr:rowOff>104776</xdr:rowOff>
    </xdr:from>
    <xdr:to>
      <xdr:col>5</xdr:col>
      <xdr:colOff>952500</xdr:colOff>
      <xdr:row>35</xdr:row>
      <xdr:rowOff>1</xdr:rowOff>
    </xdr:to>
    <xdr:sp macro="" textlink="">
      <xdr:nvSpPr>
        <xdr:cNvPr id="5" name="Strzałka w górę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 bwMode="auto">
        <a:xfrm>
          <a:off x="6638927" y="8553451"/>
          <a:ext cx="895348" cy="43815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628649</xdr:colOff>
      <xdr:row>72</xdr:row>
      <xdr:rowOff>76201</xdr:rowOff>
    </xdr:from>
    <xdr:to>
      <xdr:col>10</xdr:col>
      <xdr:colOff>466725</xdr:colOff>
      <xdr:row>74</xdr:row>
      <xdr:rowOff>152401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12953999" y="24612601"/>
          <a:ext cx="952501" cy="47625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7</xdr:col>
      <xdr:colOff>1438275</xdr:colOff>
      <xdr:row>29</xdr:row>
      <xdr:rowOff>152400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38</xdr:row>
      <xdr:rowOff>9526</xdr:rowOff>
    </xdr:from>
    <xdr:to>
      <xdr:col>7</xdr:col>
      <xdr:colOff>1485901</xdr:colOff>
      <xdr:row>62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19048</xdr:colOff>
      <xdr:row>4</xdr:row>
      <xdr:rowOff>19049</xdr:rowOff>
    </xdr:from>
    <xdr:to>
      <xdr:col>8</xdr:col>
      <xdr:colOff>600075</xdr:colOff>
      <xdr:row>34</xdr:row>
      <xdr:rowOff>9525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9523</xdr:colOff>
      <xdr:row>37</xdr:row>
      <xdr:rowOff>142875</xdr:rowOff>
    </xdr:from>
    <xdr:to>
      <xdr:col>8</xdr:col>
      <xdr:colOff>600075</xdr:colOff>
      <xdr:row>67</xdr:row>
      <xdr:rowOff>152400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628650</xdr:colOff>
      <xdr:row>69</xdr:row>
      <xdr:rowOff>76200</xdr:rowOff>
    </xdr:from>
    <xdr:to>
      <xdr:col>7</xdr:col>
      <xdr:colOff>1533525</xdr:colOff>
      <xdr:row>71</xdr:row>
      <xdr:rowOff>152400</xdr:rowOff>
    </xdr:to>
    <xdr:sp macro="" textlink="">
      <xdr:nvSpPr>
        <xdr:cNvPr id="8" name="Strzałka w górę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4943475" y="11249025"/>
          <a:ext cx="904875" cy="40005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666752</xdr:colOff>
      <xdr:row>81</xdr:row>
      <xdr:rowOff>28575</xdr:rowOff>
    </xdr:from>
    <xdr:to>
      <xdr:col>10</xdr:col>
      <xdr:colOff>476251</xdr:colOff>
      <xdr:row>83</xdr:row>
      <xdr:rowOff>104775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0925177" y="22650450"/>
          <a:ext cx="923924" cy="47625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31</xdr:row>
      <xdr:rowOff>28575</xdr:rowOff>
    </xdr:from>
    <xdr:to>
      <xdr:col>9</xdr:col>
      <xdr:colOff>676275</xdr:colOff>
      <xdr:row>33</xdr:row>
      <xdr:rowOff>95250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9515475" y="16021050"/>
          <a:ext cx="942975" cy="4667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428626</xdr:colOff>
      <xdr:row>36</xdr:row>
      <xdr:rowOff>38100</xdr:rowOff>
    </xdr:from>
    <xdr:to>
      <xdr:col>9</xdr:col>
      <xdr:colOff>542926</xdr:colOff>
      <xdr:row>38</xdr:row>
      <xdr:rowOff>85725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 bwMode="auto">
        <a:xfrm>
          <a:off x="7439026" y="13134975"/>
          <a:ext cx="895350" cy="44767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397715</xdr:colOff>
      <xdr:row>54</xdr:row>
      <xdr:rowOff>123825</xdr:rowOff>
    </xdr:from>
    <xdr:to>
      <xdr:col>8</xdr:col>
      <xdr:colOff>476250</xdr:colOff>
      <xdr:row>56</xdr:row>
      <xdr:rowOff>180975</xdr:rowOff>
    </xdr:to>
    <xdr:sp macro="" textlink="">
      <xdr:nvSpPr>
        <xdr:cNvPr id="5" name="Strzałka w górę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 bwMode="auto">
        <a:xfrm>
          <a:off x="8398715" y="14859000"/>
          <a:ext cx="926260" cy="45720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  <xdr:twoCellAnchor>
    <xdr:from>
      <xdr:col>0</xdr:col>
      <xdr:colOff>0</xdr:colOff>
      <xdr:row>23</xdr:row>
      <xdr:rowOff>200023</xdr:rowOff>
    </xdr:from>
    <xdr:to>
      <xdr:col>9</xdr:col>
      <xdr:colOff>28575</xdr:colOff>
      <xdr:row>53</xdr:row>
      <xdr:rowOff>9524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70</xdr:row>
      <xdr:rowOff>95250</xdr:rowOff>
    </xdr:from>
    <xdr:to>
      <xdr:col>8</xdr:col>
      <xdr:colOff>0</xdr:colOff>
      <xdr:row>72</xdr:row>
      <xdr:rowOff>123825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10315575" y="17335500"/>
          <a:ext cx="847725" cy="40957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371476</xdr:colOff>
      <xdr:row>67</xdr:row>
      <xdr:rowOff>0</xdr:rowOff>
    </xdr:from>
    <xdr:to>
      <xdr:col>10</xdr:col>
      <xdr:colOff>171450</xdr:colOff>
      <xdr:row>69</xdr:row>
      <xdr:rowOff>9525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10429876" y="20231100"/>
          <a:ext cx="914399" cy="40957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eta/Downloads/robocza%20do%20wykres&#243;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obocza%20do%20wykres&#243;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do wykresów"/>
    </sheetNames>
    <sheetDataSet>
      <sheetData sheetId="0">
        <row r="2">
          <cell r="A2" t="str">
            <v>kradzież (278)</v>
          </cell>
          <cell r="B2">
            <v>4403</v>
          </cell>
        </row>
        <row r="3">
          <cell r="A3" t="str">
            <v>kradzież z włamaniem (279)</v>
          </cell>
          <cell r="B3">
            <v>10827</v>
          </cell>
        </row>
        <row r="4">
          <cell r="A4" t="str">
            <v>rozbój (280§1)</v>
          </cell>
          <cell r="B4">
            <v>7865</v>
          </cell>
        </row>
        <row r="5">
          <cell r="A5" t="str">
            <v>pozostałe przeciwko mieniu (281, 283-295)</v>
          </cell>
          <cell r="B5">
            <v>8784</v>
          </cell>
        </row>
        <row r="6">
          <cell r="A6" t="str">
            <v>przeciwko bezpieczeństwu w komunikacji (art. 173 do 180)</v>
          </cell>
          <cell r="B6">
            <v>5644</v>
          </cell>
        </row>
        <row r="7">
          <cell r="A7" t="str">
            <v xml:space="preserve">pozostałe </v>
          </cell>
          <cell r="B7">
            <v>33082</v>
          </cell>
        </row>
        <row r="10">
          <cell r="A10" t="str">
            <v>zabójstwo (148§1)</v>
          </cell>
          <cell r="B10">
            <v>446</v>
          </cell>
        </row>
        <row r="11">
          <cell r="A11" t="str">
            <v>pozostałe przeciwko życiu i zdrowiu (149-162)</v>
          </cell>
          <cell r="B11">
            <v>205</v>
          </cell>
        </row>
        <row r="12">
          <cell r="A12" t="str">
            <v>kradzież (278)</v>
          </cell>
          <cell r="B12">
            <v>363</v>
          </cell>
        </row>
        <row r="13">
          <cell r="A13" t="str">
            <v>rozbój (280§1)</v>
          </cell>
          <cell r="B13">
            <v>227</v>
          </cell>
        </row>
        <row r="14">
          <cell r="A14" t="str">
            <v>pozostałe przeciwko mieniu (281, 283-295)</v>
          </cell>
          <cell r="B14">
            <v>796</v>
          </cell>
        </row>
        <row r="15">
          <cell r="A15" t="str">
            <v>pozostałe</v>
          </cell>
          <cell r="B15">
            <v>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do wykresów"/>
    </sheetNames>
    <sheetDataSet>
      <sheetData sheetId="0">
        <row r="2">
          <cell r="A2" t="str">
            <v>kradzież (278)</v>
          </cell>
          <cell r="B2">
            <v>6084</v>
          </cell>
        </row>
        <row r="3">
          <cell r="A3" t="str">
            <v>kradzież z włamaniem (279)</v>
          </cell>
          <cell r="B3">
            <v>9730</v>
          </cell>
        </row>
        <row r="4">
          <cell r="A4" t="str">
            <v>rozbój (280§1)</v>
          </cell>
          <cell r="B4">
            <v>5407</v>
          </cell>
        </row>
        <row r="5">
          <cell r="A5" t="str">
            <v>pozostałe przeciwko mieniu (281, 283-295)</v>
          </cell>
          <cell r="B5">
            <v>8525</v>
          </cell>
        </row>
        <row r="6">
          <cell r="A6" t="str">
            <v>przeciwko bezpieczeństwu w komunikacji (art. 173 do 180)</v>
          </cell>
          <cell r="B6">
            <v>7432</v>
          </cell>
        </row>
        <row r="7">
          <cell r="A7" t="str">
            <v xml:space="preserve">pozostałe </v>
          </cell>
          <cell r="B7">
            <v>35986</v>
          </cell>
        </row>
        <row r="10">
          <cell r="A10" t="str">
            <v>zabójstwo (148§1)</v>
          </cell>
          <cell r="B10">
            <v>413</v>
          </cell>
        </row>
        <row r="11">
          <cell r="A11" t="str">
            <v>pozostałe przeciwko życiu i zdrowiu (149-162)</v>
          </cell>
          <cell r="B11">
            <v>215</v>
          </cell>
        </row>
        <row r="12">
          <cell r="A12" t="str">
            <v>kradzież (278)</v>
          </cell>
          <cell r="B12">
            <v>511</v>
          </cell>
        </row>
        <row r="13">
          <cell r="A13" t="str">
            <v>rozbój (280§1)</v>
          </cell>
          <cell r="B13">
            <v>223</v>
          </cell>
        </row>
        <row r="14">
          <cell r="A14" t="str">
            <v>pozostałe przeciwko mieniu (281, 283-295)</v>
          </cell>
          <cell r="B14">
            <v>901</v>
          </cell>
        </row>
        <row r="15">
          <cell r="A15" t="str">
            <v>pozostałe</v>
          </cell>
          <cell r="B15">
            <v>1426</v>
          </cell>
        </row>
        <row r="18">
          <cell r="A18" t="str">
            <v>Kodeks Karny z 1997 r.</v>
          </cell>
          <cell r="B18">
            <v>23294</v>
          </cell>
        </row>
        <row r="19">
          <cell r="A19" t="str">
            <v>Kodeks Wykroczeń</v>
          </cell>
          <cell r="B19">
            <v>8959</v>
          </cell>
        </row>
        <row r="20">
          <cell r="A20" t="str">
            <v>Kodeks Karny Skarbowy</v>
          </cell>
          <cell r="B20">
            <v>1217</v>
          </cell>
        </row>
        <row r="21">
          <cell r="A21" t="str">
            <v>Ustawa o przeciwdziałaniu narkomanii z 2005 r.</v>
          </cell>
          <cell r="B21">
            <v>2021</v>
          </cell>
        </row>
        <row r="22">
          <cell r="A22" t="str">
            <v>Ustawa o wychowaniu w trzeźwości i przeciwdziałaniu alkoholizmowi</v>
          </cell>
          <cell r="B22">
            <v>468</v>
          </cell>
        </row>
        <row r="23">
          <cell r="A23" t="str">
            <v>Pozostałe ustawy</v>
          </cell>
          <cell r="B23">
            <v>743</v>
          </cell>
        </row>
        <row r="26">
          <cell r="A26" t="str">
            <v>kara pozbawienia wolności</v>
          </cell>
          <cell r="B26">
            <v>11695</v>
          </cell>
        </row>
        <row r="27">
          <cell r="A27" t="str">
            <v>zastępcza kara pozbawienia wolności za grzywnę orzeczona samoistnie</v>
          </cell>
          <cell r="B27">
            <v>5950</v>
          </cell>
        </row>
        <row r="28">
          <cell r="A28" t="str">
            <v>zastępcza kara pozbawienia wolności za grzywnę orzeczona obok kary pozbawienia wolności lub ograniczenia wolności</v>
          </cell>
          <cell r="B28">
            <v>1042</v>
          </cell>
        </row>
        <row r="29">
          <cell r="A29" t="str">
            <v>zastępcza kara pozbawienia wolności za ograniczenie wolności</v>
          </cell>
          <cell r="B29">
            <v>7600</v>
          </cell>
        </row>
        <row r="30">
          <cell r="A30" t="str">
            <v>zastępcza kara aresztu za grzywnę lub za ograniczenie wolności</v>
          </cell>
          <cell r="B30">
            <v>9776</v>
          </cell>
        </row>
        <row r="31">
          <cell r="A31" t="str">
            <v>pozostałe</v>
          </cell>
          <cell r="B31">
            <v>639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5"/>
  <sheetViews>
    <sheetView tabSelected="1" workbookViewId="0">
      <selection activeCell="C30" sqref="C30"/>
    </sheetView>
  </sheetViews>
  <sheetFormatPr defaultColWidth="9.140625" defaultRowHeight="12.75"/>
  <cols>
    <col min="1" max="16384" width="9.140625" style="1"/>
  </cols>
  <sheetData>
    <row r="3" spans="1:9" ht="27.95" customHeight="1">
      <c r="A3" s="965" t="s">
        <v>304</v>
      </c>
      <c r="B3" s="965"/>
      <c r="C3" s="965"/>
      <c r="D3" s="965"/>
      <c r="E3" s="965"/>
      <c r="F3" s="965"/>
      <c r="G3" s="965"/>
      <c r="H3" s="965"/>
      <c r="I3" s="965"/>
    </row>
    <row r="5" spans="1:9" s="223" customFormat="1" ht="27.95" customHeight="1">
      <c r="A5" s="965" t="s">
        <v>305</v>
      </c>
      <c r="B5" s="965"/>
      <c r="C5" s="965"/>
      <c r="D5" s="965"/>
      <c r="E5" s="965"/>
      <c r="F5" s="965"/>
      <c r="G5" s="965"/>
      <c r="H5" s="965"/>
      <c r="I5" s="965"/>
    </row>
    <row r="10" spans="1:9" s="27" customFormat="1" ht="15">
      <c r="A10" s="220" t="s">
        <v>462</v>
      </c>
      <c r="B10" s="221"/>
      <c r="C10" s="221"/>
      <c r="D10" s="221"/>
      <c r="H10" s="222"/>
    </row>
    <row r="20" spans="1:9" s="224" customFormat="1" ht="27.95" customHeight="1">
      <c r="A20" s="966" t="s">
        <v>306</v>
      </c>
      <c r="B20" s="966"/>
      <c r="C20" s="966"/>
      <c r="D20" s="966"/>
      <c r="E20" s="966"/>
      <c r="F20" s="966"/>
      <c r="G20" s="966"/>
      <c r="H20" s="966"/>
      <c r="I20" s="966"/>
    </row>
    <row r="21" spans="1:9" ht="21">
      <c r="A21" s="4"/>
      <c r="B21" s="4"/>
      <c r="C21" s="4"/>
      <c r="D21" s="4"/>
      <c r="E21" s="4"/>
      <c r="F21" s="4"/>
      <c r="G21" s="4"/>
      <c r="H21" s="4"/>
    </row>
    <row r="22" spans="1:9" s="224" customFormat="1" ht="27.95" customHeight="1">
      <c r="A22" s="967" t="s">
        <v>307</v>
      </c>
      <c r="B22" s="967"/>
      <c r="C22" s="967"/>
      <c r="D22" s="967"/>
      <c r="E22" s="967"/>
      <c r="F22" s="967"/>
      <c r="G22" s="967"/>
      <c r="H22" s="967"/>
      <c r="I22" s="967"/>
    </row>
    <row r="32" spans="1:9" ht="20.25" customHeight="1">
      <c r="A32" s="968" t="s">
        <v>463</v>
      </c>
      <c r="B32" s="968"/>
      <c r="C32" s="968"/>
      <c r="D32" s="968"/>
      <c r="E32" s="968"/>
      <c r="F32" s="968"/>
      <c r="G32" s="968"/>
      <c r="H32" s="968"/>
      <c r="I32" s="968"/>
    </row>
    <row r="34" spans="1:9">
      <c r="A34" s="5"/>
    </row>
    <row r="35" spans="1:9">
      <c r="A35" s="5"/>
    </row>
    <row r="36" spans="1:9">
      <c r="A36" s="6"/>
      <c r="B36" s="6"/>
      <c r="C36" s="6"/>
      <c r="D36" s="6"/>
      <c r="E36" s="6"/>
      <c r="F36" s="6"/>
      <c r="G36" s="6"/>
      <c r="H36" s="6"/>
    </row>
    <row r="37" spans="1:9">
      <c r="A37" s="6"/>
      <c r="B37" s="6"/>
      <c r="C37" s="6"/>
      <c r="D37" s="6"/>
      <c r="E37" s="6"/>
      <c r="F37" s="6"/>
      <c r="G37" s="6"/>
      <c r="H37" s="6"/>
    </row>
    <row r="38" spans="1:9">
      <c r="A38" s="6"/>
      <c r="B38" s="6"/>
      <c r="C38" s="6"/>
      <c r="D38" s="6"/>
      <c r="E38" s="6"/>
      <c r="F38" s="6"/>
      <c r="G38" s="6"/>
      <c r="H38" s="6"/>
    </row>
    <row r="44" spans="1:9" ht="15" customHeight="1">
      <c r="A44" s="964" t="s">
        <v>308</v>
      </c>
      <c r="B44" s="964"/>
      <c r="C44" s="964"/>
      <c r="D44" s="964"/>
      <c r="E44" s="964"/>
      <c r="F44" s="964"/>
      <c r="G44" s="964"/>
      <c r="H44" s="964"/>
      <c r="I44" s="964"/>
    </row>
    <row r="45" spans="1:9" ht="15.75">
      <c r="A45" s="963"/>
      <c r="B45" s="964"/>
      <c r="C45" s="964"/>
      <c r="D45" s="964"/>
      <c r="E45" s="964"/>
      <c r="F45" s="964"/>
      <c r="G45" s="964"/>
      <c r="H45" s="964"/>
    </row>
  </sheetData>
  <mergeCells count="7">
    <mergeCell ref="A45:H45"/>
    <mergeCell ref="A3:I3"/>
    <mergeCell ref="A5:I5"/>
    <mergeCell ref="A20:I20"/>
    <mergeCell ref="A22:I22"/>
    <mergeCell ref="A32:I32"/>
    <mergeCell ref="A44:I4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0"/>
  <sheetViews>
    <sheetView topLeftCell="A55" zoomScaleNormal="100" workbookViewId="0">
      <selection activeCell="G79" sqref="G79"/>
    </sheetView>
  </sheetViews>
  <sheetFormatPr defaultColWidth="9.140625" defaultRowHeight="15"/>
  <cols>
    <col min="1" max="1" width="46.7109375" style="8" customWidth="1"/>
    <col min="2" max="2" width="32.5703125" style="8" customWidth="1"/>
    <col min="3" max="3" width="11.85546875" style="8" customWidth="1"/>
    <col min="4" max="5" width="12.7109375" style="8" customWidth="1"/>
    <col min="6" max="6" width="15.7109375" style="8" customWidth="1"/>
    <col min="7" max="8" width="17.5703125" style="8" customWidth="1"/>
    <col min="9" max="16384" width="9.140625" style="8"/>
  </cols>
  <sheetData>
    <row r="1" spans="1:8" ht="15.75">
      <c r="A1" s="15" t="s">
        <v>440</v>
      </c>
      <c r="B1" s="16"/>
      <c r="C1" s="16"/>
      <c r="D1" s="16"/>
      <c r="E1" s="16"/>
      <c r="F1" s="16"/>
    </row>
    <row r="2" spans="1:8" ht="15.75">
      <c r="A2" s="1140" t="s">
        <v>459</v>
      </c>
      <c r="B2" s="1141"/>
      <c r="C2" s="16"/>
      <c r="D2" s="16"/>
      <c r="E2" s="16"/>
      <c r="F2" s="16"/>
    </row>
    <row r="3" spans="1:8" ht="20.25" customHeight="1">
      <c r="A3" s="1167" t="s">
        <v>18</v>
      </c>
      <c r="B3" s="1168"/>
      <c r="C3" s="1169"/>
      <c r="D3" s="957"/>
      <c r="E3" s="566"/>
      <c r="F3" s="1173" t="s">
        <v>292</v>
      </c>
      <c r="G3" s="1174"/>
      <c r="H3" s="1175"/>
    </row>
    <row r="4" spans="1:8" ht="30" customHeight="1">
      <c r="A4" s="1170"/>
      <c r="B4" s="1171"/>
      <c r="C4" s="1172"/>
      <c r="D4" s="958" t="s">
        <v>447</v>
      </c>
      <c r="E4" s="956" t="s">
        <v>467</v>
      </c>
      <c r="F4" s="513" t="s">
        <v>19</v>
      </c>
      <c r="G4" s="513" t="s">
        <v>428</v>
      </c>
      <c r="H4" s="513" t="s">
        <v>429</v>
      </c>
    </row>
    <row r="5" spans="1:8" ht="13.5" customHeight="1">
      <c r="A5" s="1176">
        <v>1</v>
      </c>
      <c r="B5" s="1177"/>
      <c r="C5" s="1178"/>
      <c r="D5" s="567">
        <v>2</v>
      </c>
      <c r="E5" s="568">
        <v>3</v>
      </c>
      <c r="F5" s="569">
        <v>4</v>
      </c>
      <c r="G5" s="569">
        <v>5</v>
      </c>
      <c r="H5" s="569">
        <v>6</v>
      </c>
    </row>
    <row r="6" spans="1:8" ht="19.5" customHeight="1" thickBot="1">
      <c r="A6" s="1179" t="s">
        <v>1</v>
      </c>
      <c r="B6" s="1180"/>
      <c r="C6" s="1181"/>
      <c r="D6" s="435">
        <v>39481</v>
      </c>
      <c r="E6" s="947">
        <f>SUM(E7,E51,E69)</f>
        <v>36702</v>
      </c>
      <c r="F6" s="948">
        <f>SUM(F7,F51,F69)</f>
        <v>418</v>
      </c>
      <c r="G6" s="948">
        <f>SUM(G7,G51,G69)</f>
        <v>3226</v>
      </c>
      <c r="H6" s="948">
        <f>SUM(H7,H51,H69)</f>
        <v>526</v>
      </c>
    </row>
    <row r="7" spans="1:8" ht="19.5" customHeight="1" thickTop="1">
      <c r="A7" s="1033" t="s">
        <v>22</v>
      </c>
      <c r="B7" s="1034"/>
      <c r="C7" s="1035"/>
      <c r="D7" s="570">
        <v>25278</v>
      </c>
      <c r="E7" s="618">
        <f>SUM(E9:E50)</f>
        <v>23294</v>
      </c>
      <c r="F7" s="379">
        <f>SUM(F9:F50)</f>
        <v>325</v>
      </c>
      <c r="G7" s="379">
        <f>SUM(G9:G50)</f>
        <v>1911</v>
      </c>
      <c r="H7" s="379">
        <f>SUM(H9:H50)</f>
        <v>278</v>
      </c>
    </row>
    <row r="8" spans="1:8" ht="19.5" customHeight="1">
      <c r="A8" s="312" t="s">
        <v>23</v>
      </c>
      <c r="B8" s="313"/>
      <c r="C8" s="314"/>
      <c r="D8" s="381">
        <v>69</v>
      </c>
      <c r="E8" s="619">
        <v>60</v>
      </c>
      <c r="F8" s="436">
        <v>0</v>
      </c>
      <c r="G8" s="436">
        <v>2</v>
      </c>
      <c r="H8" s="436">
        <v>0</v>
      </c>
    </row>
    <row r="9" spans="1:8" ht="19.5" customHeight="1">
      <c r="A9" s="1006" t="s">
        <v>143</v>
      </c>
      <c r="B9" s="1155"/>
      <c r="C9" s="1152"/>
      <c r="D9" s="380">
        <v>12</v>
      </c>
      <c r="E9" s="944">
        <v>16</v>
      </c>
      <c r="F9" s="384">
        <v>0</v>
      </c>
      <c r="G9" s="384">
        <v>2</v>
      </c>
      <c r="H9" s="384">
        <v>0</v>
      </c>
    </row>
    <row r="10" spans="1:8" ht="19.5" customHeight="1">
      <c r="A10" s="1006" t="s">
        <v>25</v>
      </c>
      <c r="B10" s="1155"/>
      <c r="C10" s="1152"/>
      <c r="D10" s="380">
        <v>4</v>
      </c>
      <c r="E10" s="944">
        <v>1</v>
      </c>
      <c r="F10" s="384">
        <v>0</v>
      </c>
      <c r="G10" s="384">
        <v>0</v>
      </c>
      <c r="H10" s="384">
        <v>0</v>
      </c>
    </row>
    <row r="11" spans="1:8" ht="19.5" customHeight="1">
      <c r="A11" s="1006" t="s">
        <v>26</v>
      </c>
      <c r="B11" s="1155"/>
      <c r="C11" s="1152"/>
      <c r="D11" s="380">
        <v>3</v>
      </c>
      <c r="E11" s="944">
        <v>1</v>
      </c>
      <c r="F11" s="384">
        <v>0</v>
      </c>
      <c r="G11" s="384">
        <v>0</v>
      </c>
      <c r="H11" s="384">
        <v>0</v>
      </c>
    </row>
    <row r="12" spans="1:8" ht="19.5" customHeight="1">
      <c r="A12" s="1153" t="s">
        <v>27</v>
      </c>
      <c r="B12" s="1153" t="s">
        <v>356</v>
      </c>
      <c r="C12" s="315" t="s">
        <v>28</v>
      </c>
      <c r="D12" s="383">
        <v>6</v>
      </c>
      <c r="E12" s="944">
        <v>13</v>
      </c>
      <c r="F12" s="384">
        <v>0</v>
      </c>
      <c r="G12" s="384">
        <v>2</v>
      </c>
      <c r="H12" s="384">
        <v>0</v>
      </c>
    </row>
    <row r="13" spans="1:8" ht="19.5" customHeight="1">
      <c r="A13" s="1017"/>
      <c r="B13" s="1017"/>
      <c r="C13" s="315" t="s">
        <v>29</v>
      </c>
      <c r="D13" s="383">
        <v>0</v>
      </c>
      <c r="E13" s="944">
        <v>0</v>
      </c>
      <c r="F13" s="384">
        <v>0</v>
      </c>
      <c r="G13" s="384">
        <v>0</v>
      </c>
      <c r="H13" s="384">
        <v>0</v>
      </c>
    </row>
    <row r="14" spans="1:8" ht="19.5" customHeight="1">
      <c r="A14" s="1017"/>
      <c r="B14" s="1017"/>
      <c r="C14" s="315" t="s">
        <v>30</v>
      </c>
      <c r="D14" s="383">
        <v>0</v>
      </c>
      <c r="E14" s="944">
        <v>0</v>
      </c>
      <c r="F14" s="384">
        <v>0</v>
      </c>
      <c r="G14" s="384">
        <v>0</v>
      </c>
      <c r="H14" s="384">
        <v>0</v>
      </c>
    </row>
    <row r="15" spans="1:8" ht="19.5" customHeight="1">
      <c r="A15" s="1017"/>
      <c r="B15" s="1154"/>
      <c r="C15" s="315" t="s">
        <v>31</v>
      </c>
      <c r="D15" s="383">
        <v>0</v>
      </c>
      <c r="E15" s="944">
        <v>0</v>
      </c>
      <c r="F15" s="384">
        <v>0</v>
      </c>
      <c r="G15" s="384">
        <v>0</v>
      </c>
      <c r="H15" s="384">
        <v>0</v>
      </c>
    </row>
    <row r="16" spans="1:8" ht="19.5" customHeight="1">
      <c r="A16" s="1154"/>
      <c r="B16" s="1006" t="s">
        <v>32</v>
      </c>
      <c r="C16" s="1152"/>
      <c r="D16" s="380">
        <v>974</v>
      </c>
      <c r="E16" s="944">
        <v>939</v>
      </c>
      <c r="F16" s="384">
        <v>3</v>
      </c>
      <c r="G16" s="384">
        <v>65</v>
      </c>
      <c r="H16" s="384">
        <v>26</v>
      </c>
    </row>
    <row r="17" spans="1:8" ht="19.5" customHeight="1">
      <c r="A17" s="1006" t="s">
        <v>33</v>
      </c>
      <c r="B17" s="1155"/>
      <c r="C17" s="1152"/>
      <c r="D17" s="380">
        <v>35</v>
      </c>
      <c r="E17" s="944">
        <v>40</v>
      </c>
      <c r="F17" s="384">
        <v>11</v>
      </c>
      <c r="G17" s="384">
        <v>0</v>
      </c>
      <c r="H17" s="384">
        <v>0</v>
      </c>
    </row>
    <row r="18" spans="1:8" ht="19.5" customHeight="1">
      <c r="A18" s="1006" t="s">
        <v>34</v>
      </c>
      <c r="B18" s="1155"/>
      <c r="C18" s="1152"/>
      <c r="D18" s="380">
        <v>4742</v>
      </c>
      <c r="E18" s="944">
        <v>4290</v>
      </c>
      <c r="F18" s="384">
        <v>1</v>
      </c>
      <c r="G18" s="384">
        <v>136</v>
      </c>
      <c r="H18" s="384">
        <v>18</v>
      </c>
    </row>
    <row r="19" spans="1:8" ht="19.5" customHeight="1">
      <c r="A19" s="1006" t="s">
        <v>35</v>
      </c>
      <c r="B19" s="1155"/>
      <c r="C19" s="1152"/>
      <c r="D19" s="380">
        <v>7</v>
      </c>
      <c r="E19" s="944">
        <v>8</v>
      </c>
      <c r="F19" s="384">
        <v>1</v>
      </c>
      <c r="G19" s="384">
        <v>0</v>
      </c>
      <c r="H19" s="384">
        <v>0</v>
      </c>
    </row>
    <row r="20" spans="1:8" ht="19.5" customHeight="1">
      <c r="A20" s="1006" t="s">
        <v>36</v>
      </c>
      <c r="B20" s="1155"/>
      <c r="C20" s="1152"/>
      <c r="D20" s="380">
        <v>784</v>
      </c>
      <c r="E20" s="944">
        <v>724</v>
      </c>
      <c r="F20" s="384">
        <v>7</v>
      </c>
      <c r="G20" s="384">
        <v>57</v>
      </c>
      <c r="H20" s="384">
        <v>7</v>
      </c>
    </row>
    <row r="21" spans="1:8" ht="19.5" customHeight="1">
      <c r="A21" s="1006" t="s">
        <v>37</v>
      </c>
      <c r="B21" s="1155"/>
      <c r="C21" s="1152"/>
      <c r="D21" s="380">
        <v>1</v>
      </c>
      <c r="E21" s="944">
        <v>0</v>
      </c>
      <c r="F21" s="384">
        <v>0</v>
      </c>
      <c r="G21" s="384">
        <v>0</v>
      </c>
      <c r="H21" s="384">
        <v>0</v>
      </c>
    </row>
    <row r="22" spans="1:8" ht="19.5" customHeight="1">
      <c r="A22" s="1153" t="s">
        <v>38</v>
      </c>
      <c r="B22" s="1164" t="s">
        <v>357</v>
      </c>
      <c r="C22" s="315" t="s">
        <v>39</v>
      </c>
      <c r="D22" s="383">
        <v>63</v>
      </c>
      <c r="E22" s="944">
        <v>71</v>
      </c>
      <c r="F22" s="384">
        <v>0</v>
      </c>
      <c r="G22" s="384">
        <v>0</v>
      </c>
      <c r="H22" s="384">
        <v>0</v>
      </c>
    </row>
    <row r="23" spans="1:8" ht="19.5" customHeight="1">
      <c r="A23" s="1017"/>
      <c r="B23" s="1165"/>
      <c r="C23" s="315" t="s">
        <v>40</v>
      </c>
      <c r="D23" s="383">
        <v>8</v>
      </c>
      <c r="E23" s="944">
        <v>10</v>
      </c>
      <c r="F23" s="384">
        <v>0</v>
      </c>
      <c r="G23" s="384">
        <v>0</v>
      </c>
      <c r="H23" s="384">
        <v>0</v>
      </c>
    </row>
    <row r="24" spans="1:8" ht="19.5" customHeight="1">
      <c r="A24" s="1017"/>
      <c r="B24" s="1165"/>
      <c r="C24" s="315" t="s">
        <v>41</v>
      </c>
      <c r="D24" s="383">
        <v>3</v>
      </c>
      <c r="E24" s="944">
        <v>6</v>
      </c>
      <c r="F24" s="384">
        <v>0</v>
      </c>
      <c r="G24" s="384">
        <v>1</v>
      </c>
      <c r="H24" s="384">
        <v>0</v>
      </c>
    </row>
    <row r="25" spans="1:8" ht="19.5" customHeight="1">
      <c r="A25" s="1017"/>
      <c r="B25" s="1166"/>
      <c r="C25" s="315" t="s">
        <v>375</v>
      </c>
      <c r="D25" s="949">
        <v>0</v>
      </c>
      <c r="E25" s="950">
        <v>0</v>
      </c>
      <c r="F25" s="399">
        <v>0</v>
      </c>
      <c r="G25" s="399">
        <v>0</v>
      </c>
      <c r="H25" s="399">
        <v>0</v>
      </c>
    </row>
    <row r="26" spans="1:8" ht="19.5" customHeight="1">
      <c r="A26" s="1154"/>
      <c r="B26" s="997" t="s">
        <v>42</v>
      </c>
      <c r="C26" s="1143"/>
      <c r="D26" s="383">
        <v>135</v>
      </c>
      <c r="E26" s="944">
        <v>134</v>
      </c>
      <c r="F26" s="384">
        <v>13</v>
      </c>
      <c r="G26" s="384">
        <v>10</v>
      </c>
      <c r="H26" s="384">
        <v>2</v>
      </c>
    </row>
    <row r="27" spans="1:8" ht="19.5" customHeight="1">
      <c r="A27" s="1156" t="s">
        <v>43</v>
      </c>
      <c r="B27" s="1006" t="s">
        <v>44</v>
      </c>
      <c r="C27" s="1152"/>
      <c r="D27" s="380">
        <v>685</v>
      </c>
      <c r="E27" s="944">
        <v>610</v>
      </c>
      <c r="F27" s="384">
        <v>0</v>
      </c>
      <c r="G27" s="384">
        <v>25</v>
      </c>
      <c r="H27" s="384">
        <v>2</v>
      </c>
    </row>
    <row r="28" spans="1:8" ht="19.5" customHeight="1">
      <c r="A28" s="1012"/>
      <c r="B28" s="1006" t="s">
        <v>45</v>
      </c>
      <c r="C28" s="1152"/>
      <c r="D28" s="380">
        <v>4552</v>
      </c>
      <c r="E28" s="944">
        <v>4038</v>
      </c>
      <c r="F28" s="384">
        <v>1</v>
      </c>
      <c r="G28" s="384">
        <v>202</v>
      </c>
      <c r="H28" s="384">
        <v>1</v>
      </c>
    </row>
    <row r="29" spans="1:8" ht="19.5" customHeight="1">
      <c r="A29" s="1157"/>
      <c r="B29" s="1006" t="s">
        <v>46</v>
      </c>
      <c r="C29" s="1152"/>
      <c r="D29" s="380">
        <v>11</v>
      </c>
      <c r="E29" s="944">
        <v>10</v>
      </c>
      <c r="F29" s="384">
        <v>0</v>
      </c>
      <c r="G29" s="384">
        <v>2</v>
      </c>
      <c r="H29" s="384">
        <v>0</v>
      </c>
    </row>
    <row r="30" spans="1:8" ht="19.5" customHeight="1">
      <c r="A30" s="1006" t="s">
        <v>47</v>
      </c>
      <c r="B30" s="1155"/>
      <c r="C30" s="1152"/>
      <c r="D30" s="380">
        <v>76</v>
      </c>
      <c r="E30" s="944">
        <v>58</v>
      </c>
      <c r="F30" s="384">
        <v>0</v>
      </c>
      <c r="G30" s="384">
        <v>9</v>
      </c>
      <c r="H30" s="384">
        <v>0</v>
      </c>
    </row>
    <row r="31" spans="1:8" ht="19.5" customHeight="1">
      <c r="A31" s="1006" t="s">
        <v>48</v>
      </c>
      <c r="B31" s="1155"/>
      <c r="C31" s="1152"/>
      <c r="D31" s="380">
        <v>10</v>
      </c>
      <c r="E31" s="944">
        <v>7</v>
      </c>
      <c r="F31" s="384">
        <v>0</v>
      </c>
      <c r="G31" s="384">
        <v>0</v>
      </c>
      <c r="H31" s="384">
        <v>0</v>
      </c>
    </row>
    <row r="32" spans="1:8" ht="19.5" customHeight="1">
      <c r="A32" s="1006" t="s">
        <v>49</v>
      </c>
      <c r="B32" s="1155"/>
      <c r="C32" s="1152"/>
      <c r="D32" s="380">
        <v>677</v>
      </c>
      <c r="E32" s="944">
        <v>616</v>
      </c>
      <c r="F32" s="384">
        <v>7</v>
      </c>
      <c r="G32" s="384">
        <v>53</v>
      </c>
      <c r="H32" s="384">
        <v>12</v>
      </c>
    </row>
    <row r="33" spans="1:8" ht="19.5" customHeight="1">
      <c r="A33" s="1153" t="s">
        <v>50</v>
      </c>
      <c r="B33" s="1006" t="s">
        <v>144</v>
      </c>
      <c r="C33" s="1152"/>
      <c r="D33" s="380">
        <v>8</v>
      </c>
      <c r="E33" s="944">
        <v>7</v>
      </c>
      <c r="F33" s="384">
        <v>0</v>
      </c>
      <c r="G33" s="384">
        <v>0</v>
      </c>
      <c r="H33" s="384">
        <v>1</v>
      </c>
    </row>
    <row r="34" spans="1:8" ht="19.5" customHeight="1">
      <c r="A34" s="1017"/>
      <c r="B34" s="1006" t="s">
        <v>52</v>
      </c>
      <c r="C34" s="1152"/>
      <c r="D34" s="380">
        <v>17</v>
      </c>
      <c r="E34" s="944">
        <v>14</v>
      </c>
      <c r="F34" s="384">
        <v>0</v>
      </c>
      <c r="G34" s="384">
        <v>1</v>
      </c>
      <c r="H34" s="384">
        <v>0</v>
      </c>
    </row>
    <row r="35" spans="1:8" ht="19.5" customHeight="1">
      <c r="A35" s="1017"/>
      <c r="B35" s="1006" t="s">
        <v>53</v>
      </c>
      <c r="C35" s="1152"/>
      <c r="D35" s="380">
        <v>12</v>
      </c>
      <c r="E35" s="944">
        <v>9</v>
      </c>
      <c r="F35" s="384">
        <v>0</v>
      </c>
      <c r="G35" s="384">
        <v>0</v>
      </c>
      <c r="H35" s="384">
        <v>0</v>
      </c>
    </row>
    <row r="36" spans="1:8" ht="19.5" customHeight="1">
      <c r="A36" s="1154"/>
      <c r="B36" s="1006" t="s">
        <v>54</v>
      </c>
      <c r="C36" s="1152"/>
      <c r="D36" s="380">
        <v>1373</v>
      </c>
      <c r="E36" s="944">
        <v>1332</v>
      </c>
      <c r="F36" s="384">
        <v>4</v>
      </c>
      <c r="G36" s="384">
        <v>50</v>
      </c>
      <c r="H36" s="384">
        <v>7</v>
      </c>
    </row>
    <row r="37" spans="1:8" ht="19.5" customHeight="1">
      <c r="A37" s="1006" t="s">
        <v>55</v>
      </c>
      <c r="B37" s="1155"/>
      <c r="C37" s="1152"/>
      <c r="D37" s="380">
        <v>0</v>
      </c>
      <c r="E37" s="944">
        <v>0</v>
      </c>
      <c r="F37" s="384">
        <v>0</v>
      </c>
      <c r="G37" s="384">
        <v>0</v>
      </c>
      <c r="H37" s="384">
        <v>0</v>
      </c>
    </row>
    <row r="38" spans="1:8" ht="19.5" customHeight="1">
      <c r="A38" s="1153" t="s">
        <v>56</v>
      </c>
      <c r="B38" s="1006" t="s">
        <v>145</v>
      </c>
      <c r="C38" s="1152"/>
      <c r="D38" s="380">
        <v>150</v>
      </c>
      <c r="E38" s="944">
        <v>151</v>
      </c>
      <c r="F38" s="384">
        <v>84</v>
      </c>
      <c r="G38" s="384">
        <v>7</v>
      </c>
      <c r="H38" s="384">
        <v>0</v>
      </c>
    </row>
    <row r="39" spans="1:8" ht="19.5" customHeight="1">
      <c r="A39" s="1154"/>
      <c r="B39" s="1006" t="s">
        <v>146</v>
      </c>
      <c r="C39" s="1152"/>
      <c r="D39" s="380">
        <v>232</v>
      </c>
      <c r="E39" s="944">
        <v>196</v>
      </c>
      <c r="F39" s="384">
        <v>7</v>
      </c>
      <c r="G39" s="384">
        <v>8</v>
      </c>
      <c r="H39" s="384">
        <v>4</v>
      </c>
    </row>
    <row r="40" spans="1:8" ht="19.5" customHeight="1">
      <c r="A40" s="1006" t="s">
        <v>59</v>
      </c>
      <c r="B40" s="1155"/>
      <c r="C40" s="1152"/>
      <c r="D40" s="380">
        <v>9</v>
      </c>
      <c r="E40" s="944">
        <v>4</v>
      </c>
      <c r="F40" s="384">
        <v>0</v>
      </c>
      <c r="G40" s="384">
        <v>1</v>
      </c>
      <c r="H40" s="384">
        <v>0</v>
      </c>
    </row>
    <row r="41" spans="1:8" ht="19.5" customHeight="1">
      <c r="A41" s="1006" t="s">
        <v>60</v>
      </c>
      <c r="B41" s="1155"/>
      <c r="C41" s="1152"/>
      <c r="D41" s="380">
        <v>739</v>
      </c>
      <c r="E41" s="944">
        <v>675</v>
      </c>
      <c r="F41" s="384">
        <v>8</v>
      </c>
      <c r="G41" s="384">
        <v>117</v>
      </c>
      <c r="H41" s="384">
        <v>7</v>
      </c>
    </row>
    <row r="42" spans="1:8" ht="19.5" customHeight="1">
      <c r="A42" s="1156" t="s">
        <v>61</v>
      </c>
      <c r="B42" s="1006" t="s">
        <v>358</v>
      </c>
      <c r="C42" s="1152"/>
      <c r="D42" s="380">
        <v>3263</v>
      </c>
      <c r="E42" s="944">
        <v>3081</v>
      </c>
      <c r="F42" s="384">
        <v>7</v>
      </c>
      <c r="G42" s="384">
        <v>411</v>
      </c>
      <c r="H42" s="384">
        <v>50</v>
      </c>
    </row>
    <row r="43" spans="1:8" ht="19.5" customHeight="1">
      <c r="A43" s="1012"/>
      <c r="B43" s="1006" t="s">
        <v>359</v>
      </c>
      <c r="C43" s="1152"/>
      <c r="D43" s="380">
        <v>1683</v>
      </c>
      <c r="E43" s="944">
        <v>1613</v>
      </c>
      <c r="F43" s="384">
        <v>35</v>
      </c>
      <c r="G43" s="384">
        <v>84</v>
      </c>
      <c r="H43" s="384">
        <v>49</v>
      </c>
    </row>
    <row r="44" spans="1:8" ht="19.5" customHeight="1">
      <c r="A44" s="1012"/>
      <c r="B44" s="1153" t="s">
        <v>62</v>
      </c>
      <c r="C44" s="315" t="s">
        <v>63</v>
      </c>
      <c r="D44" s="383">
        <v>411</v>
      </c>
      <c r="E44" s="944">
        <v>388</v>
      </c>
      <c r="F44" s="384">
        <v>9</v>
      </c>
      <c r="G44" s="384">
        <v>32</v>
      </c>
      <c r="H44" s="384">
        <v>20</v>
      </c>
    </row>
    <row r="45" spans="1:8" ht="19.5" customHeight="1">
      <c r="A45" s="1012"/>
      <c r="B45" s="1154"/>
      <c r="C45" s="315" t="s">
        <v>64</v>
      </c>
      <c r="D45" s="383">
        <v>35</v>
      </c>
      <c r="E45" s="944">
        <v>36</v>
      </c>
      <c r="F45" s="384">
        <v>2</v>
      </c>
      <c r="G45" s="384">
        <v>1</v>
      </c>
      <c r="H45" s="384">
        <v>2</v>
      </c>
    </row>
    <row r="46" spans="1:8" ht="19.5" customHeight="1">
      <c r="A46" s="1012"/>
      <c r="B46" s="1006" t="s">
        <v>362</v>
      </c>
      <c r="C46" s="1152"/>
      <c r="D46" s="380">
        <v>76</v>
      </c>
      <c r="E46" s="944">
        <v>72</v>
      </c>
      <c r="F46" s="384">
        <v>6</v>
      </c>
      <c r="G46" s="384">
        <v>2</v>
      </c>
      <c r="H46" s="384">
        <v>3</v>
      </c>
    </row>
    <row r="47" spans="1:8" ht="19.5" customHeight="1">
      <c r="A47" s="1157"/>
      <c r="B47" s="1006" t="s">
        <v>65</v>
      </c>
      <c r="C47" s="1152"/>
      <c r="D47" s="380">
        <v>4354</v>
      </c>
      <c r="E47" s="944">
        <v>3987</v>
      </c>
      <c r="F47" s="384">
        <v>80</v>
      </c>
      <c r="G47" s="384">
        <v>616</v>
      </c>
      <c r="H47" s="384">
        <v>67</v>
      </c>
    </row>
    <row r="48" spans="1:8" ht="19.5" customHeight="1">
      <c r="A48" s="1006" t="s">
        <v>66</v>
      </c>
      <c r="B48" s="1155"/>
      <c r="C48" s="1152"/>
      <c r="D48" s="380">
        <v>105</v>
      </c>
      <c r="E48" s="944">
        <v>116</v>
      </c>
      <c r="F48" s="384">
        <v>39</v>
      </c>
      <c r="G48" s="384">
        <v>16</v>
      </c>
      <c r="H48" s="384">
        <v>0</v>
      </c>
    </row>
    <row r="49" spans="1:8" ht="19.5" customHeight="1">
      <c r="A49" s="1006" t="s">
        <v>67</v>
      </c>
      <c r="B49" s="1155"/>
      <c r="C49" s="1152"/>
      <c r="D49" s="380">
        <v>21</v>
      </c>
      <c r="E49" s="944">
        <v>21</v>
      </c>
      <c r="F49" s="384">
        <v>0</v>
      </c>
      <c r="G49" s="384">
        <v>1</v>
      </c>
      <c r="H49" s="384">
        <v>0</v>
      </c>
    </row>
    <row r="50" spans="1:8" ht="19.5" customHeight="1" thickBot="1">
      <c r="A50" s="1158" t="s">
        <v>68</v>
      </c>
      <c r="B50" s="1159"/>
      <c r="C50" s="1160"/>
      <c r="D50" s="433">
        <v>2</v>
      </c>
      <c r="E50" s="951">
        <v>0</v>
      </c>
      <c r="F50" s="434">
        <v>0</v>
      </c>
      <c r="G50" s="434">
        <v>0</v>
      </c>
      <c r="H50" s="434">
        <v>0</v>
      </c>
    </row>
    <row r="51" spans="1:8" ht="19.5" customHeight="1" thickTop="1">
      <c r="A51" s="1161" t="s">
        <v>69</v>
      </c>
      <c r="B51" s="1162"/>
      <c r="C51" s="1163"/>
      <c r="D51" s="571">
        <v>2</v>
      </c>
      <c r="E51" s="952">
        <f>SUM(E53:E68)</f>
        <v>3</v>
      </c>
      <c r="F51" s="953">
        <f>SUM(F53:F68)</f>
        <v>0</v>
      </c>
      <c r="G51" s="953">
        <f>SUM(G53:G68)</f>
        <v>0</v>
      </c>
      <c r="H51" s="953">
        <f>SUM(H53:H68)</f>
        <v>0</v>
      </c>
    </row>
    <row r="52" spans="1:8" ht="19.5" customHeight="1">
      <c r="A52" s="316" t="s">
        <v>23</v>
      </c>
      <c r="B52" s="317"/>
      <c r="C52" s="318"/>
      <c r="D52" s="404">
        <v>0</v>
      </c>
      <c r="E52" s="952">
        <v>0</v>
      </c>
      <c r="F52" s="381">
        <v>0</v>
      </c>
      <c r="G52" s="381">
        <v>0</v>
      </c>
      <c r="H52" s="381">
        <v>0</v>
      </c>
    </row>
    <row r="53" spans="1:8" ht="19.5" customHeight="1">
      <c r="A53" s="1156" t="s">
        <v>70</v>
      </c>
      <c r="B53" s="1153" t="s">
        <v>356</v>
      </c>
      <c r="C53" s="315" t="s">
        <v>28</v>
      </c>
      <c r="D53" s="383">
        <v>0</v>
      </c>
      <c r="E53" s="944">
        <v>0</v>
      </c>
      <c r="F53" s="384">
        <v>0</v>
      </c>
      <c r="G53" s="384">
        <v>0</v>
      </c>
      <c r="H53" s="384">
        <v>0</v>
      </c>
    </row>
    <row r="54" spans="1:8" ht="19.5" customHeight="1">
      <c r="A54" s="1012"/>
      <c r="B54" s="1154"/>
      <c r="C54" s="315" t="s">
        <v>29</v>
      </c>
      <c r="D54" s="383">
        <v>0</v>
      </c>
      <c r="E54" s="944">
        <v>0</v>
      </c>
      <c r="F54" s="384">
        <v>0</v>
      </c>
      <c r="G54" s="384">
        <v>0</v>
      </c>
      <c r="H54" s="384">
        <v>0</v>
      </c>
    </row>
    <row r="55" spans="1:8" ht="19.5" customHeight="1">
      <c r="A55" s="1157"/>
      <c r="B55" s="1006" t="s">
        <v>71</v>
      </c>
      <c r="C55" s="1152"/>
      <c r="D55" s="380">
        <v>0</v>
      </c>
      <c r="E55" s="944">
        <v>0</v>
      </c>
      <c r="F55" s="384">
        <v>0</v>
      </c>
      <c r="G55" s="384">
        <v>0</v>
      </c>
      <c r="H55" s="384">
        <v>0</v>
      </c>
    </row>
    <row r="56" spans="1:8" ht="19.5" customHeight="1">
      <c r="A56" s="1156" t="s">
        <v>72</v>
      </c>
      <c r="B56" s="1153" t="s">
        <v>357</v>
      </c>
      <c r="C56" s="315" t="s">
        <v>73</v>
      </c>
      <c r="D56" s="383">
        <v>0</v>
      </c>
      <c r="E56" s="944">
        <v>0</v>
      </c>
      <c r="F56" s="384">
        <v>0</v>
      </c>
      <c r="G56" s="384">
        <v>0</v>
      </c>
      <c r="H56" s="384">
        <v>0</v>
      </c>
    </row>
    <row r="57" spans="1:8" ht="19.5" customHeight="1">
      <c r="A57" s="1012"/>
      <c r="B57" s="1154"/>
      <c r="C57" s="315" t="s">
        <v>74</v>
      </c>
      <c r="D57" s="383">
        <v>0</v>
      </c>
      <c r="E57" s="944">
        <v>0</v>
      </c>
      <c r="F57" s="384">
        <v>0</v>
      </c>
      <c r="G57" s="384">
        <v>0</v>
      </c>
      <c r="H57" s="384">
        <v>0</v>
      </c>
    </row>
    <row r="58" spans="1:8" ht="19.5" customHeight="1">
      <c r="A58" s="1157"/>
      <c r="B58" s="1006" t="s">
        <v>75</v>
      </c>
      <c r="C58" s="1152"/>
      <c r="D58" s="380">
        <v>0</v>
      </c>
      <c r="E58" s="944">
        <v>0</v>
      </c>
      <c r="F58" s="384">
        <v>0</v>
      </c>
      <c r="G58" s="384">
        <v>0</v>
      </c>
      <c r="H58" s="384">
        <v>0</v>
      </c>
    </row>
    <row r="59" spans="1:8" ht="19.5" customHeight="1">
      <c r="A59" s="1156" t="s">
        <v>76</v>
      </c>
      <c r="B59" s="1006" t="s">
        <v>77</v>
      </c>
      <c r="C59" s="1152"/>
      <c r="D59" s="380">
        <v>0</v>
      </c>
      <c r="E59" s="944">
        <v>0</v>
      </c>
      <c r="F59" s="384">
        <v>0</v>
      </c>
      <c r="G59" s="384">
        <v>0</v>
      </c>
      <c r="H59" s="384">
        <v>0</v>
      </c>
    </row>
    <row r="60" spans="1:8" ht="19.5" customHeight="1">
      <c r="A60" s="1157"/>
      <c r="B60" s="1006" t="s">
        <v>78</v>
      </c>
      <c r="C60" s="1152"/>
      <c r="D60" s="380">
        <v>0</v>
      </c>
      <c r="E60" s="944">
        <v>0</v>
      </c>
      <c r="F60" s="384">
        <v>0</v>
      </c>
      <c r="G60" s="384">
        <v>0</v>
      </c>
      <c r="H60" s="384">
        <v>0</v>
      </c>
    </row>
    <row r="61" spans="1:8" ht="19.5" customHeight="1">
      <c r="A61" s="1150" t="s">
        <v>79</v>
      </c>
      <c r="B61" s="1006" t="s">
        <v>80</v>
      </c>
      <c r="C61" s="1152"/>
      <c r="D61" s="380">
        <v>0</v>
      </c>
      <c r="E61" s="944">
        <v>0</v>
      </c>
      <c r="F61" s="384">
        <v>0</v>
      </c>
      <c r="G61" s="384">
        <v>0</v>
      </c>
      <c r="H61" s="384">
        <v>0</v>
      </c>
    </row>
    <row r="62" spans="1:8" ht="19.5" customHeight="1">
      <c r="A62" s="1004"/>
      <c r="B62" s="1153" t="s">
        <v>361</v>
      </c>
      <c r="C62" s="315" t="s">
        <v>81</v>
      </c>
      <c r="D62" s="383">
        <v>0</v>
      </c>
      <c r="E62" s="944">
        <v>0</v>
      </c>
      <c r="F62" s="384">
        <v>0</v>
      </c>
      <c r="G62" s="384">
        <v>0</v>
      </c>
      <c r="H62" s="384">
        <v>0</v>
      </c>
    </row>
    <row r="63" spans="1:8" ht="19.5" customHeight="1">
      <c r="A63" s="1004"/>
      <c r="B63" s="1154"/>
      <c r="C63" s="315" t="s">
        <v>82</v>
      </c>
      <c r="D63" s="383">
        <v>0</v>
      </c>
      <c r="E63" s="944">
        <v>0</v>
      </c>
      <c r="F63" s="384">
        <v>0</v>
      </c>
      <c r="G63" s="384">
        <v>0</v>
      </c>
      <c r="H63" s="384">
        <v>0</v>
      </c>
    </row>
    <row r="64" spans="1:8" ht="19.5" customHeight="1">
      <c r="A64" s="1151"/>
      <c r="B64" s="1006" t="s">
        <v>83</v>
      </c>
      <c r="C64" s="1152"/>
      <c r="D64" s="380">
        <v>1</v>
      </c>
      <c r="E64" s="944">
        <v>2</v>
      </c>
      <c r="F64" s="384">
        <v>0</v>
      </c>
      <c r="G64" s="384">
        <v>0</v>
      </c>
      <c r="H64" s="384">
        <v>0</v>
      </c>
    </row>
    <row r="65" spans="1:9" ht="19.5" customHeight="1">
      <c r="A65" s="1006" t="s">
        <v>84</v>
      </c>
      <c r="B65" s="1155"/>
      <c r="C65" s="1152"/>
      <c r="D65" s="380">
        <v>0</v>
      </c>
      <c r="E65" s="944">
        <v>0</v>
      </c>
      <c r="F65" s="384">
        <v>0</v>
      </c>
      <c r="G65" s="384">
        <v>0</v>
      </c>
      <c r="H65" s="384">
        <v>0</v>
      </c>
    </row>
    <row r="66" spans="1:9" ht="19.5" customHeight="1">
      <c r="A66" s="997" t="s">
        <v>85</v>
      </c>
      <c r="B66" s="1142"/>
      <c r="C66" s="1143"/>
      <c r="D66" s="383">
        <v>0</v>
      </c>
      <c r="E66" s="944">
        <v>0</v>
      </c>
      <c r="F66" s="384">
        <v>0</v>
      </c>
      <c r="G66" s="384">
        <v>0</v>
      </c>
      <c r="H66" s="384">
        <v>0</v>
      </c>
    </row>
    <row r="67" spans="1:9" ht="19.5" customHeight="1">
      <c r="A67" s="997" t="s">
        <v>86</v>
      </c>
      <c r="B67" s="1142"/>
      <c r="C67" s="1143"/>
      <c r="D67" s="383">
        <v>0</v>
      </c>
      <c r="E67" s="944">
        <v>0</v>
      </c>
      <c r="F67" s="384">
        <v>0</v>
      </c>
      <c r="G67" s="384">
        <v>0</v>
      </c>
      <c r="H67" s="384">
        <v>0</v>
      </c>
      <c r="I67" s="8" t="s">
        <v>203</v>
      </c>
    </row>
    <row r="68" spans="1:9" ht="19.5" customHeight="1" thickBot="1">
      <c r="A68" s="1144" t="s">
        <v>87</v>
      </c>
      <c r="B68" s="1145"/>
      <c r="C68" s="1146"/>
      <c r="D68" s="954">
        <v>1</v>
      </c>
      <c r="E68" s="947">
        <v>1</v>
      </c>
      <c r="F68" s="437">
        <v>0</v>
      </c>
      <c r="G68" s="437">
        <v>0</v>
      </c>
      <c r="H68" s="437">
        <v>0</v>
      </c>
    </row>
    <row r="69" spans="1:9" ht="19.5" customHeight="1" thickTop="1" thickBot="1">
      <c r="A69" s="1147" t="s">
        <v>88</v>
      </c>
      <c r="B69" s="1148"/>
      <c r="C69" s="1149"/>
      <c r="D69" s="572">
        <v>14201</v>
      </c>
      <c r="E69" s="620">
        <v>13405</v>
      </c>
      <c r="F69" s="573">
        <v>93</v>
      </c>
      <c r="G69" s="573">
        <v>1315</v>
      </c>
      <c r="H69" s="573">
        <v>248</v>
      </c>
    </row>
    <row r="70" spans="1:9" ht="14.25" customHeight="1" thickTop="1">
      <c r="A70" s="35" t="s">
        <v>89</v>
      </c>
      <c r="B70" s="35"/>
      <c r="C70" s="35"/>
      <c r="E70" s="8" t="s">
        <v>203</v>
      </c>
    </row>
  </sheetData>
  <mergeCells count="66">
    <mergeCell ref="A7:C7"/>
    <mergeCell ref="A3:C4"/>
    <mergeCell ref="F3:H3"/>
    <mergeCell ref="A5:C5"/>
    <mergeCell ref="A6:C6"/>
    <mergeCell ref="A9:C9"/>
    <mergeCell ref="A10:C10"/>
    <mergeCell ref="A11:C11"/>
    <mergeCell ref="A12:A16"/>
    <mergeCell ref="B12:B15"/>
    <mergeCell ref="B16:C16"/>
    <mergeCell ref="A31:C31"/>
    <mergeCell ref="A17:C17"/>
    <mergeCell ref="A18:C18"/>
    <mergeCell ref="A19:C19"/>
    <mergeCell ref="A20:C20"/>
    <mergeCell ref="A21:C21"/>
    <mergeCell ref="A22:A26"/>
    <mergeCell ref="B26:C26"/>
    <mergeCell ref="A27:A29"/>
    <mergeCell ref="B27:C27"/>
    <mergeCell ref="B28:C28"/>
    <mergeCell ref="B29:C29"/>
    <mergeCell ref="A30:C30"/>
    <mergeCell ref="B22:B25"/>
    <mergeCell ref="A41:C41"/>
    <mergeCell ref="A32:C32"/>
    <mergeCell ref="A33:A36"/>
    <mergeCell ref="B33:C33"/>
    <mergeCell ref="B34:C34"/>
    <mergeCell ref="B35:C35"/>
    <mergeCell ref="B36:C36"/>
    <mergeCell ref="A37:C37"/>
    <mergeCell ref="A38:A39"/>
    <mergeCell ref="B38:C38"/>
    <mergeCell ref="B39:C39"/>
    <mergeCell ref="A40:C40"/>
    <mergeCell ref="A42:A47"/>
    <mergeCell ref="B42:C42"/>
    <mergeCell ref="B43:C43"/>
    <mergeCell ref="B44:B45"/>
    <mergeCell ref="B46:C46"/>
    <mergeCell ref="B47:C47"/>
    <mergeCell ref="A48:C48"/>
    <mergeCell ref="A49:C49"/>
    <mergeCell ref="A50:C50"/>
    <mergeCell ref="A51:C51"/>
    <mergeCell ref="A53:A55"/>
    <mergeCell ref="B53:B54"/>
    <mergeCell ref="B55:C55"/>
    <mergeCell ref="A2:B2"/>
    <mergeCell ref="A67:C67"/>
    <mergeCell ref="A68:C68"/>
    <mergeCell ref="A69:C69"/>
    <mergeCell ref="A61:A64"/>
    <mergeCell ref="B61:C61"/>
    <mergeCell ref="B62:B63"/>
    <mergeCell ref="B64:C64"/>
    <mergeCell ref="A65:C65"/>
    <mergeCell ref="A66:C66"/>
    <mergeCell ref="A56:A58"/>
    <mergeCell ref="B56:B57"/>
    <mergeCell ref="B58:C58"/>
    <mergeCell ref="A59:A60"/>
    <mergeCell ref="B59:C59"/>
    <mergeCell ref="B60:C60"/>
  </mergeCells>
  <pageMargins left="0.55118110236220474" right="0.23622047244094491" top="0.74803149606299213" bottom="0.55118110236220474" header="0.31496062992125984" footer="0.31496062992125984"/>
  <pageSetup paperSize="9" scale="55" orientation="portrait" r:id="rId1"/>
  <headerFooter>
    <oddHeader>&amp;C8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63"/>
  <sheetViews>
    <sheetView topLeftCell="A55" zoomScaleNormal="100" workbookViewId="0">
      <selection activeCell="L74" sqref="L74"/>
    </sheetView>
  </sheetViews>
  <sheetFormatPr defaultColWidth="9.140625" defaultRowHeight="15.75"/>
  <cols>
    <col min="1" max="2" width="13" style="22" customWidth="1"/>
    <col min="3" max="3" width="24.5703125" style="22" customWidth="1"/>
    <col min="4" max="11" width="16.7109375" style="22" customWidth="1"/>
    <col min="12" max="16384" width="9.140625" style="22"/>
  </cols>
  <sheetData>
    <row r="1" spans="1:13">
      <c r="A1" s="22" t="s">
        <v>441</v>
      </c>
    </row>
    <row r="2" spans="1:13">
      <c r="B2" s="22" t="s">
        <v>472</v>
      </c>
    </row>
    <row r="3" spans="1:13" ht="24.95" customHeight="1">
      <c r="A3" s="1086" t="s">
        <v>94</v>
      </c>
      <c r="B3" s="1087"/>
      <c r="C3" s="1088"/>
      <c r="D3" s="621"/>
      <c r="E3" s="622"/>
      <c r="F3" s="1092" t="s">
        <v>297</v>
      </c>
      <c r="G3" s="1092"/>
      <c r="H3" s="1092"/>
      <c r="I3" s="1092"/>
      <c r="J3" s="1092"/>
      <c r="K3" s="1092"/>
    </row>
    <row r="4" spans="1:13" ht="24.95" customHeight="1">
      <c r="A4" s="1089"/>
      <c r="B4" s="1060"/>
      <c r="C4" s="1107"/>
      <c r="D4" s="1206" t="s">
        <v>481</v>
      </c>
      <c r="E4" s="1054" t="s">
        <v>484</v>
      </c>
      <c r="F4" s="1125" t="s">
        <v>2</v>
      </c>
      <c r="G4" s="1125"/>
      <c r="H4" s="1125"/>
      <c r="I4" s="1125" t="s">
        <v>3</v>
      </c>
      <c r="J4" s="1126"/>
      <c r="K4" s="1126"/>
    </row>
    <row r="5" spans="1:13" ht="24.95" customHeight="1">
      <c r="A5" s="1090"/>
      <c r="B5" s="1091"/>
      <c r="C5" s="1199"/>
      <c r="D5" s="1207"/>
      <c r="E5" s="1055"/>
      <c r="F5" s="530" t="s">
        <v>4</v>
      </c>
      <c r="G5" s="522" t="s">
        <v>5</v>
      </c>
      <c r="H5" s="522" t="s">
        <v>6</v>
      </c>
      <c r="I5" s="530" t="s">
        <v>4</v>
      </c>
      <c r="J5" s="522" t="s">
        <v>5</v>
      </c>
      <c r="K5" s="522" t="s">
        <v>6</v>
      </c>
    </row>
    <row r="6" spans="1:13" ht="20.100000000000001" customHeight="1">
      <c r="A6" s="1046">
        <v>1</v>
      </c>
      <c r="B6" s="1047"/>
      <c r="C6" s="1048"/>
      <c r="D6" s="563">
        <v>2</v>
      </c>
      <c r="E6" s="562">
        <v>3</v>
      </c>
      <c r="F6" s="559">
        <v>4</v>
      </c>
      <c r="G6" s="517">
        <v>5</v>
      </c>
      <c r="H6" s="517">
        <v>6</v>
      </c>
      <c r="I6" s="559">
        <v>7</v>
      </c>
      <c r="J6" s="517">
        <v>8</v>
      </c>
      <c r="K6" s="517">
        <v>9</v>
      </c>
    </row>
    <row r="7" spans="1:13" ht="27.95" customHeight="1">
      <c r="A7" s="1200" t="s">
        <v>1</v>
      </c>
      <c r="B7" s="1201"/>
      <c r="C7" s="1201"/>
      <c r="D7" s="438">
        <v>12709</v>
      </c>
      <c r="E7" s="623">
        <f t="shared" ref="E7:E18" si="0">SUM(F7,I7)</f>
        <v>11696</v>
      </c>
      <c r="F7" s="319">
        <f>SUM(G7:H7)</f>
        <v>11571</v>
      </c>
      <c r="G7" s="319">
        <f>SUM(G8:G19)</f>
        <v>683</v>
      </c>
      <c r="H7" s="319">
        <f>SUM(H8:H19)</f>
        <v>10888</v>
      </c>
      <c r="I7" s="319">
        <f t="shared" ref="I7" si="1">SUM(J7:K7)</f>
        <v>125</v>
      </c>
      <c r="J7" s="319">
        <f>SUM(J8:J19)</f>
        <v>6</v>
      </c>
      <c r="K7" s="319">
        <f>SUM(K8:K19)</f>
        <v>119</v>
      </c>
    </row>
    <row r="8" spans="1:13" ht="27.95" customHeight="1">
      <c r="A8" s="1202" t="s">
        <v>95</v>
      </c>
      <c r="B8" s="1203"/>
      <c r="C8" s="1204"/>
      <c r="D8" s="380">
        <v>881</v>
      </c>
      <c r="E8" s="623">
        <f t="shared" si="0"/>
        <v>788</v>
      </c>
      <c r="F8" s="868">
        <f>G8+H8</f>
        <v>778</v>
      </c>
      <c r="G8" s="869">
        <v>54</v>
      </c>
      <c r="H8" s="868">
        <v>724</v>
      </c>
      <c r="I8" s="868">
        <f>J8+K8</f>
        <v>10</v>
      </c>
      <c r="J8" s="870">
        <v>1</v>
      </c>
      <c r="K8" s="870">
        <v>9</v>
      </c>
    </row>
    <row r="9" spans="1:13" ht="27.95" customHeight="1">
      <c r="A9" s="1205" t="s">
        <v>96</v>
      </c>
      <c r="B9" s="1195"/>
      <c r="C9" s="1196"/>
      <c r="D9" s="380">
        <v>3520</v>
      </c>
      <c r="E9" s="623">
        <f t="shared" si="0"/>
        <v>3285</v>
      </c>
      <c r="F9" s="868">
        <f t="shared" ref="F9:F19" si="2">G9+H9</f>
        <v>3258</v>
      </c>
      <c r="G9" s="869">
        <v>194</v>
      </c>
      <c r="H9" s="868">
        <v>3064</v>
      </c>
      <c r="I9" s="868">
        <f t="shared" ref="I9:I19" si="3">J9+K9</f>
        <v>27</v>
      </c>
      <c r="J9" s="870">
        <v>1</v>
      </c>
      <c r="K9" s="870">
        <v>26</v>
      </c>
    </row>
    <row r="10" spans="1:13" ht="27.95" customHeight="1">
      <c r="A10" s="1194" t="s">
        <v>97</v>
      </c>
      <c r="B10" s="1195"/>
      <c r="C10" s="1196"/>
      <c r="D10" s="380">
        <v>4407</v>
      </c>
      <c r="E10" s="623">
        <f t="shared" si="0"/>
        <v>3895</v>
      </c>
      <c r="F10" s="868">
        <f t="shared" si="2"/>
        <v>3856</v>
      </c>
      <c r="G10" s="869">
        <v>242</v>
      </c>
      <c r="H10" s="868">
        <v>3614</v>
      </c>
      <c r="I10" s="868">
        <f t="shared" si="3"/>
        <v>39</v>
      </c>
      <c r="J10" s="870">
        <v>1</v>
      </c>
      <c r="K10" s="870">
        <v>38</v>
      </c>
    </row>
    <row r="11" spans="1:13" ht="27.95" customHeight="1">
      <c r="A11" s="1194" t="s">
        <v>98</v>
      </c>
      <c r="B11" s="1195"/>
      <c r="C11" s="1196"/>
      <c r="D11" s="380">
        <v>1689</v>
      </c>
      <c r="E11" s="623">
        <f t="shared" si="0"/>
        <v>1604</v>
      </c>
      <c r="F11" s="868">
        <f t="shared" si="2"/>
        <v>1568</v>
      </c>
      <c r="G11" s="869">
        <v>94</v>
      </c>
      <c r="H11" s="868">
        <v>1474</v>
      </c>
      <c r="I11" s="868">
        <f t="shared" si="3"/>
        <v>36</v>
      </c>
      <c r="J11" s="870">
        <v>1</v>
      </c>
      <c r="K11" s="870">
        <v>35</v>
      </c>
      <c r="M11" s="22" t="s">
        <v>203</v>
      </c>
    </row>
    <row r="12" spans="1:13" ht="27.95" customHeight="1">
      <c r="A12" s="1194" t="s">
        <v>99</v>
      </c>
      <c r="B12" s="1195"/>
      <c r="C12" s="1196"/>
      <c r="D12" s="380">
        <v>922</v>
      </c>
      <c r="E12" s="623">
        <f t="shared" si="0"/>
        <v>824</v>
      </c>
      <c r="F12" s="868">
        <f t="shared" si="2"/>
        <v>819</v>
      </c>
      <c r="G12" s="869">
        <v>50</v>
      </c>
      <c r="H12" s="868">
        <v>769</v>
      </c>
      <c r="I12" s="868">
        <f t="shared" si="3"/>
        <v>5</v>
      </c>
      <c r="J12" s="870">
        <v>1</v>
      </c>
      <c r="K12" s="870">
        <v>4</v>
      </c>
    </row>
    <row r="13" spans="1:13" ht="27.95" customHeight="1">
      <c r="A13" s="1194" t="s">
        <v>100</v>
      </c>
      <c r="B13" s="1195"/>
      <c r="C13" s="1196"/>
      <c r="D13" s="380">
        <v>760</v>
      </c>
      <c r="E13" s="623">
        <f t="shared" si="0"/>
        <v>767</v>
      </c>
      <c r="F13" s="868">
        <f t="shared" si="2"/>
        <v>760</v>
      </c>
      <c r="G13" s="869">
        <v>31</v>
      </c>
      <c r="H13" s="868">
        <v>729</v>
      </c>
      <c r="I13" s="868">
        <f t="shared" si="3"/>
        <v>7</v>
      </c>
      <c r="J13" s="870">
        <v>1</v>
      </c>
      <c r="K13" s="870">
        <v>6</v>
      </c>
    </row>
    <row r="14" spans="1:13" ht="27.95" customHeight="1">
      <c r="A14" s="1194" t="s">
        <v>101</v>
      </c>
      <c r="B14" s="1195"/>
      <c r="C14" s="1196"/>
      <c r="D14" s="380">
        <v>417</v>
      </c>
      <c r="E14" s="623">
        <f t="shared" si="0"/>
        <v>417</v>
      </c>
      <c r="F14" s="868">
        <f t="shared" si="2"/>
        <v>416</v>
      </c>
      <c r="G14" s="869">
        <v>14</v>
      </c>
      <c r="H14" s="868">
        <v>402</v>
      </c>
      <c r="I14" s="868">
        <f t="shared" si="3"/>
        <v>1</v>
      </c>
      <c r="J14" s="870">
        <v>0</v>
      </c>
      <c r="K14" s="870">
        <v>1</v>
      </c>
    </row>
    <row r="15" spans="1:13" ht="27.95" customHeight="1">
      <c r="A15" s="1194" t="s">
        <v>102</v>
      </c>
      <c r="B15" s="1195"/>
      <c r="C15" s="1196"/>
      <c r="D15" s="380">
        <v>106</v>
      </c>
      <c r="E15" s="623">
        <f t="shared" si="0"/>
        <v>110</v>
      </c>
      <c r="F15" s="868">
        <f t="shared" si="2"/>
        <v>110</v>
      </c>
      <c r="G15" s="869">
        <v>4</v>
      </c>
      <c r="H15" s="868">
        <v>106</v>
      </c>
      <c r="I15" s="868">
        <f t="shared" si="3"/>
        <v>0</v>
      </c>
      <c r="J15" s="870">
        <v>0</v>
      </c>
      <c r="K15" s="870">
        <v>0</v>
      </c>
    </row>
    <row r="16" spans="1:13" ht="27.95" customHeight="1">
      <c r="A16" s="1194" t="s">
        <v>103</v>
      </c>
      <c r="B16" s="1195"/>
      <c r="C16" s="1196"/>
      <c r="D16" s="380">
        <v>6</v>
      </c>
      <c r="E16" s="623">
        <f t="shared" si="0"/>
        <v>5</v>
      </c>
      <c r="F16" s="868">
        <f t="shared" si="2"/>
        <v>5</v>
      </c>
      <c r="G16" s="869">
        <v>0</v>
      </c>
      <c r="H16" s="868">
        <v>5</v>
      </c>
      <c r="I16" s="868">
        <f t="shared" si="3"/>
        <v>0</v>
      </c>
      <c r="J16" s="870">
        <v>0</v>
      </c>
      <c r="K16" s="870">
        <v>0</v>
      </c>
    </row>
    <row r="17" spans="1:11" ht="27.95" customHeight="1">
      <c r="A17" s="1194" t="s">
        <v>376</v>
      </c>
      <c r="B17" s="1195"/>
      <c r="C17" s="1196"/>
      <c r="D17" s="439">
        <v>0</v>
      </c>
      <c r="E17" s="623">
        <f t="shared" si="0"/>
        <v>0</v>
      </c>
      <c r="F17" s="868">
        <f t="shared" si="2"/>
        <v>0</v>
      </c>
      <c r="G17" s="871">
        <v>0</v>
      </c>
      <c r="H17" s="872">
        <v>0</v>
      </c>
      <c r="I17" s="868">
        <f t="shared" si="3"/>
        <v>0</v>
      </c>
      <c r="J17" s="873">
        <v>0</v>
      </c>
      <c r="K17" s="873">
        <v>0</v>
      </c>
    </row>
    <row r="18" spans="1:11" ht="27.95" customHeight="1">
      <c r="A18" s="1194" t="s">
        <v>104</v>
      </c>
      <c r="B18" s="1195"/>
      <c r="C18" s="1196"/>
      <c r="D18" s="380">
        <v>1</v>
      </c>
      <c r="E18" s="623">
        <f t="shared" si="0"/>
        <v>1</v>
      </c>
      <c r="F18" s="868">
        <f t="shared" si="2"/>
        <v>1</v>
      </c>
      <c r="G18" s="869">
        <v>0</v>
      </c>
      <c r="H18" s="868">
        <v>1</v>
      </c>
      <c r="I18" s="868">
        <f t="shared" si="3"/>
        <v>0</v>
      </c>
      <c r="J18" s="870">
        <v>0</v>
      </c>
      <c r="K18" s="870">
        <v>0</v>
      </c>
    </row>
    <row r="19" spans="1:11" ht="27.95" customHeight="1">
      <c r="A19" s="1194" t="s">
        <v>105</v>
      </c>
      <c r="B19" s="1197"/>
      <c r="C19" s="1198"/>
      <c r="D19" s="440">
        <v>0</v>
      </c>
      <c r="E19" s="623">
        <f>SUM(F19,I19)</f>
        <v>0</v>
      </c>
      <c r="F19" s="868">
        <f t="shared" si="2"/>
        <v>0</v>
      </c>
      <c r="G19" s="869">
        <v>0</v>
      </c>
      <c r="H19" s="868">
        <v>0</v>
      </c>
      <c r="I19" s="868">
        <f t="shared" si="3"/>
        <v>0</v>
      </c>
      <c r="J19" s="870">
        <v>0</v>
      </c>
      <c r="K19" s="870">
        <v>0</v>
      </c>
    </row>
    <row r="20" spans="1:11" ht="23.25" customHeight="1">
      <c r="A20" s="251"/>
      <c r="B20" s="24"/>
      <c r="C20" s="171"/>
      <c r="D20" s="171"/>
      <c r="E20" s="252"/>
      <c r="F20" s="253"/>
      <c r="G20" s="253"/>
      <c r="H20" s="254"/>
      <c r="I20" s="255"/>
      <c r="J20" s="255"/>
      <c r="K20" s="255"/>
    </row>
    <row r="21" spans="1:11" ht="24" customHeight="1">
      <c r="B21" s="256"/>
      <c r="C21" s="257"/>
      <c r="D21" s="257"/>
      <c r="E21" s="257"/>
      <c r="F21" s="257"/>
      <c r="G21" s="255"/>
      <c r="H21" s="255"/>
      <c r="I21" s="255"/>
      <c r="J21" s="255"/>
      <c r="K21" s="320"/>
    </row>
    <row r="22" spans="1:11" ht="18.75" customHeight="1">
      <c r="A22" s="22" t="s">
        <v>442</v>
      </c>
    </row>
    <row r="23" spans="1:11" ht="18.75" customHeight="1">
      <c r="B23" s="22" t="s">
        <v>474</v>
      </c>
    </row>
    <row r="24" spans="1:11" ht="24.95" customHeight="1">
      <c r="A24" s="1056" t="s">
        <v>94</v>
      </c>
      <c r="B24" s="1057"/>
      <c r="C24" s="1184"/>
      <c r="D24" s="518"/>
      <c r="E24" s="529"/>
      <c r="F24" s="1092" t="s">
        <v>297</v>
      </c>
      <c r="G24" s="1092"/>
      <c r="H24" s="1092"/>
      <c r="I24" s="1092"/>
      <c r="J24" s="1092"/>
      <c r="K24" s="1092"/>
    </row>
    <row r="25" spans="1:11" ht="24.95" customHeight="1">
      <c r="A25" s="1059"/>
      <c r="B25" s="1060"/>
      <c r="C25" s="1107"/>
      <c r="D25" s="1042" t="s">
        <v>481</v>
      </c>
      <c r="E25" s="1044" t="s">
        <v>484</v>
      </c>
      <c r="F25" s="1182" t="s">
        <v>2</v>
      </c>
      <c r="G25" s="1182"/>
      <c r="H25" s="1182"/>
      <c r="I25" s="1182" t="s">
        <v>3</v>
      </c>
      <c r="J25" s="1183"/>
      <c r="K25" s="1183"/>
    </row>
    <row r="26" spans="1:11" ht="24.95" customHeight="1">
      <c r="A26" s="1061"/>
      <c r="B26" s="1062"/>
      <c r="C26" s="1185"/>
      <c r="D26" s="1188"/>
      <c r="E26" s="1189"/>
      <c r="F26" s="624" t="s">
        <v>4</v>
      </c>
      <c r="G26" s="532" t="s">
        <v>5</v>
      </c>
      <c r="H26" s="532" t="s">
        <v>6</v>
      </c>
      <c r="I26" s="555" t="s">
        <v>4</v>
      </c>
      <c r="J26" s="532" t="s">
        <v>5</v>
      </c>
      <c r="K26" s="532" t="s">
        <v>6</v>
      </c>
    </row>
    <row r="27" spans="1:11" ht="20.100000000000001" customHeight="1">
      <c r="A27" s="1072">
        <v>1</v>
      </c>
      <c r="B27" s="1073"/>
      <c r="C27" s="1074"/>
      <c r="D27" s="533">
        <v>2</v>
      </c>
      <c r="E27" s="625">
        <v>3</v>
      </c>
      <c r="F27" s="626">
        <v>4</v>
      </c>
      <c r="G27" s="539">
        <v>5</v>
      </c>
      <c r="H27" s="539">
        <v>6</v>
      </c>
      <c r="I27" s="539">
        <v>7</v>
      </c>
      <c r="J27" s="539">
        <v>8</v>
      </c>
      <c r="K27" s="539">
        <v>9</v>
      </c>
    </row>
    <row r="28" spans="1:11" ht="27.95" customHeight="1">
      <c r="A28" s="281" t="s">
        <v>1</v>
      </c>
      <c r="B28" s="282"/>
      <c r="C28" s="283"/>
      <c r="D28" s="321">
        <v>15683</v>
      </c>
      <c r="E28" s="606">
        <f>SUM(F28,I28)</f>
        <v>14592</v>
      </c>
      <c r="F28" s="264">
        <f>SUM(G28:H28)</f>
        <v>14392</v>
      </c>
      <c r="G28" s="264">
        <f>SUM(G29:G32)</f>
        <v>1414</v>
      </c>
      <c r="H28" s="264">
        <f>SUM(H29:H32)</f>
        <v>12978</v>
      </c>
      <c r="I28" s="264">
        <f>SUM(J28:K28)</f>
        <v>200</v>
      </c>
      <c r="J28" s="264">
        <f>SUM(J29:J32)</f>
        <v>27</v>
      </c>
      <c r="K28" s="264">
        <f>SUM(K29:K32)</f>
        <v>173</v>
      </c>
    </row>
    <row r="29" spans="1:11" ht="27.95" customHeight="1">
      <c r="A29" s="288" t="s">
        <v>110</v>
      </c>
      <c r="B29" s="292"/>
      <c r="C29" s="289"/>
      <c r="D29" s="322">
        <v>1853</v>
      </c>
      <c r="E29" s="606">
        <f>SUM(F29,I29)</f>
        <v>1643</v>
      </c>
      <c r="F29" s="323">
        <f>G29+H29</f>
        <v>1628</v>
      </c>
      <c r="G29" s="273">
        <v>206</v>
      </c>
      <c r="H29" s="273">
        <v>1422</v>
      </c>
      <c r="I29" s="323">
        <f>J29+K29</f>
        <v>15</v>
      </c>
      <c r="J29" s="411">
        <v>1</v>
      </c>
      <c r="K29" s="411">
        <v>14</v>
      </c>
    </row>
    <row r="30" spans="1:11" ht="27.95" customHeight="1">
      <c r="A30" s="288" t="s">
        <v>111</v>
      </c>
      <c r="B30" s="292"/>
      <c r="C30" s="270"/>
      <c r="D30" s="325">
        <v>12072</v>
      </c>
      <c r="E30" s="606">
        <f>SUM(F30,I30)</f>
        <v>11230</v>
      </c>
      <c r="F30" s="323">
        <f t="shared" ref="F30:F32" si="4">G30+H30</f>
        <v>11065</v>
      </c>
      <c r="G30" s="273">
        <v>1093</v>
      </c>
      <c r="H30" s="273">
        <v>9972</v>
      </c>
      <c r="I30" s="323">
        <f t="shared" ref="I30:I32" si="5">J30+K30</f>
        <v>165</v>
      </c>
      <c r="J30" s="411">
        <v>25</v>
      </c>
      <c r="K30" s="411">
        <v>140</v>
      </c>
    </row>
    <row r="31" spans="1:11" ht="27.95" customHeight="1">
      <c r="A31" s="288" t="s">
        <v>112</v>
      </c>
      <c r="B31" s="292"/>
      <c r="C31" s="270"/>
      <c r="D31" s="325">
        <v>1086</v>
      </c>
      <c r="E31" s="606">
        <f>SUM(F31,I31)</f>
        <v>1038</v>
      </c>
      <c r="F31" s="323">
        <f t="shared" si="4"/>
        <v>1023</v>
      </c>
      <c r="G31" s="273">
        <v>71</v>
      </c>
      <c r="H31" s="273">
        <v>952</v>
      </c>
      <c r="I31" s="323">
        <f t="shared" si="5"/>
        <v>15</v>
      </c>
      <c r="J31" s="411">
        <v>1</v>
      </c>
      <c r="K31" s="411">
        <v>14</v>
      </c>
    </row>
    <row r="32" spans="1:11" ht="27.95" customHeight="1">
      <c r="A32" s="288" t="s">
        <v>113</v>
      </c>
      <c r="B32" s="293"/>
      <c r="C32" s="294"/>
      <c r="D32" s="325">
        <v>672</v>
      </c>
      <c r="E32" s="606">
        <f>SUM(F32,I32)</f>
        <v>681</v>
      </c>
      <c r="F32" s="323">
        <f t="shared" si="4"/>
        <v>676</v>
      </c>
      <c r="G32" s="273">
        <v>44</v>
      </c>
      <c r="H32" s="273">
        <v>632</v>
      </c>
      <c r="I32" s="323">
        <f t="shared" si="5"/>
        <v>5</v>
      </c>
      <c r="J32" s="411">
        <v>0</v>
      </c>
      <c r="K32" s="411">
        <v>5</v>
      </c>
    </row>
    <row r="33" spans="1:11" ht="18.75" customHeight="1">
      <c r="A33" s="277" t="s">
        <v>380</v>
      </c>
      <c r="B33" s="277"/>
      <c r="C33" s="278"/>
      <c r="D33" s="278"/>
      <c r="E33" s="252"/>
      <c r="F33" s="279"/>
      <c r="G33" s="279"/>
      <c r="H33" s="279"/>
      <c r="I33" s="255"/>
      <c r="J33" s="255"/>
      <c r="K33" s="255"/>
    </row>
    <row r="34" spans="1:11" ht="18.75" customHeight="1">
      <c r="A34" s="277" t="s">
        <v>378</v>
      </c>
      <c r="B34" s="277"/>
      <c r="C34" s="278"/>
      <c r="D34" s="278"/>
      <c r="E34" s="252"/>
      <c r="F34" s="279"/>
      <c r="G34" s="279"/>
      <c r="H34" s="279"/>
      <c r="I34" s="255"/>
      <c r="J34" s="255"/>
      <c r="K34" s="255"/>
    </row>
    <row r="35" spans="1:11" ht="18.75" customHeight="1">
      <c r="A35" s="277"/>
      <c r="B35" s="277"/>
      <c r="C35" s="278"/>
      <c r="D35" s="278"/>
      <c r="E35" s="252"/>
      <c r="F35" s="279"/>
      <c r="G35" s="279"/>
      <c r="H35" s="279"/>
      <c r="I35" s="255"/>
      <c r="J35" s="255"/>
      <c r="K35" s="255"/>
    </row>
    <row r="36" spans="1:11" ht="18.75" customHeight="1">
      <c r="A36" s="277"/>
      <c r="B36" s="277"/>
      <c r="C36" s="278"/>
      <c r="D36" s="278"/>
      <c r="E36" s="252"/>
      <c r="F36" s="279"/>
      <c r="G36" s="279"/>
      <c r="H36" s="279"/>
      <c r="I36" s="255"/>
      <c r="J36" s="255"/>
      <c r="K36" s="255"/>
    </row>
    <row r="37" spans="1:11" ht="18.75" customHeight="1">
      <c r="A37" s="22" t="s">
        <v>443</v>
      </c>
    </row>
    <row r="38" spans="1:11" ht="18.75" customHeight="1">
      <c r="B38" s="22" t="s">
        <v>475</v>
      </c>
    </row>
    <row r="39" spans="1:11" ht="24.95" customHeight="1">
      <c r="A39" s="1056" t="s">
        <v>94</v>
      </c>
      <c r="B39" s="1057"/>
      <c r="C39" s="1184"/>
      <c r="D39" s="518"/>
      <c r="E39" s="528"/>
      <c r="F39" s="1063" t="s">
        <v>297</v>
      </c>
      <c r="G39" s="1063"/>
      <c r="H39" s="1063"/>
      <c r="I39" s="1063"/>
      <c r="J39" s="1063"/>
      <c r="K39" s="1063"/>
    </row>
    <row r="40" spans="1:11" ht="24.95" customHeight="1">
      <c r="A40" s="1059"/>
      <c r="B40" s="1060"/>
      <c r="C40" s="1107"/>
      <c r="D40" s="1190" t="s">
        <v>449</v>
      </c>
      <c r="E40" s="1192" t="s">
        <v>473</v>
      </c>
      <c r="F40" s="1186" t="s">
        <v>2</v>
      </c>
      <c r="G40" s="1186"/>
      <c r="H40" s="1186"/>
      <c r="I40" s="1186" t="s">
        <v>3</v>
      </c>
      <c r="J40" s="1187"/>
      <c r="K40" s="1187"/>
    </row>
    <row r="41" spans="1:11" ht="24.95" customHeight="1">
      <c r="A41" s="1061"/>
      <c r="B41" s="1062"/>
      <c r="C41" s="1185"/>
      <c r="D41" s="1191"/>
      <c r="E41" s="1193"/>
      <c r="F41" s="624" t="s">
        <v>4</v>
      </c>
      <c r="G41" s="532" t="s">
        <v>5</v>
      </c>
      <c r="H41" s="532" t="s">
        <v>6</v>
      </c>
      <c r="I41" s="555" t="s">
        <v>4</v>
      </c>
      <c r="J41" s="532" t="s">
        <v>5</v>
      </c>
      <c r="K41" s="532" t="s">
        <v>6</v>
      </c>
    </row>
    <row r="42" spans="1:11" ht="20.100000000000001" customHeight="1">
      <c r="A42" s="1072">
        <v>1</v>
      </c>
      <c r="B42" s="1073"/>
      <c r="C42" s="1074"/>
      <c r="D42" s="533">
        <v>2</v>
      </c>
      <c r="E42" s="625">
        <v>3</v>
      </c>
      <c r="F42" s="626">
        <v>4</v>
      </c>
      <c r="G42" s="539">
        <v>5</v>
      </c>
      <c r="H42" s="539">
        <v>6</v>
      </c>
      <c r="I42" s="539">
        <v>7</v>
      </c>
      <c r="J42" s="539">
        <v>8</v>
      </c>
      <c r="K42" s="539">
        <v>9</v>
      </c>
    </row>
    <row r="43" spans="1:11" ht="27.95" customHeight="1">
      <c r="A43" s="281" t="s">
        <v>1</v>
      </c>
      <c r="B43" s="282"/>
      <c r="C43" s="283"/>
      <c r="D43" s="321">
        <v>11089</v>
      </c>
      <c r="E43" s="606">
        <f>SUM(F43,I43)</f>
        <v>10414</v>
      </c>
      <c r="F43" s="264">
        <f>SUM(G43:H43)</f>
        <v>10213</v>
      </c>
      <c r="G43" s="264">
        <f>SUM(G44:G47)</f>
        <v>1065</v>
      </c>
      <c r="H43" s="264">
        <f>SUM(H44:H47)</f>
        <v>9148</v>
      </c>
      <c r="I43" s="264">
        <f>SUM(J43:K43)</f>
        <v>201</v>
      </c>
      <c r="J43" s="264">
        <f>SUM(J44:J47)</f>
        <v>31</v>
      </c>
      <c r="K43" s="264">
        <f>SUM(K44:K47)</f>
        <v>170</v>
      </c>
    </row>
    <row r="44" spans="1:11" ht="27.95" customHeight="1">
      <c r="A44" s="288" t="s">
        <v>110</v>
      </c>
      <c r="B44" s="292"/>
      <c r="C44" s="289"/>
      <c r="D44" s="322">
        <v>10986</v>
      </c>
      <c r="E44" s="606">
        <f>SUM(F44,I44)</f>
        <v>10320</v>
      </c>
      <c r="F44" s="323">
        <f>G44+H44</f>
        <v>10119</v>
      </c>
      <c r="G44" s="273">
        <v>1057</v>
      </c>
      <c r="H44" s="273">
        <v>9062</v>
      </c>
      <c r="I44" s="324">
        <f>J44+K44</f>
        <v>201</v>
      </c>
      <c r="J44" s="242">
        <v>31</v>
      </c>
      <c r="K44" s="242">
        <v>170</v>
      </c>
    </row>
    <row r="45" spans="1:11" ht="27.95" customHeight="1">
      <c r="A45" s="288" t="s">
        <v>111</v>
      </c>
      <c r="B45" s="292"/>
      <c r="C45" s="270"/>
      <c r="D45" s="325">
        <v>99</v>
      </c>
      <c r="E45" s="606">
        <f>SUM(F45,I45)</f>
        <v>90</v>
      </c>
      <c r="F45" s="323">
        <f t="shared" ref="F45:F47" si="6">G45+H45</f>
        <v>90</v>
      </c>
      <c r="G45" s="273">
        <v>8</v>
      </c>
      <c r="H45" s="273">
        <v>82</v>
      </c>
      <c r="I45" s="324">
        <f t="shared" ref="I45:I47" si="7">J45+K45</f>
        <v>0</v>
      </c>
      <c r="J45" s="242">
        <v>0</v>
      </c>
      <c r="K45" s="242">
        <v>0</v>
      </c>
    </row>
    <row r="46" spans="1:11" ht="27.95" customHeight="1">
      <c r="A46" s="288" t="s">
        <v>112</v>
      </c>
      <c r="B46" s="292"/>
      <c r="C46" s="270"/>
      <c r="D46" s="325">
        <v>4</v>
      </c>
      <c r="E46" s="606">
        <f>SUM(F46,I46)</f>
        <v>3</v>
      </c>
      <c r="F46" s="323">
        <f t="shared" si="6"/>
        <v>3</v>
      </c>
      <c r="G46" s="273">
        <v>0</v>
      </c>
      <c r="H46" s="273">
        <v>3</v>
      </c>
      <c r="I46" s="324">
        <f t="shared" si="7"/>
        <v>0</v>
      </c>
      <c r="J46" s="242">
        <v>0</v>
      </c>
      <c r="K46" s="242">
        <v>0</v>
      </c>
    </row>
    <row r="47" spans="1:11" ht="27.95" customHeight="1">
      <c r="A47" s="288" t="s">
        <v>113</v>
      </c>
      <c r="B47" s="293"/>
      <c r="C47" s="294"/>
      <c r="D47" s="325">
        <v>0</v>
      </c>
      <c r="E47" s="606">
        <f>SUM(F47,I47)</f>
        <v>1</v>
      </c>
      <c r="F47" s="323">
        <f t="shared" si="6"/>
        <v>1</v>
      </c>
      <c r="G47" s="273">
        <v>0</v>
      </c>
      <c r="H47" s="273">
        <v>1</v>
      </c>
      <c r="I47" s="324">
        <f t="shared" si="7"/>
        <v>0</v>
      </c>
      <c r="J47" s="242">
        <v>0</v>
      </c>
      <c r="K47" s="242">
        <v>0</v>
      </c>
    </row>
    <row r="48" spans="1:11" ht="24.95" customHeight="1">
      <c r="A48" s="22" t="s">
        <v>114</v>
      </c>
      <c r="D48" s="28"/>
      <c r="E48" s="23"/>
    </row>
    <row r="49" spans="1:11" ht="18.75" customHeight="1">
      <c r="A49" s="22" t="s">
        <v>115</v>
      </c>
      <c r="E49" s="23"/>
    </row>
    <row r="50" spans="1:11" ht="18.75" customHeight="1">
      <c r="E50" s="23"/>
    </row>
    <row r="51" spans="1:11" ht="18.75" customHeight="1"/>
    <row r="52" spans="1:11" ht="18.75" customHeight="1">
      <c r="A52" s="1113" t="s">
        <v>444</v>
      </c>
      <c r="B52" s="1113"/>
      <c r="C52" s="1113"/>
      <c r="D52" s="1113"/>
      <c r="E52" s="1113"/>
      <c r="F52" s="1113"/>
      <c r="G52" s="1113"/>
      <c r="H52" s="1113"/>
      <c r="I52" s="1113"/>
      <c r="J52" s="1113"/>
      <c r="K52" s="1113"/>
    </row>
    <row r="53" spans="1:11" ht="34.5" customHeight="1">
      <c r="A53" s="1064" t="s">
        <v>288</v>
      </c>
      <c r="B53" s="1065"/>
      <c r="C53" s="1065"/>
      <c r="D53" s="1065"/>
      <c r="E53" s="1065"/>
      <c r="F53" s="1065"/>
      <c r="G53" s="1065"/>
      <c r="H53" s="1066"/>
      <c r="I53" s="627" t="s">
        <v>481</v>
      </c>
      <c r="J53" s="628" t="s">
        <v>473</v>
      </c>
      <c r="K53" s="629" t="s">
        <v>289</v>
      </c>
    </row>
    <row r="54" spans="1:11" ht="24.95" customHeight="1">
      <c r="A54" s="1070" t="s">
        <v>409</v>
      </c>
      <c r="B54" s="1071"/>
      <c r="C54" s="1071"/>
      <c r="D54" s="1071"/>
      <c r="E54" s="1071"/>
      <c r="F54" s="1071"/>
      <c r="G54" s="1071"/>
      <c r="H54" s="1071"/>
      <c r="I54" s="1224">
        <v>13.2</v>
      </c>
      <c r="J54" s="1211">
        <v>13.51</v>
      </c>
      <c r="K54" s="1215">
        <f>J54-I54</f>
        <v>0.3100000000000005</v>
      </c>
    </row>
    <row r="55" spans="1:11" ht="24.95" customHeight="1">
      <c r="A55" s="1208" t="s">
        <v>107</v>
      </c>
      <c r="B55" s="1209"/>
      <c r="C55" s="1209"/>
      <c r="D55" s="1209"/>
      <c r="E55" s="1209"/>
      <c r="F55" s="1209"/>
      <c r="G55" s="1209"/>
      <c r="H55" s="1209"/>
      <c r="I55" s="1225"/>
      <c r="J55" s="1212"/>
      <c r="K55" s="1216"/>
    </row>
    <row r="56" spans="1:11" ht="24.95" customHeight="1">
      <c r="A56" s="1070" t="s">
        <v>414</v>
      </c>
      <c r="B56" s="1071"/>
      <c r="C56" s="1071"/>
      <c r="D56" s="1071"/>
      <c r="E56" s="1071"/>
      <c r="F56" s="1071"/>
      <c r="G56" s="1071"/>
      <c r="H56" s="1210"/>
      <c r="I56" s="1224">
        <v>10</v>
      </c>
      <c r="J56" s="1213">
        <v>10</v>
      </c>
      <c r="K56" s="1215">
        <f>J56-I56</f>
        <v>0</v>
      </c>
    </row>
    <row r="57" spans="1:11" ht="24.95" customHeight="1">
      <c r="A57" s="1219" t="s">
        <v>107</v>
      </c>
      <c r="B57" s="1220"/>
      <c r="C57" s="1220"/>
      <c r="D57" s="1220"/>
      <c r="E57" s="1220"/>
      <c r="F57" s="1220"/>
      <c r="G57" s="1220"/>
      <c r="H57" s="1221"/>
      <c r="I57" s="1225"/>
      <c r="J57" s="1214"/>
      <c r="K57" s="1216"/>
    </row>
    <row r="58" spans="1:11" ht="24.95" customHeight="1">
      <c r="A58" s="1070" t="s">
        <v>409</v>
      </c>
      <c r="B58" s="1071"/>
      <c r="C58" s="1071"/>
      <c r="D58" s="1071"/>
      <c r="E58" s="1071"/>
      <c r="F58" s="1071"/>
      <c r="G58" s="1071"/>
      <c r="H58" s="1210"/>
      <c r="I58" s="1224">
        <v>13.18</v>
      </c>
      <c r="J58" s="1211">
        <v>13.48</v>
      </c>
      <c r="K58" s="1215">
        <f>J58-I58</f>
        <v>0.30000000000000071</v>
      </c>
    </row>
    <row r="59" spans="1:11" ht="24.95" customHeight="1">
      <c r="A59" s="1219" t="s">
        <v>108</v>
      </c>
      <c r="B59" s="1220"/>
      <c r="C59" s="1220"/>
      <c r="D59" s="1220"/>
      <c r="E59" s="1220"/>
      <c r="F59" s="1220"/>
      <c r="G59" s="1220"/>
      <c r="H59" s="1221"/>
      <c r="I59" s="1225"/>
      <c r="J59" s="1212"/>
      <c r="K59" s="1216"/>
    </row>
    <row r="60" spans="1:11" ht="24.95" customHeight="1">
      <c r="A60" s="1222" t="s">
        <v>411</v>
      </c>
      <c r="B60" s="1223"/>
      <c r="C60" s="1223"/>
      <c r="D60" s="1223"/>
      <c r="E60" s="1223"/>
      <c r="F60" s="1223"/>
      <c r="G60" s="1223"/>
      <c r="H60" s="1223"/>
      <c r="I60" s="1224">
        <v>10</v>
      </c>
      <c r="J60" s="1211">
        <v>10</v>
      </c>
      <c r="K60" s="1215">
        <f>J60-I60</f>
        <v>0</v>
      </c>
    </row>
    <row r="61" spans="1:11" ht="24.95" customHeight="1">
      <c r="A61" s="1219" t="s">
        <v>147</v>
      </c>
      <c r="B61" s="1220"/>
      <c r="C61" s="1220"/>
      <c r="D61" s="1220"/>
      <c r="E61" s="1220"/>
      <c r="F61" s="1220"/>
      <c r="G61" s="1220"/>
      <c r="H61" s="1220"/>
      <c r="I61" s="1225"/>
      <c r="J61" s="1212"/>
      <c r="K61" s="1216"/>
    </row>
    <row r="62" spans="1:11" ht="24.95" customHeight="1">
      <c r="A62" s="1217" t="s">
        <v>415</v>
      </c>
      <c r="B62" s="1217"/>
      <c r="C62" s="1217"/>
      <c r="D62" s="1217"/>
      <c r="E62" s="1217"/>
      <c r="F62" s="1217"/>
      <c r="G62" s="1217"/>
      <c r="H62" s="1217"/>
      <c r="I62" s="326">
        <v>3.49</v>
      </c>
      <c r="J62" s="327">
        <v>3.54</v>
      </c>
      <c r="K62" s="630">
        <f>J62-I62</f>
        <v>4.9999999999999822E-2</v>
      </c>
    </row>
    <row r="63" spans="1:11" ht="24.95" customHeight="1">
      <c r="A63" s="1218" t="s">
        <v>416</v>
      </c>
      <c r="B63" s="1218"/>
      <c r="C63" s="1218"/>
      <c r="D63" s="1218"/>
      <c r="E63" s="1218"/>
      <c r="F63" s="1218"/>
      <c r="G63" s="1218"/>
      <c r="H63" s="1218"/>
      <c r="I63" s="328">
        <v>0.35</v>
      </c>
      <c r="J63" s="327">
        <v>0.37</v>
      </c>
      <c r="K63" s="630">
        <f>J63-I63</f>
        <v>2.0000000000000018E-2</v>
      </c>
    </row>
  </sheetData>
  <mergeCells count="58">
    <mergeCell ref="K58:K59"/>
    <mergeCell ref="K60:K61"/>
    <mergeCell ref="J58:J59"/>
    <mergeCell ref="J60:J61"/>
    <mergeCell ref="I54:I55"/>
    <mergeCell ref="I56:I57"/>
    <mergeCell ref="I58:I59"/>
    <mergeCell ref="I60:I61"/>
    <mergeCell ref="A62:H62"/>
    <mergeCell ref="A63:H63"/>
    <mergeCell ref="A57:H57"/>
    <mergeCell ref="A58:H58"/>
    <mergeCell ref="A59:H59"/>
    <mergeCell ref="A60:H60"/>
    <mergeCell ref="A61:H61"/>
    <mergeCell ref="A52:K52"/>
    <mergeCell ref="A53:H53"/>
    <mergeCell ref="A54:H54"/>
    <mergeCell ref="A55:H55"/>
    <mergeCell ref="A56:H56"/>
    <mergeCell ref="J54:J55"/>
    <mergeCell ref="J56:J57"/>
    <mergeCell ref="K54:K55"/>
    <mergeCell ref="K56:K57"/>
    <mergeCell ref="A13:C13"/>
    <mergeCell ref="A3:C5"/>
    <mergeCell ref="F3:K3"/>
    <mergeCell ref="F4:H4"/>
    <mergeCell ref="I4:K4"/>
    <mergeCell ref="A7:C7"/>
    <mergeCell ref="A8:C8"/>
    <mergeCell ref="A9:C9"/>
    <mergeCell ref="A10:C10"/>
    <mergeCell ref="A11:C11"/>
    <mergeCell ref="A12:C12"/>
    <mergeCell ref="D4:D5"/>
    <mergeCell ref="E4:E5"/>
    <mergeCell ref="A6:C6"/>
    <mergeCell ref="A14:C14"/>
    <mergeCell ref="A15:C15"/>
    <mergeCell ref="A16:C16"/>
    <mergeCell ref="A18:C18"/>
    <mergeCell ref="A19:C19"/>
    <mergeCell ref="A17:C17"/>
    <mergeCell ref="A42:C42"/>
    <mergeCell ref="F24:K24"/>
    <mergeCell ref="F25:H25"/>
    <mergeCell ref="I25:K25"/>
    <mergeCell ref="A39:C41"/>
    <mergeCell ref="F39:K39"/>
    <mergeCell ref="F40:H40"/>
    <mergeCell ref="I40:K40"/>
    <mergeCell ref="A24:C26"/>
    <mergeCell ref="D25:D26"/>
    <mergeCell ref="E25:E26"/>
    <mergeCell ref="D40:D41"/>
    <mergeCell ref="E40:E41"/>
    <mergeCell ref="A27:C27"/>
  </mergeCells>
  <pageMargins left="0.82" right="0.43307086614173229" top="0.47244094488188981" bottom="0.39370078740157483" header="0.23622047244094491" footer="0.23622047244094491"/>
  <pageSetup paperSize="9" scale="45" orientation="portrait" r:id="rId1"/>
  <headerFooter>
    <oddHeader>&amp;C9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50"/>
  <sheetViews>
    <sheetView topLeftCell="A40" zoomScaleNormal="100" workbookViewId="0">
      <selection activeCell="H76" sqref="H76"/>
    </sheetView>
  </sheetViews>
  <sheetFormatPr defaultColWidth="9.140625" defaultRowHeight="12.75"/>
  <cols>
    <col min="1" max="1" width="66.85546875" style="1" customWidth="1"/>
    <col min="2" max="9" width="13.7109375" style="1" customWidth="1"/>
    <col min="10" max="16384" width="9.140625" style="1"/>
  </cols>
  <sheetData>
    <row r="1" spans="1:9" s="8" customFormat="1" ht="15">
      <c r="A1" s="955" t="s">
        <v>445</v>
      </c>
    </row>
    <row r="2" spans="1:9" s="8" customFormat="1" ht="15">
      <c r="A2" s="959" t="s">
        <v>459</v>
      </c>
    </row>
    <row r="3" spans="1:9" s="8" customFormat="1" ht="15"/>
    <row r="4" spans="1:9" s="8" customFormat="1" ht="31.5" customHeight="1">
      <c r="A4" s="1226" t="s">
        <v>116</v>
      </c>
      <c r="B4" s="631"/>
      <c r="C4" s="632"/>
      <c r="D4" s="1228" t="s">
        <v>297</v>
      </c>
      <c r="E4" s="1228"/>
      <c r="F4" s="1228"/>
      <c r="G4" s="1228"/>
      <c r="H4" s="1228"/>
      <c r="I4" s="1228"/>
    </row>
    <row r="5" spans="1:9" s="8" customFormat="1" ht="45.95" customHeight="1">
      <c r="A5" s="1227"/>
      <c r="B5" s="1230" t="s">
        <v>449</v>
      </c>
      <c r="C5" s="1232" t="s">
        <v>495</v>
      </c>
      <c r="D5" s="977" t="s">
        <v>2</v>
      </c>
      <c r="E5" s="977"/>
      <c r="F5" s="977"/>
      <c r="G5" s="977" t="s">
        <v>3</v>
      </c>
      <c r="H5" s="1229"/>
      <c r="I5" s="1229"/>
    </row>
    <row r="6" spans="1:9" s="8" customFormat="1" ht="45.95" customHeight="1">
      <c r="A6" s="1227"/>
      <c r="B6" s="1231"/>
      <c r="C6" s="1231"/>
      <c r="D6" s="633" t="s">
        <v>4</v>
      </c>
      <c r="E6" s="634" t="s">
        <v>5</v>
      </c>
      <c r="F6" s="634" t="s">
        <v>6</v>
      </c>
      <c r="G6" s="635" t="s">
        <v>4</v>
      </c>
      <c r="H6" s="634" t="s">
        <v>5</v>
      </c>
      <c r="I6" s="634" t="s">
        <v>6</v>
      </c>
    </row>
    <row r="7" spans="1:9" s="8" customFormat="1" ht="17.25" customHeight="1">
      <c r="A7" s="636">
        <v>1</v>
      </c>
      <c r="B7" s="636">
        <v>2</v>
      </c>
      <c r="C7" s="554">
        <v>3</v>
      </c>
      <c r="D7" s="637">
        <v>4</v>
      </c>
      <c r="E7" s="554">
        <v>5</v>
      </c>
      <c r="F7" s="554">
        <v>6</v>
      </c>
      <c r="G7" s="638">
        <v>7</v>
      </c>
      <c r="H7" s="554">
        <v>8</v>
      </c>
      <c r="I7" s="554">
        <v>9</v>
      </c>
    </row>
    <row r="8" spans="1:9" s="8" customFormat="1" ht="48.95" customHeight="1" thickBot="1">
      <c r="A8" s="43" t="s">
        <v>1</v>
      </c>
      <c r="B8" s="441">
        <v>39481</v>
      </c>
      <c r="C8" s="442">
        <f t="shared" ref="C8:C20" si="0">SUM(D8,G8)</f>
        <v>36702</v>
      </c>
      <c r="D8" s="443">
        <f t="shared" ref="D8" si="1">SUM(E8:F8)</f>
        <v>36176</v>
      </c>
      <c r="E8" s="444">
        <f>SUM(E9:E20)</f>
        <v>3162</v>
      </c>
      <c r="F8" s="444">
        <f>SUM(F9:F20)</f>
        <v>33014</v>
      </c>
      <c r="G8" s="445">
        <f t="shared" ref="G8" si="2">SUM(H8:I8)</f>
        <v>526</v>
      </c>
      <c r="H8" s="446">
        <f>SUM(H9:H20)</f>
        <v>64</v>
      </c>
      <c r="I8" s="447">
        <f>SUM(I9:I20)</f>
        <v>462</v>
      </c>
    </row>
    <row r="9" spans="1:9" s="8" customFormat="1" ht="48.95" customHeight="1" thickTop="1">
      <c r="A9" s="329" t="s">
        <v>117</v>
      </c>
      <c r="B9" s="448">
        <v>0</v>
      </c>
      <c r="C9" s="449">
        <f t="shared" si="0"/>
        <v>0</v>
      </c>
      <c r="D9" s="450">
        <f>E9+F9</f>
        <v>0</v>
      </c>
      <c r="E9" s="450">
        <v>0</v>
      </c>
      <c r="F9" s="450">
        <v>0</v>
      </c>
      <c r="G9" s="450">
        <f>H9+I9</f>
        <v>0</v>
      </c>
      <c r="H9" s="451">
        <v>0</v>
      </c>
      <c r="I9" s="451">
        <v>0</v>
      </c>
    </row>
    <row r="10" spans="1:9" s="8" customFormat="1" ht="48.95" customHeight="1">
      <c r="A10" s="330" t="s">
        <v>118</v>
      </c>
      <c r="B10" s="452">
        <v>1</v>
      </c>
      <c r="C10" s="453">
        <f t="shared" si="0"/>
        <v>1</v>
      </c>
      <c r="D10" s="454">
        <f t="shared" ref="D10:D20" si="3">E10+F10</f>
        <v>1</v>
      </c>
      <c r="E10" s="454">
        <v>0</v>
      </c>
      <c r="F10" s="454">
        <v>1</v>
      </c>
      <c r="G10" s="454">
        <f t="shared" ref="G10:G20" si="4">H10+I10</f>
        <v>0</v>
      </c>
      <c r="H10" s="455">
        <v>0</v>
      </c>
      <c r="I10" s="455">
        <v>0</v>
      </c>
    </row>
    <row r="11" spans="1:9" s="8" customFormat="1" ht="48.95" customHeight="1">
      <c r="A11" s="330" t="s">
        <v>119</v>
      </c>
      <c r="B11" s="452">
        <v>12708</v>
      </c>
      <c r="C11" s="453">
        <f t="shared" si="0"/>
        <v>11695</v>
      </c>
      <c r="D11" s="454">
        <f t="shared" si="3"/>
        <v>11570</v>
      </c>
      <c r="E11" s="454">
        <v>683</v>
      </c>
      <c r="F11" s="454">
        <v>10887</v>
      </c>
      <c r="G11" s="454">
        <f t="shared" si="4"/>
        <v>125</v>
      </c>
      <c r="H11" s="455">
        <v>6</v>
      </c>
      <c r="I11" s="455">
        <v>119</v>
      </c>
    </row>
    <row r="12" spans="1:9" s="8" customFormat="1" ht="48.95" customHeight="1" thickBot="1">
      <c r="A12" s="331" t="s">
        <v>120</v>
      </c>
      <c r="B12" s="456">
        <v>0</v>
      </c>
      <c r="C12" s="457">
        <f t="shared" si="0"/>
        <v>0</v>
      </c>
      <c r="D12" s="458">
        <f t="shared" si="3"/>
        <v>0</v>
      </c>
      <c r="E12" s="458">
        <v>0</v>
      </c>
      <c r="F12" s="458">
        <v>0</v>
      </c>
      <c r="G12" s="458">
        <f t="shared" si="4"/>
        <v>0</v>
      </c>
      <c r="H12" s="459">
        <v>0</v>
      </c>
      <c r="I12" s="459">
        <v>0</v>
      </c>
    </row>
    <row r="13" spans="1:9" s="8" customFormat="1" ht="48.95" customHeight="1" thickTop="1">
      <c r="A13" s="329" t="s">
        <v>121</v>
      </c>
      <c r="B13" s="448">
        <v>6235</v>
      </c>
      <c r="C13" s="449">
        <f t="shared" si="0"/>
        <v>5950</v>
      </c>
      <c r="D13" s="450">
        <f>E13+F13</f>
        <v>5916</v>
      </c>
      <c r="E13" s="450">
        <v>553</v>
      </c>
      <c r="F13" s="450">
        <v>5363</v>
      </c>
      <c r="G13" s="450">
        <f t="shared" si="4"/>
        <v>34</v>
      </c>
      <c r="H13" s="451">
        <v>4</v>
      </c>
      <c r="I13" s="451">
        <v>30</v>
      </c>
    </row>
    <row r="14" spans="1:9" s="8" customFormat="1" ht="48.95" customHeight="1">
      <c r="A14" s="330" t="s">
        <v>285</v>
      </c>
      <c r="B14" s="452">
        <v>1131</v>
      </c>
      <c r="C14" s="453">
        <f t="shared" si="0"/>
        <v>1042</v>
      </c>
      <c r="D14" s="454">
        <f t="shared" si="3"/>
        <v>1035</v>
      </c>
      <c r="E14" s="454">
        <v>88</v>
      </c>
      <c r="F14" s="454">
        <v>947</v>
      </c>
      <c r="G14" s="454">
        <f t="shared" si="4"/>
        <v>7</v>
      </c>
      <c r="H14" s="455">
        <v>1</v>
      </c>
      <c r="I14" s="455">
        <v>6</v>
      </c>
    </row>
    <row r="15" spans="1:9" s="8" customFormat="1" ht="48.95" customHeight="1" thickBot="1">
      <c r="A15" s="331" t="s">
        <v>122</v>
      </c>
      <c r="B15" s="456">
        <v>8317</v>
      </c>
      <c r="C15" s="457">
        <f t="shared" si="0"/>
        <v>7600</v>
      </c>
      <c r="D15" s="460">
        <f t="shared" si="3"/>
        <v>7441</v>
      </c>
      <c r="E15" s="460">
        <v>773</v>
      </c>
      <c r="F15" s="460">
        <v>6668</v>
      </c>
      <c r="G15" s="460">
        <f t="shared" si="4"/>
        <v>159</v>
      </c>
      <c r="H15" s="461">
        <v>22</v>
      </c>
      <c r="I15" s="461">
        <v>137</v>
      </c>
    </row>
    <row r="16" spans="1:9" s="8" customFormat="1" ht="48.95" customHeight="1" thickTop="1">
      <c r="A16" s="329" t="s">
        <v>123</v>
      </c>
      <c r="B16" s="448">
        <v>602</v>
      </c>
      <c r="C16" s="449">
        <f t="shared" si="0"/>
        <v>494</v>
      </c>
      <c r="D16" s="462">
        <f t="shared" si="3"/>
        <v>494</v>
      </c>
      <c r="E16" s="462">
        <v>54</v>
      </c>
      <c r="F16" s="462">
        <v>440</v>
      </c>
      <c r="G16" s="462">
        <f t="shared" si="4"/>
        <v>0</v>
      </c>
      <c r="H16" s="463">
        <v>0</v>
      </c>
      <c r="I16" s="463">
        <v>0</v>
      </c>
    </row>
    <row r="17" spans="1:9" s="8" customFormat="1" ht="48.95" customHeight="1">
      <c r="A17" s="330" t="s">
        <v>124</v>
      </c>
      <c r="B17" s="452">
        <v>124</v>
      </c>
      <c r="C17" s="453">
        <f t="shared" si="0"/>
        <v>134</v>
      </c>
      <c r="D17" s="454">
        <f t="shared" si="3"/>
        <v>132</v>
      </c>
      <c r="E17" s="454">
        <v>10</v>
      </c>
      <c r="F17" s="454">
        <v>122</v>
      </c>
      <c r="G17" s="454">
        <f t="shared" si="4"/>
        <v>2</v>
      </c>
      <c r="H17" s="455">
        <v>0</v>
      </c>
      <c r="I17" s="455">
        <v>2</v>
      </c>
    </row>
    <row r="18" spans="1:9" s="8" customFormat="1" ht="48.95" customHeight="1">
      <c r="A18" s="330" t="s">
        <v>125</v>
      </c>
      <c r="B18" s="452">
        <v>10355</v>
      </c>
      <c r="C18" s="453">
        <f t="shared" si="0"/>
        <v>9776</v>
      </c>
      <c r="D18" s="454">
        <f t="shared" si="3"/>
        <v>9577</v>
      </c>
      <c r="E18" s="454">
        <v>1000</v>
      </c>
      <c r="F18" s="454">
        <v>8577</v>
      </c>
      <c r="G18" s="454">
        <f t="shared" si="4"/>
        <v>199</v>
      </c>
      <c r="H18" s="455">
        <v>31</v>
      </c>
      <c r="I18" s="455">
        <v>168</v>
      </c>
    </row>
    <row r="19" spans="1:9" s="8" customFormat="1" ht="48.95" customHeight="1">
      <c r="A19" s="330" t="s">
        <v>126</v>
      </c>
      <c r="B19" s="452">
        <v>8</v>
      </c>
      <c r="C19" s="453">
        <f t="shared" si="0"/>
        <v>10</v>
      </c>
      <c r="D19" s="454">
        <f t="shared" si="3"/>
        <v>10</v>
      </c>
      <c r="E19" s="454">
        <v>1</v>
      </c>
      <c r="F19" s="454">
        <v>9</v>
      </c>
      <c r="G19" s="454">
        <f t="shared" si="4"/>
        <v>0</v>
      </c>
      <c r="H19" s="455">
        <v>0</v>
      </c>
      <c r="I19" s="455">
        <v>0</v>
      </c>
    </row>
    <row r="20" spans="1:9" s="8" customFormat="1" ht="48.95" customHeight="1">
      <c r="A20" s="330" t="s">
        <v>127</v>
      </c>
      <c r="B20" s="452">
        <v>0</v>
      </c>
      <c r="C20" s="453">
        <f t="shared" si="0"/>
        <v>0</v>
      </c>
      <c r="D20" s="454">
        <f t="shared" si="3"/>
        <v>0</v>
      </c>
      <c r="E20" s="454">
        <v>0</v>
      </c>
      <c r="F20" s="454">
        <v>0</v>
      </c>
      <c r="G20" s="454">
        <f t="shared" si="4"/>
        <v>0</v>
      </c>
      <c r="H20" s="455">
        <v>0</v>
      </c>
      <c r="I20" s="455">
        <v>0</v>
      </c>
    </row>
    <row r="21" spans="1:9" s="8" customFormat="1" ht="24.95" customHeight="1">
      <c r="A21" s="44"/>
      <c r="B21" s="44"/>
      <c r="C21" s="45"/>
      <c r="D21" s="46"/>
      <c r="E21" s="46"/>
      <c r="F21" s="46"/>
      <c r="G21" s="46"/>
      <c r="H21" s="47"/>
      <c r="I21" s="47"/>
    </row>
    <row r="23" spans="1:9" ht="15">
      <c r="A23" s="18" t="s">
        <v>446</v>
      </c>
      <c r="B23" s="18"/>
      <c r="C23" s="18"/>
      <c r="D23" s="18"/>
      <c r="E23" s="18"/>
      <c r="F23" s="18"/>
      <c r="G23" s="18"/>
      <c r="H23" s="18"/>
      <c r="I23" s="21"/>
    </row>
    <row r="24" spans="1:9" ht="15">
      <c r="A24" s="18" t="s">
        <v>476</v>
      </c>
      <c r="B24" s="18"/>
      <c r="C24" s="18"/>
      <c r="D24" s="18"/>
      <c r="E24" s="18"/>
      <c r="F24" s="18"/>
      <c r="G24" s="18"/>
      <c r="H24" s="18"/>
      <c r="I24" s="8"/>
    </row>
    <row r="25" spans="1:9" ht="15">
      <c r="A25" s="8"/>
      <c r="B25" s="8"/>
      <c r="C25" s="8"/>
      <c r="D25" s="8"/>
      <c r="E25" s="8"/>
      <c r="F25" s="8"/>
      <c r="G25" s="8"/>
      <c r="H25" s="8"/>
      <c r="I25" s="8"/>
    </row>
    <row r="26" spans="1:9" ht="15">
      <c r="A26" s="8"/>
      <c r="B26" s="8"/>
      <c r="C26" s="8"/>
      <c r="D26" s="8"/>
      <c r="E26" s="8"/>
      <c r="F26" s="8"/>
      <c r="G26" s="8"/>
      <c r="H26" s="8"/>
      <c r="I26" s="8"/>
    </row>
    <row r="27" spans="1:9" ht="15">
      <c r="A27" s="8"/>
      <c r="B27" s="8"/>
      <c r="C27" s="8"/>
      <c r="D27" s="8"/>
      <c r="E27" s="8"/>
      <c r="F27" s="8"/>
      <c r="G27" s="8"/>
      <c r="H27" s="8"/>
      <c r="I27" s="8"/>
    </row>
    <row r="28" spans="1:9" ht="15">
      <c r="A28" s="8"/>
      <c r="B28" s="8"/>
      <c r="C28" s="8"/>
      <c r="D28" s="8"/>
      <c r="E28" s="8"/>
      <c r="F28" s="8"/>
      <c r="G28" s="8"/>
      <c r="H28" s="8"/>
      <c r="I28" s="8"/>
    </row>
    <row r="29" spans="1:9" ht="15">
      <c r="A29" s="8"/>
      <c r="B29" s="8"/>
      <c r="C29" s="8"/>
      <c r="D29" s="8"/>
      <c r="E29" s="8"/>
      <c r="F29" s="8"/>
      <c r="G29" s="8"/>
      <c r="H29" s="8"/>
      <c r="I29" s="8"/>
    </row>
    <row r="30" spans="1:9" ht="15">
      <c r="A30" s="8"/>
      <c r="B30" s="8"/>
      <c r="C30" s="8"/>
      <c r="D30" s="8"/>
      <c r="E30" s="8"/>
      <c r="F30" s="8"/>
      <c r="G30" s="8"/>
      <c r="H30" s="8"/>
      <c r="I30" s="8"/>
    </row>
    <row r="31" spans="1:9" ht="15">
      <c r="A31" s="8"/>
      <c r="B31" s="8"/>
      <c r="C31" s="8"/>
      <c r="D31" s="8"/>
      <c r="E31" s="8"/>
      <c r="F31" s="8"/>
      <c r="G31" s="8"/>
      <c r="H31" s="8"/>
      <c r="I31" s="8"/>
    </row>
    <row r="32" spans="1:9" ht="15">
      <c r="A32" s="8"/>
      <c r="B32" s="8"/>
      <c r="C32" s="8"/>
      <c r="D32" s="8"/>
      <c r="E32" s="8"/>
      <c r="F32" s="8"/>
      <c r="G32" s="8"/>
      <c r="H32" s="8"/>
      <c r="I32" s="8"/>
    </row>
    <row r="33" spans="1:9" ht="15">
      <c r="A33" s="8"/>
      <c r="B33" s="8"/>
      <c r="C33" s="8"/>
      <c r="D33" s="8"/>
      <c r="E33" s="8"/>
      <c r="F33" s="8"/>
      <c r="G33" s="8"/>
      <c r="H33" s="8"/>
      <c r="I33" s="8"/>
    </row>
    <row r="34" spans="1:9" ht="15">
      <c r="A34" s="8"/>
      <c r="B34" s="8"/>
      <c r="C34" s="8"/>
      <c r="D34" s="8"/>
      <c r="E34" s="8"/>
      <c r="F34" s="8"/>
      <c r="G34" s="8"/>
      <c r="H34" s="8"/>
      <c r="I34" s="8"/>
    </row>
    <row r="35" spans="1:9" ht="15">
      <c r="A35" s="8"/>
      <c r="B35" s="8"/>
      <c r="C35" s="8"/>
      <c r="D35" s="8"/>
      <c r="E35" s="8"/>
      <c r="F35" s="8"/>
      <c r="G35" s="8"/>
      <c r="H35" s="8"/>
      <c r="I35" s="8"/>
    </row>
    <row r="36" spans="1:9" ht="15">
      <c r="A36" s="8"/>
      <c r="B36" s="8"/>
      <c r="C36" s="8"/>
      <c r="D36" s="8"/>
      <c r="E36" s="8"/>
      <c r="F36" s="8"/>
      <c r="G36" s="8"/>
      <c r="H36" s="8"/>
      <c r="I36" s="8"/>
    </row>
    <row r="37" spans="1:9" ht="15">
      <c r="A37" s="8"/>
      <c r="B37" s="8"/>
      <c r="C37" s="8"/>
      <c r="D37" s="8"/>
      <c r="E37" s="8"/>
      <c r="F37" s="8"/>
      <c r="G37" s="8"/>
      <c r="H37" s="8"/>
      <c r="I37" s="8"/>
    </row>
    <row r="38" spans="1:9" ht="15">
      <c r="A38" s="8"/>
      <c r="B38" s="8"/>
      <c r="C38" s="8"/>
      <c r="D38" s="8"/>
      <c r="E38" s="8"/>
      <c r="F38" s="8"/>
      <c r="G38" s="8"/>
      <c r="H38" s="8"/>
      <c r="I38" s="8"/>
    </row>
    <row r="39" spans="1:9" ht="15">
      <c r="A39" s="8"/>
      <c r="B39" s="8"/>
      <c r="C39" s="8"/>
      <c r="D39" s="8"/>
      <c r="E39" s="8"/>
      <c r="F39" s="8"/>
      <c r="G39" s="8"/>
      <c r="H39" s="8"/>
      <c r="I39" s="8"/>
    </row>
    <row r="40" spans="1:9" ht="15">
      <c r="A40" s="8"/>
      <c r="B40" s="8"/>
      <c r="C40" s="8"/>
      <c r="D40" s="8"/>
      <c r="E40" s="8"/>
      <c r="F40" s="8"/>
      <c r="G40" s="8"/>
      <c r="H40" s="8"/>
      <c r="I40" s="8"/>
    </row>
    <row r="41" spans="1:9" ht="15">
      <c r="A41" s="8"/>
      <c r="B41" s="8"/>
      <c r="C41" s="8"/>
      <c r="D41" s="8"/>
      <c r="E41" s="8"/>
      <c r="F41" s="8"/>
      <c r="G41" s="8"/>
      <c r="H41" s="8"/>
      <c r="I41" s="8"/>
    </row>
    <row r="42" spans="1:9" ht="15">
      <c r="A42" s="8"/>
      <c r="B42" s="8"/>
      <c r="C42" s="8"/>
      <c r="D42" s="8"/>
      <c r="E42" s="8"/>
      <c r="F42" s="8"/>
      <c r="G42" s="8"/>
      <c r="H42" s="8"/>
      <c r="I42" s="8"/>
    </row>
    <row r="43" spans="1:9" ht="15">
      <c r="A43" s="8"/>
      <c r="B43" s="8"/>
      <c r="C43" s="8"/>
      <c r="D43" s="8"/>
      <c r="E43" s="8"/>
      <c r="F43" s="8"/>
      <c r="G43" s="8"/>
      <c r="H43" s="8"/>
      <c r="I43" s="8"/>
    </row>
    <row r="44" spans="1:9" ht="15">
      <c r="A44" s="8"/>
      <c r="B44" s="8"/>
      <c r="C44" s="8"/>
      <c r="D44" s="8"/>
      <c r="E44" s="8"/>
      <c r="F44" s="8"/>
      <c r="G44" s="8"/>
      <c r="H44" s="8"/>
      <c r="I44" s="8"/>
    </row>
    <row r="45" spans="1:9" ht="15">
      <c r="A45" s="8"/>
      <c r="B45" s="8"/>
      <c r="C45" s="8"/>
      <c r="D45" s="8"/>
      <c r="E45" s="8"/>
      <c r="F45" s="8"/>
      <c r="G45" s="8"/>
      <c r="H45" s="8"/>
      <c r="I45" s="8"/>
    </row>
    <row r="46" spans="1:9" ht="15">
      <c r="A46" s="8"/>
      <c r="B46" s="8"/>
      <c r="C46" s="8"/>
      <c r="D46" s="8"/>
      <c r="E46" s="8"/>
      <c r="F46" s="8"/>
      <c r="G46" s="8"/>
      <c r="H46" s="8"/>
      <c r="I46" s="8"/>
    </row>
    <row r="47" spans="1:9" ht="15">
      <c r="A47" s="8"/>
      <c r="B47" s="8"/>
      <c r="C47" s="8"/>
      <c r="D47" s="8"/>
      <c r="E47" s="8"/>
      <c r="F47" s="8"/>
      <c r="G47" s="8"/>
      <c r="H47" s="8"/>
      <c r="I47" s="8"/>
    </row>
    <row r="48" spans="1:9" ht="15">
      <c r="A48" s="8"/>
      <c r="B48" s="8"/>
      <c r="C48" s="8"/>
      <c r="D48" s="8"/>
      <c r="E48" s="8"/>
      <c r="F48" s="8"/>
      <c r="G48" s="8"/>
      <c r="H48" s="8"/>
      <c r="I48" s="8"/>
    </row>
    <row r="49" spans="1:9" ht="15">
      <c r="A49" s="8"/>
      <c r="B49" s="8"/>
      <c r="C49" s="8"/>
      <c r="D49" s="8"/>
      <c r="E49" s="8"/>
      <c r="F49" s="8"/>
      <c r="G49" s="8"/>
      <c r="H49" s="8"/>
      <c r="I49" s="8"/>
    </row>
    <row r="50" spans="1:9" ht="15">
      <c r="A50" s="8"/>
      <c r="B50" s="8"/>
      <c r="C50" s="8"/>
      <c r="D50" s="8"/>
      <c r="E50" s="8"/>
      <c r="F50" s="8"/>
      <c r="G50" s="8"/>
      <c r="H50" s="8"/>
      <c r="I50" s="8"/>
    </row>
  </sheetData>
  <mergeCells count="6">
    <mergeCell ref="A4:A6"/>
    <mergeCell ref="D4:I4"/>
    <mergeCell ref="D5:F5"/>
    <mergeCell ref="G5:I5"/>
    <mergeCell ref="B5:B6"/>
    <mergeCell ref="C5:C6"/>
  </mergeCells>
  <pageMargins left="0.6692913385826772" right="0.35433070866141736" top="0.55118110236220474" bottom="0.74803149606299213" header="0.31496062992125984" footer="0.31496062992125984"/>
  <pageSetup paperSize="9" scale="49" orientation="portrait" r:id="rId1"/>
  <headerFooter>
    <oddHeader>&amp;C10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67"/>
  <sheetViews>
    <sheetView topLeftCell="A43" zoomScaleNormal="100" workbookViewId="0">
      <selection activeCell="N71" sqref="N71"/>
    </sheetView>
  </sheetViews>
  <sheetFormatPr defaultColWidth="9.140625" defaultRowHeight="15.75"/>
  <cols>
    <col min="1" max="1" width="9.140625" style="7"/>
    <col min="2" max="2" width="6" style="7" customWidth="1"/>
    <col min="3" max="4" width="9.140625" style="7"/>
    <col min="5" max="5" width="39.42578125" style="7" customWidth="1"/>
    <col min="6" max="7" width="10.7109375" style="7" customWidth="1"/>
    <col min="8" max="11" width="9.7109375" style="7" customWidth="1"/>
    <col min="12" max="16384" width="9.140625" style="7"/>
  </cols>
  <sheetData>
    <row r="1" spans="1:12">
      <c r="A1" s="7" t="s">
        <v>148</v>
      </c>
    </row>
    <row r="2" spans="1:12" ht="18">
      <c r="B2" s="48" t="s">
        <v>477</v>
      </c>
    </row>
    <row r="3" spans="1:12" ht="18.75" customHeight="1">
      <c r="A3" s="639" t="s">
        <v>129</v>
      </c>
      <c r="B3" s="640"/>
      <c r="C3" s="640"/>
      <c r="D3" s="640"/>
      <c r="E3" s="641"/>
      <c r="F3" s="1241" t="s">
        <v>448</v>
      </c>
      <c r="G3" s="1239" t="s">
        <v>478</v>
      </c>
      <c r="H3" s="1236" t="s">
        <v>298</v>
      </c>
      <c r="I3" s="1237"/>
      <c r="J3" s="1237"/>
      <c r="K3" s="1238"/>
    </row>
    <row r="4" spans="1:12" ht="30" customHeight="1">
      <c r="A4" s="642"/>
      <c r="B4" s="643"/>
      <c r="C4" s="643"/>
      <c r="D4" s="643"/>
      <c r="E4" s="644"/>
      <c r="F4" s="1242"/>
      <c r="G4" s="1240"/>
      <c r="H4" s="645" t="s">
        <v>149</v>
      </c>
      <c r="I4" s="646" t="s">
        <v>150</v>
      </c>
      <c r="J4" s="646" t="s">
        <v>151</v>
      </c>
      <c r="K4" s="647" t="s">
        <v>152</v>
      </c>
    </row>
    <row r="5" spans="1:12" ht="19.5" customHeight="1">
      <c r="A5" s="1233">
        <v>1</v>
      </c>
      <c r="B5" s="1234"/>
      <c r="C5" s="1234"/>
      <c r="D5" s="1234"/>
      <c r="E5" s="1235"/>
      <c r="F5" s="648">
        <v>2</v>
      </c>
      <c r="G5" s="649">
        <v>3</v>
      </c>
      <c r="H5" s="650">
        <v>4</v>
      </c>
      <c r="I5" s="651">
        <v>5</v>
      </c>
      <c r="J5" s="651">
        <v>6</v>
      </c>
      <c r="K5" s="652">
        <v>7</v>
      </c>
    </row>
    <row r="6" spans="1:12" ht="26.1" customHeight="1" thickBot="1">
      <c r="A6" s="62" t="s">
        <v>153</v>
      </c>
      <c r="B6" s="63"/>
      <c r="C6" s="63"/>
      <c r="D6" s="63"/>
      <c r="E6" s="64"/>
      <c r="F6" s="464">
        <v>3281</v>
      </c>
      <c r="G6" s="653">
        <f>I6+J6+K6</f>
        <v>3325</v>
      </c>
      <c r="H6" s="465">
        <f>H7+H9+H10</f>
        <v>172</v>
      </c>
      <c r="I6" s="465">
        <f>I7+I9+I10</f>
        <v>24</v>
      </c>
      <c r="J6" s="465">
        <f>J7+J9+J10</f>
        <v>1438</v>
      </c>
      <c r="K6" s="466">
        <f>K7+K9+K10</f>
        <v>1863</v>
      </c>
    </row>
    <row r="7" spans="1:12" ht="26.1" customHeight="1">
      <c r="A7" s="67" t="s">
        <v>154</v>
      </c>
      <c r="B7" s="68"/>
      <c r="C7" s="68"/>
      <c r="D7" s="68"/>
      <c r="E7" s="69"/>
      <c r="F7" s="467">
        <v>1561</v>
      </c>
      <c r="G7" s="654">
        <f>I7+J7+K7</f>
        <v>1595</v>
      </c>
      <c r="H7" s="468">
        <v>80</v>
      </c>
      <c r="I7" s="468">
        <v>14</v>
      </c>
      <c r="J7" s="468">
        <v>706</v>
      </c>
      <c r="K7" s="469">
        <v>875</v>
      </c>
    </row>
    <row r="8" spans="1:12" ht="26.1" customHeight="1" thickBot="1">
      <c r="A8" s="71" t="s">
        <v>382</v>
      </c>
      <c r="B8" s="72"/>
      <c r="C8" s="73"/>
      <c r="D8" s="73"/>
      <c r="E8" s="74"/>
      <c r="F8" s="470">
        <v>397</v>
      </c>
      <c r="G8" s="655">
        <f>I8+J8+K8</f>
        <v>418</v>
      </c>
      <c r="H8" s="471">
        <v>0</v>
      </c>
      <c r="I8" s="471">
        <v>3</v>
      </c>
      <c r="J8" s="471">
        <v>283</v>
      </c>
      <c r="K8" s="472">
        <v>132</v>
      </c>
    </row>
    <row r="9" spans="1:12" ht="26.1" customHeight="1" thickBot="1">
      <c r="A9" s="77" t="s">
        <v>156</v>
      </c>
      <c r="B9" s="78"/>
      <c r="C9" s="78"/>
      <c r="D9" s="78"/>
      <c r="E9" s="79"/>
      <c r="F9" s="473">
        <v>581</v>
      </c>
      <c r="G9" s="656">
        <f>I9+J9+K9</f>
        <v>585</v>
      </c>
      <c r="H9" s="474">
        <v>33</v>
      </c>
      <c r="I9" s="474">
        <v>6</v>
      </c>
      <c r="J9" s="474">
        <v>251</v>
      </c>
      <c r="K9" s="475">
        <v>328</v>
      </c>
    </row>
    <row r="10" spans="1:12" ht="26.1" customHeight="1">
      <c r="A10" s="81" t="s">
        <v>157</v>
      </c>
      <c r="B10" s="82"/>
      <c r="C10" s="82"/>
      <c r="D10" s="82"/>
      <c r="E10" s="83"/>
      <c r="F10" s="476">
        <v>1139</v>
      </c>
      <c r="G10" s="657">
        <f>I10+J10+K10</f>
        <v>1145</v>
      </c>
      <c r="H10" s="477">
        <v>59</v>
      </c>
      <c r="I10" s="477">
        <v>4</v>
      </c>
      <c r="J10" s="477">
        <v>481</v>
      </c>
      <c r="K10" s="478">
        <v>660</v>
      </c>
    </row>
    <row r="11" spans="1:12" ht="18.75" customHeight="1">
      <c r="A11" s="39"/>
      <c r="B11" s="39"/>
      <c r="C11" s="39"/>
      <c r="D11" s="39"/>
      <c r="E11" s="39"/>
      <c r="F11" s="39"/>
      <c r="G11" s="84"/>
      <c r="H11" s="38"/>
      <c r="I11" s="38"/>
      <c r="J11" s="38"/>
      <c r="K11" s="38"/>
    </row>
    <row r="12" spans="1:12">
      <c r="A12" s="57" t="s">
        <v>158</v>
      </c>
      <c r="B12" s="58"/>
      <c r="C12" s="7" t="s">
        <v>159</v>
      </c>
    </row>
    <row r="13" spans="1:12" ht="9" customHeight="1">
      <c r="L13" s="24"/>
    </row>
    <row r="38" spans="1:3" ht="6" customHeight="1"/>
    <row r="39" spans="1:3" ht="16.5" customHeight="1"/>
    <row r="40" spans="1:3">
      <c r="A40" s="57" t="s">
        <v>160</v>
      </c>
      <c r="B40" s="58"/>
      <c r="C40" s="7" t="s">
        <v>161</v>
      </c>
    </row>
    <row r="41" spans="1:3" ht="9.75" customHeight="1"/>
    <row r="67" spans="1:1">
      <c r="A67" s="56" t="s">
        <v>381</v>
      </c>
    </row>
  </sheetData>
  <mergeCells count="4">
    <mergeCell ref="A5:E5"/>
    <mergeCell ref="H3:K3"/>
    <mergeCell ref="G3:G4"/>
    <mergeCell ref="F3:F4"/>
  </mergeCells>
  <pageMargins left="0.59055118110236227" right="0.39370078740157483" top="0.55118110236220474" bottom="0.51181102362204722" header="0.35433070866141736" footer="0.19685039370078741"/>
  <pageSetup paperSize="9" scale="66" orientation="portrait" r:id="rId1"/>
  <headerFooter alignWithMargins="0">
    <oddHeader>&amp;C11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79"/>
  <sheetViews>
    <sheetView topLeftCell="A49" zoomScaleNormal="100" workbookViewId="0">
      <selection activeCell="K84" sqref="K84"/>
    </sheetView>
  </sheetViews>
  <sheetFormatPr defaultColWidth="9.140625" defaultRowHeight="12.75"/>
  <cols>
    <col min="1" max="5" width="9.140625" style="1"/>
    <col min="6" max="6" width="12.28515625" style="1" customWidth="1"/>
    <col min="7" max="12" width="11.7109375" style="1" customWidth="1"/>
    <col min="13" max="16384" width="9.140625" style="1"/>
  </cols>
  <sheetData>
    <row r="1" spans="1:12" ht="15.75">
      <c r="A1" s="7" t="s">
        <v>287</v>
      </c>
    </row>
    <row r="2" spans="1:12" ht="18">
      <c r="A2" s="7"/>
      <c r="B2" s="48" t="s">
        <v>479</v>
      </c>
    </row>
    <row r="3" spans="1:12" ht="15.75" customHeight="1">
      <c r="A3" s="639" t="s">
        <v>129</v>
      </c>
      <c r="B3" s="640"/>
      <c r="C3" s="640"/>
      <c r="D3" s="658"/>
      <c r="E3" s="658"/>
      <c r="F3" s="658"/>
      <c r="G3" s="1261" t="s">
        <v>436</v>
      </c>
      <c r="H3" s="1263" t="s">
        <v>480</v>
      </c>
      <c r="I3" s="1250" t="s">
        <v>298</v>
      </c>
      <c r="J3" s="1251"/>
      <c r="K3" s="1251"/>
      <c r="L3" s="1252"/>
    </row>
    <row r="4" spans="1:12" ht="30.75" customHeight="1">
      <c r="A4" s="659"/>
      <c r="B4" s="660"/>
      <c r="C4" s="660"/>
      <c r="D4" s="660"/>
      <c r="E4" s="660"/>
      <c r="F4" s="660"/>
      <c r="G4" s="1262"/>
      <c r="H4" s="1264"/>
      <c r="I4" s="661" t="s">
        <v>149</v>
      </c>
      <c r="J4" s="661" t="s">
        <v>150</v>
      </c>
      <c r="K4" s="661" t="s">
        <v>151</v>
      </c>
      <c r="L4" s="662" t="s">
        <v>152</v>
      </c>
    </row>
    <row r="5" spans="1:12" ht="20.100000000000001" customHeight="1">
      <c r="A5" s="1253">
        <v>1</v>
      </c>
      <c r="B5" s="1254"/>
      <c r="C5" s="1254"/>
      <c r="D5" s="1254"/>
      <c r="E5" s="1254"/>
      <c r="F5" s="1255"/>
      <c r="G5" s="663">
        <v>2</v>
      </c>
      <c r="H5" s="663">
        <v>3</v>
      </c>
      <c r="I5" s="664">
        <v>4</v>
      </c>
      <c r="J5" s="664">
        <v>5</v>
      </c>
      <c r="K5" s="664">
        <v>6</v>
      </c>
      <c r="L5" s="664">
        <v>7</v>
      </c>
    </row>
    <row r="6" spans="1:12" ht="25.5" customHeight="1" thickBot="1">
      <c r="A6" s="49" t="s">
        <v>153</v>
      </c>
      <c r="B6" s="50"/>
      <c r="C6" s="50"/>
      <c r="D6" s="50"/>
      <c r="E6" s="50"/>
      <c r="F6" s="50"/>
      <c r="G6" s="332">
        <v>851</v>
      </c>
      <c r="H6" s="665">
        <f>J6+K6+L6</f>
        <v>881</v>
      </c>
      <c r="I6" s="65">
        <f>I7+I9+I10</f>
        <v>45</v>
      </c>
      <c r="J6" s="65">
        <f>J7+J9+J10</f>
        <v>6</v>
      </c>
      <c r="K6" s="65">
        <f>K7+K9+K10</f>
        <v>301</v>
      </c>
      <c r="L6" s="66">
        <f>L7+L9+L10</f>
        <v>574</v>
      </c>
    </row>
    <row r="7" spans="1:12" ht="25.5" customHeight="1">
      <c r="A7" s="59" t="s">
        <v>154</v>
      </c>
      <c r="B7" s="20"/>
      <c r="C7" s="20"/>
      <c r="D7" s="20"/>
      <c r="E7" s="20"/>
      <c r="F7" s="20"/>
      <c r="G7" s="333">
        <v>147</v>
      </c>
      <c r="H7" s="666">
        <f>J7+K7+L7</f>
        <v>145</v>
      </c>
      <c r="I7" s="70">
        <v>3</v>
      </c>
      <c r="J7" s="70">
        <v>1</v>
      </c>
      <c r="K7" s="70">
        <v>54</v>
      </c>
      <c r="L7" s="92">
        <v>90</v>
      </c>
    </row>
    <row r="8" spans="1:12" ht="25.5" customHeight="1" thickBot="1">
      <c r="A8" s="60" t="s">
        <v>155</v>
      </c>
      <c r="B8" s="51"/>
      <c r="C8" s="51"/>
      <c r="D8" s="51"/>
      <c r="E8" s="52"/>
      <c r="F8" s="52"/>
      <c r="G8" s="334">
        <v>31</v>
      </c>
      <c r="H8" s="665">
        <f>J8+K8+L8</f>
        <v>35</v>
      </c>
      <c r="I8" s="75">
        <v>0</v>
      </c>
      <c r="J8" s="75">
        <v>0</v>
      </c>
      <c r="K8" s="75">
        <v>20</v>
      </c>
      <c r="L8" s="76">
        <v>15</v>
      </c>
    </row>
    <row r="9" spans="1:12" ht="25.5" customHeight="1" thickBot="1">
      <c r="A9" s="86" t="s">
        <v>156</v>
      </c>
      <c r="B9" s="87"/>
      <c r="C9" s="87"/>
      <c r="D9" s="87"/>
      <c r="E9" s="87"/>
      <c r="F9" s="87"/>
      <c r="G9" s="335">
        <v>191</v>
      </c>
      <c r="H9" s="667">
        <f>J9+K9+L9</f>
        <v>203</v>
      </c>
      <c r="I9" s="336">
        <v>8</v>
      </c>
      <c r="J9" s="336">
        <v>2</v>
      </c>
      <c r="K9" s="336">
        <v>68</v>
      </c>
      <c r="L9" s="80">
        <v>133</v>
      </c>
    </row>
    <row r="10" spans="1:12" ht="25.5" customHeight="1">
      <c r="A10" s="88" t="s">
        <v>157</v>
      </c>
      <c r="B10" s="89"/>
      <c r="C10" s="89"/>
      <c r="D10" s="89"/>
      <c r="E10" s="89"/>
      <c r="F10" s="89"/>
      <c r="G10" s="337">
        <v>513</v>
      </c>
      <c r="H10" s="668">
        <f>J10+K10+L10</f>
        <v>533</v>
      </c>
      <c r="I10" s="95">
        <v>34</v>
      </c>
      <c r="J10" s="95">
        <v>3</v>
      </c>
      <c r="K10" s="95">
        <v>179</v>
      </c>
      <c r="L10" s="338">
        <v>351</v>
      </c>
    </row>
    <row r="11" spans="1:12" ht="15.75" customHeight="1"/>
    <row r="13" spans="1:12" s="7" customFormat="1" ht="15.75">
      <c r="A13" s="7" t="s">
        <v>162</v>
      </c>
    </row>
    <row r="14" spans="1:12" s="7" customFormat="1" ht="18">
      <c r="B14" s="7" t="s">
        <v>404</v>
      </c>
    </row>
    <row r="15" spans="1:12" s="27" customFormat="1" ht="24.95" customHeight="1">
      <c r="A15" s="1249" t="s">
        <v>129</v>
      </c>
      <c r="B15" s="1245"/>
      <c r="C15" s="1245"/>
      <c r="D15" s="1245"/>
      <c r="E15" s="1245"/>
      <c r="F15" s="1246"/>
      <c r="G15" s="928" t="s">
        <v>427</v>
      </c>
      <c r="H15" s="928" t="s">
        <v>426</v>
      </c>
      <c r="I15" s="1249" t="s">
        <v>163</v>
      </c>
      <c r="J15" s="1260"/>
      <c r="K15" s="1249" t="s">
        <v>164</v>
      </c>
      <c r="L15" s="1246"/>
    </row>
    <row r="16" spans="1:12" s="27" customFormat="1" ht="24.95" customHeight="1">
      <c r="A16" s="1243" t="s">
        <v>435</v>
      </c>
      <c r="B16" s="1244"/>
      <c r="C16" s="1244"/>
      <c r="D16" s="1245"/>
      <c r="E16" s="1245"/>
      <c r="F16" s="1246"/>
      <c r="G16" s="929">
        <v>4</v>
      </c>
      <c r="H16" s="929">
        <v>5</v>
      </c>
      <c r="I16" s="1258">
        <v>595</v>
      </c>
      <c r="J16" s="1259"/>
      <c r="K16" s="1258">
        <v>173</v>
      </c>
      <c r="L16" s="1259"/>
    </row>
    <row r="17" spans="1:12" s="27" customFormat="1" ht="24.95" customHeight="1">
      <c r="A17" s="1247" t="s">
        <v>460</v>
      </c>
      <c r="B17" s="1248"/>
      <c r="C17" s="1248"/>
      <c r="D17" s="1245"/>
      <c r="E17" s="1245"/>
      <c r="F17" s="1246"/>
      <c r="G17" s="930">
        <v>2</v>
      </c>
      <c r="H17" s="930">
        <v>12</v>
      </c>
      <c r="I17" s="1256">
        <v>647</v>
      </c>
      <c r="J17" s="1257"/>
      <c r="K17" s="1256">
        <v>173</v>
      </c>
      <c r="L17" s="1257"/>
    </row>
    <row r="18" spans="1:12" ht="13.5" customHeight="1">
      <c r="A18" s="20"/>
      <c r="B18" s="20"/>
      <c r="C18" s="20"/>
      <c r="D18" s="90"/>
      <c r="E18" s="90"/>
      <c r="F18" s="90"/>
      <c r="G18" s="90"/>
      <c r="H18" s="90"/>
      <c r="I18" s="90"/>
      <c r="J18" s="90"/>
      <c r="K18" s="90" t="s">
        <v>203</v>
      </c>
      <c r="L18" s="90"/>
    </row>
    <row r="19" spans="1:12" s="27" customFormat="1" ht="15">
      <c r="A19" s="54" t="s">
        <v>166</v>
      </c>
      <c r="B19" s="85"/>
      <c r="C19" s="27" t="s">
        <v>167</v>
      </c>
    </row>
    <row r="20" spans="1:12" s="27" customFormat="1" ht="15">
      <c r="A20" s="91"/>
      <c r="B20" s="85"/>
      <c r="C20" s="27" t="s">
        <v>168</v>
      </c>
    </row>
    <row r="46" spans="1:3" ht="19.5" customHeight="1"/>
    <row r="47" spans="1:3">
      <c r="A47" s="61" t="s">
        <v>169</v>
      </c>
      <c r="B47" s="55"/>
      <c r="C47" s="1" t="s">
        <v>167</v>
      </c>
    </row>
    <row r="48" spans="1:3">
      <c r="A48" s="96"/>
      <c r="B48" s="55"/>
      <c r="C48" s="1" t="s">
        <v>170</v>
      </c>
    </row>
    <row r="79" spans="1:1" ht="14.25">
      <c r="A79" s="56" t="s">
        <v>381</v>
      </c>
    </row>
  </sheetData>
  <mergeCells count="13">
    <mergeCell ref="A16:F16"/>
    <mergeCell ref="A17:F17"/>
    <mergeCell ref="A15:F15"/>
    <mergeCell ref="I3:L3"/>
    <mergeCell ref="A5:F5"/>
    <mergeCell ref="K17:L17"/>
    <mergeCell ref="I16:J16"/>
    <mergeCell ref="K16:L16"/>
    <mergeCell ref="I17:J17"/>
    <mergeCell ref="I15:J15"/>
    <mergeCell ref="K15:L15"/>
    <mergeCell ref="G3:G4"/>
    <mergeCell ref="H3:H4"/>
  </mergeCells>
  <pageMargins left="0.74803149606299213" right="0.39370078740157483" top="0.55118110236220474" bottom="0.51181102362204722" header="0.39370078740157483" footer="0.51181102362204722"/>
  <pageSetup paperSize="9" scale="66" orientation="portrait" r:id="rId1"/>
  <headerFooter alignWithMargins="0">
    <oddHeader>&amp;C12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68"/>
  <sheetViews>
    <sheetView topLeftCell="A40" zoomScaleNormal="100" workbookViewId="0">
      <selection activeCell="M79" sqref="M79"/>
    </sheetView>
  </sheetViews>
  <sheetFormatPr defaultColWidth="9.140625" defaultRowHeight="12.75"/>
  <cols>
    <col min="1" max="4" width="9.140625" style="1"/>
    <col min="5" max="5" width="23.7109375" style="1" customWidth="1"/>
    <col min="6" max="6" width="10.28515625" style="1" customWidth="1"/>
    <col min="7" max="7" width="9.85546875" style="1" customWidth="1"/>
    <col min="8" max="8" width="9.140625" style="1"/>
    <col min="9" max="9" width="9.5703125" style="1" customWidth="1"/>
    <col min="10" max="16384" width="9.140625" style="1"/>
  </cols>
  <sheetData>
    <row r="1" spans="1:12" ht="15.75">
      <c r="A1" s="7" t="s">
        <v>171</v>
      </c>
    </row>
    <row r="2" spans="1:12" ht="18">
      <c r="A2" s="7"/>
      <c r="B2" s="48" t="s">
        <v>479</v>
      </c>
    </row>
    <row r="3" spans="1:12" s="27" customFormat="1" ht="25.35" customHeight="1">
      <c r="A3" s="639" t="s">
        <v>129</v>
      </c>
      <c r="B3" s="640"/>
      <c r="C3" s="640"/>
      <c r="D3" s="640"/>
      <c r="E3" s="640"/>
      <c r="F3" s="1261" t="s">
        <v>437</v>
      </c>
      <c r="G3" s="1263" t="s">
        <v>473</v>
      </c>
      <c r="H3" s="1250" t="s">
        <v>298</v>
      </c>
      <c r="I3" s="1251"/>
      <c r="J3" s="1251"/>
      <c r="K3" s="1252"/>
    </row>
    <row r="4" spans="1:12" s="27" customFormat="1" ht="29.25" customHeight="1">
      <c r="A4" s="642"/>
      <c r="B4" s="643"/>
      <c r="C4" s="643"/>
      <c r="D4" s="643"/>
      <c r="E4" s="643"/>
      <c r="F4" s="1262"/>
      <c r="G4" s="1264"/>
      <c r="H4" s="661" t="s">
        <v>149</v>
      </c>
      <c r="I4" s="661" t="s">
        <v>150</v>
      </c>
      <c r="J4" s="661" t="s">
        <v>151</v>
      </c>
      <c r="K4" s="662" t="s">
        <v>152</v>
      </c>
    </row>
    <row r="5" spans="1:12" s="27" customFormat="1" ht="20.100000000000001" customHeight="1">
      <c r="A5" s="1265">
        <v>1</v>
      </c>
      <c r="B5" s="1265"/>
      <c r="C5" s="1265"/>
      <c r="D5" s="1265"/>
      <c r="E5" s="1265"/>
      <c r="F5" s="663">
        <v>2</v>
      </c>
      <c r="G5" s="663">
        <v>3</v>
      </c>
      <c r="H5" s="664">
        <v>4</v>
      </c>
      <c r="I5" s="664">
        <v>5</v>
      </c>
      <c r="J5" s="664">
        <v>6</v>
      </c>
      <c r="K5" s="664">
        <v>7</v>
      </c>
    </row>
    <row r="6" spans="1:12" s="27" customFormat="1" ht="24" customHeight="1">
      <c r="A6" s="97" t="s">
        <v>153</v>
      </c>
      <c r="B6" s="98"/>
      <c r="C6" s="98"/>
      <c r="D6" s="98"/>
      <c r="E6" s="98"/>
      <c r="F6" s="99">
        <v>980</v>
      </c>
      <c r="G6" s="672">
        <f>I6+J6+K6</f>
        <v>905</v>
      </c>
      <c r="H6" s="99">
        <f>SUM(H7:H10)</f>
        <v>99</v>
      </c>
      <c r="I6" s="99">
        <f>SUM(I7:I10)</f>
        <v>11</v>
      </c>
      <c r="J6" s="99">
        <f>SUM(J7:J10)</f>
        <v>280</v>
      </c>
      <c r="K6" s="100">
        <f>SUM(K7:K10)</f>
        <v>614</v>
      </c>
    </row>
    <row r="7" spans="1:12" s="27" customFormat="1" ht="24" customHeight="1">
      <c r="A7" s="88" t="s">
        <v>154</v>
      </c>
      <c r="B7" s="89"/>
      <c r="C7" s="89"/>
      <c r="D7" s="89"/>
      <c r="E7" s="89"/>
      <c r="F7" s="95">
        <v>0</v>
      </c>
      <c r="G7" s="668">
        <f>I7+J7+K7</f>
        <v>0</v>
      </c>
      <c r="H7" s="70">
        <v>0</v>
      </c>
      <c r="I7" s="70">
        <v>0</v>
      </c>
      <c r="J7" s="70">
        <v>0</v>
      </c>
      <c r="K7" s="92">
        <v>0</v>
      </c>
    </row>
    <row r="8" spans="1:12" s="27" customFormat="1" ht="24" customHeight="1">
      <c r="A8" s="93" t="s">
        <v>156</v>
      </c>
      <c r="B8" s="94"/>
      <c r="C8" s="94"/>
      <c r="D8" s="94"/>
      <c r="E8" s="94"/>
      <c r="F8" s="95">
        <v>385</v>
      </c>
      <c r="G8" s="668">
        <f>I8+J8+K8</f>
        <v>414</v>
      </c>
      <c r="H8" s="29">
        <v>56</v>
      </c>
      <c r="I8" s="101">
        <v>9</v>
      </c>
      <c r="J8" s="101">
        <v>120</v>
      </c>
      <c r="K8" s="101">
        <v>285</v>
      </c>
    </row>
    <row r="9" spans="1:12" s="27" customFormat="1" ht="24" customHeight="1">
      <c r="A9" s="102" t="s">
        <v>157</v>
      </c>
      <c r="B9" s="103"/>
      <c r="C9" s="103"/>
      <c r="D9" s="103"/>
      <c r="E9" s="103"/>
      <c r="F9" s="104">
        <v>593</v>
      </c>
      <c r="G9" s="672">
        <f>I9+J9+K9</f>
        <v>489</v>
      </c>
      <c r="H9" s="29">
        <v>43</v>
      </c>
      <c r="I9" s="101">
        <v>2</v>
      </c>
      <c r="J9" s="101">
        <v>160</v>
      </c>
      <c r="K9" s="101">
        <v>327</v>
      </c>
      <c r="L9" s="39"/>
    </row>
    <row r="10" spans="1:12" s="27" customFormat="1" ht="24" customHeight="1">
      <c r="A10" s="37" t="s">
        <v>172</v>
      </c>
      <c r="B10" s="105"/>
      <c r="C10" s="105"/>
      <c r="D10" s="105"/>
      <c r="E10" s="105"/>
      <c r="F10" s="104">
        <v>2</v>
      </c>
      <c r="G10" s="672">
        <f>I10+J10+K10</f>
        <v>2</v>
      </c>
      <c r="H10" s="29">
        <v>0</v>
      </c>
      <c r="I10" s="101">
        <v>0</v>
      </c>
      <c r="J10" s="101">
        <v>0</v>
      </c>
      <c r="K10" s="101">
        <v>2</v>
      </c>
    </row>
    <row r="11" spans="1:12" ht="21.95" customHeight="1">
      <c r="A11" s="20"/>
      <c r="B11" s="20"/>
      <c r="C11" s="20"/>
      <c r="D11" s="20"/>
      <c r="E11" s="20"/>
      <c r="F11" s="20"/>
      <c r="G11" s="53"/>
      <c r="H11" s="19"/>
      <c r="I11" s="19"/>
      <c r="J11" s="19"/>
      <c r="K11" s="19"/>
    </row>
    <row r="12" spans="1:12" ht="15">
      <c r="A12" s="91"/>
      <c r="B12" s="55"/>
    </row>
    <row r="13" spans="1:12" s="7" customFormat="1" ht="15.75">
      <c r="A13" s="57" t="s">
        <v>173</v>
      </c>
      <c r="B13" s="58"/>
      <c r="C13" s="7" t="s">
        <v>174</v>
      </c>
    </row>
    <row r="14" spans="1:12" s="7" customFormat="1" ht="15.75">
      <c r="A14" s="57"/>
      <c r="B14" s="58"/>
    </row>
    <row r="39" spans="1:3" s="7" customFormat="1" ht="15.75">
      <c r="A39" s="57" t="s">
        <v>175</v>
      </c>
      <c r="B39" s="58"/>
      <c r="C39" s="7" t="s">
        <v>176</v>
      </c>
    </row>
    <row r="56" spans="12:12">
      <c r="L56" s="1" t="s">
        <v>203</v>
      </c>
    </row>
    <row r="68" spans="1:1" ht="14.25">
      <c r="A68" s="56" t="s">
        <v>381</v>
      </c>
    </row>
  </sheetData>
  <mergeCells count="4">
    <mergeCell ref="H3:K3"/>
    <mergeCell ref="A5:E5"/>
    <mergeCell ref="F3:F4"/>
    <mergeCell ref="G3:G4"/>
  </mergeCells>
  <pageMargins left="0.74803149606299213" right="0.17" top="0.51181102362204722" bottom="0.51181102362204722" header="0.27559055118110237" footer="0.51181102362204722"/>
  <pageSetup paperSize="9" scale="74" orientation="portrait" r:id="rId1"/>
  <headerFooter alignWithMargins="0">
    <oddHeader>&amp;C13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54"/>
  <sheetViews>
    <sheetView topLeftCell="A34" zoomScaleNormal="100" workbookViewId="0">
      <selection activeCell="P61" sqref="P61"/>
    </sheetView>
  </sheetViews>
  <sheetFormatPr defaultColWidth="9.140625" defaultRowHeight="12.75"/>
  <cols>
    <col min="1" max="3" width="9.5703125" style="1" customWidth="1"/>
    <col min="4" max="4" width="6" style="1" customWidth="1"/>
    <col min="5" max="8" width="11.7109375" style="1" customWidth="1"/>
    <col min="9" max="9" width="8.7109375" style="1" customWidth="1"/>
    <col min="10" max="10" width="9.7109375" style="1" customWidth="1"/>
    <col min="11" max="11" width="9.28515625" style="1" customWidth="1"/>
    <col min="12" max="12" width="8.7109375" style="1" customWidth="1"/>
    <col min="13" max="13" width="13" style="1" customWidth="1"/>
    <col min="14" max="14" width="9" style="1" customWidth="1"/>
    <col min="15" max="16384" width="9.140625" style="1"/>
  </cols>
  <sheetData>
    <row r="1" spans="1:14" ht="15.75">
      <c r="A1" s="106" t="s">
        <v>177</v>
      </c>
    </row>
    <row r="2" spans="1:14" s="7" customFormat="1" ht="20.100000000000001" customHeight="1" thickBot="1">
      <c r="A2" s="7" t="s">
        <v>178</v>
      </c>
      <c r="B2" s="7" t="s">
        <v>389</v>
      </c>
    </row>
    <row r="3" spans="1:14" s="7" customFormat="1" ht="29.85" customHeight="1">
      <c r="A3" s="673" t="s">
        <v>179</v>
      </c>
      <c r="B3" s="674"/>
      <c r="C3" s="674"/>
      <c r="D3" s="674"/>
      <c r="E3" s="1266" t="s">
        <v>165</v>
      </c>
      <c r="F3" s="1267"/>
      <c r="G3" s="1266" t="s">
        <v>165</v>
      </c>
      <c r="H3" s="1267"/>
      <c r="I3" s="1290" t="s">
        <v>482</v>
      </c>
      <c r="J3" s="1291"/>
      <c r="K3" s="1291"/>
      <c r="L3" s="1291"/>
      <c r="M3" s="1291"/>
      <c r="N3" s="1292"/>
    </row>
    <row r="4" spans="1:14" s="7" customFormat="1" ht="22.7" customHeight="1">
      <c r="A4" s="675"/>
      <c r="B4" s="676"/>
      <c r="C4" s="676"/>
      <c r="D4" s="676"/>
      <c r="E4" s="1268" t="s">
        <v>184</v>
      </c>
      <c r="F4" s="1269"/>
      <c r="G4" s="1268" t="s">
        <v>180</v>
      </c>
      <c r="H4" s="1269"/>
      <c r="I4" s="1282" t="s">
        <v>423</v>
      </c>
      <c r="J4" s="1283"/>
      <c r="K4" s="1296"/>
      <c r="L4" s="1282" t="s">
        <v>424</v>
      </c>
      <c r="M4" s="1283"/>
      <c r="N4" s="1284"/>
    </row>
    <row r="5" spans="1:14" s="7" customFormat="1" ht="20.100000000000001" customHeight="1">
      <c r="A5" s="675"/>
      <c r="B5" s="677"/>
      <c r="C5" s="677"/>
      <c r="D5" s="677"/>
      <c r="E5" s="1270" t="s">
        <v>293</v>
      </c>
      <c r="F5" s="1269"/>
      <c r="G5" s="1274" t="s">
        <v>181</v>
      </c>
      <c r="H5" s="1275"/>
      <c r="I5" s="678" t="s">
        <v>182</v>
      </c>
      <c r="J5" s="678" t="s">
        <v>182</v>
      </c>
      <c r="K5" s="678" t="s">
        <v>183</v>
      </c>
      <c r="L5" s="678" t="s">
        <v>182</v>
      </c>
      <c r="M5" s="678" t="s">
        <v>182</v>
      </c>
      <c r="N5" s="679" t="s">
        <v>183</v>
      </c>
    </row>
    <row r="6" spans="1:14" s="7" customFormat="1" ht="37.5" customHeight="1">
      <c r="A6" s="680"/>
      <c r="B6" s="681"/>
      <c r="C6" s="681"/>
      <c r="D6" s="682"/>
      <c r="E6" s="934" t="s">
        <v>447</v>
      </c>
      <c r="F6" s="935" t="s">
        <v>483</v>
      </c>
      <c r="G6" s="934" t="s">
        <v>481</v>
      </c>
      <c r="H6" s="935" t="s">
        <v>484</v>
      </c>
      <c r="I6" s="923" t="s">
        <v>184</v>
      </c>
      <c r="J6" s="924" t="s">
        <v>185</v>
      </c>
      <c r="K6" s="925" t="s">
        <v>294</v>
      </c>
      <c r="L6" s="926" t="s">
        <v>184</v>
      </c>
      <c r="M6" s="924" t="s">
        <v>186</v>
      </c>
      <c r="N6" s="927" t="s">
        <v>295</v>
      </c>
    </row>
    <row r="7" spans="1:14" s="7" customFormat="1" ht="21.95" customHeight="1" thickBot="1">
      <c r="A7" s="689"/>
      <c r="B7" s="690"/>
      <c r="C7" s="690">
        <v>0</v>
      </c>
      <c r="D7" s="690"/>
      <c r="E7" s="691">
        <v>1</v>
      </c>
      <c r="F7" s="692">
        <v>2</v>
      </c>
      <c r="G7" s="693">
        <v>3</v>
      </c>
      <c r="H7" s="694">
        <v>4</v>
      </c>
      <c r="I7" s="694">
        <v>5</v>
      </c>
      <c r="J7" s="694">
        <v>6</v>
      </c>
      <c r="K7" s="694">
        <v>7</v>
      </c>
      <c r="L7" s="694">
        <v>8</v>
      </c>
      <c r="M7" s="694">
        <v>9</v>
      </c>
      <c r="N7" s="695">
        <v>10</v>
      </c>
    </row>
    <row r="8" spans="1:14" s="7" customFormat="1" ht="23.1" customHeight="1" thickBot="1">
      <c r="A8" s="339" t="s">
        <v>1</v>
      </c>
      <c r="B8" s="340"/>
      <c r="C8" s="340"/>
      <c r="D8" s="340"/>
      <c r="E8" s="341"/>
      <c r="F8" s="342"/>
      <c r="G8" s="343">
        <v>3664</v>
      </c>
      <c r="H8" s="344">
        <f>SUM(H9:H16)</f>
        <v>4148</v>
      </c>
      <c r="I8" s="345">
        <f>SUM(I9:I16)</f>
        <v>22</v>
      </c>
      <c r="J8" s="345">
        <f>SUM(J9:J16)</f>
        <v>20</v>
      </c>
      <c r="K8" s="346">
        <f>IF(H8=0,0,J8/H8)</f>
        <v>4.8216007714561235E-3</v>
      </c>
      <c r="L8" s="345">
        <f>SUM(L9:L16)</f>
        <v>8</v>
      </c>
      <c r="M8" s="345">
        <f>SUM(M9:M16)</f>
        <v>8</v>
      </c>
      <c r="N8" s="347">
        <f>IF(H8=0,0,M8/H8)</f>
        <v>1.9286403085824494E-3</v>
      </c>
    </row>
    <row r="9" spans="1:14" s="7" customFormat="1" ht="23.1" customHeight="1">
      <c r="A9" s="348" t="s">
        <v>187</v>
      </c>
      <c r="B9" s="168"/>
      <c r="C9" s="168"/>
      <c r="D9" s="173"/>
      <c r="E9" s="349">
        <v>97</v>
      </c>
      <c r="F9" s="350">
        <v>166</v>
      </c>
      <c r="G9" s="351">
        <v>99</v>
      </c>
      <c r="H9" s="350">
        <v>175</v>
      </c>
      <c r="I9" s="164">
        <v>2</v>
      </c>
      <c r="J9" s="164">
        <v>2</v>
      </c>
      <c r="K9" s="352">
        <f t="shared" ref="K9:K16" si="0">IF(H9=0,0,J9/H9)</f>
        <v>1.1428571428571429E-2</v>
      </c>
      <c r="L9" s="164">
        <v>0</v>
      </c>
      <c r="M9" s="353">
        <v>0</v>
      </c>
      <c r="N9" s="354">
        <f t="shared" ref="N9:N16" si="1">IF(H9=0,0,M9/H9)</f>
        <v>0</v>
      </c>
    </row>
    <row r="10" spans="1:14" s="7" customFormat="1" ht="23.1" customHeight="1">
      <c r="A10" s="348" t="s">
        <v>188</v>
      </c>
      <c r="B10" s="168"/>
      <c r="C10" s="168"/>
      <c r="D10" s="173"/>
      <c r="E10" s="349">
        <v>22</v>
      </c>
      <c r="F10" s="350">
        <v>44</v>
      </c>
      <c r="G10" s="355">
        <v>29</v>
      </c>
      <c r="H10" s="350">
        <v>69</v>
      </c>
      <c r="I10" s="164">
        <v>0</v>
      </c>
      <c r="J10" s="164">
        <v>0</v>
      </c>
      <c r="K10" s="356">
        <f t="shared" si="0"/>
        <v>0</v>
      </c>
      <c r="L10" s="164">
        <v>0</v>
      </c>
      <c r="M10" s="353">
        <v>0</v>
      </c>
      <c r="N10" s="354">
        <f t="shared" si="1"/>
        <v>0</v>
      </c>
    </row>
    <row r="11" spans="1:14" s="7" customFormat="1" ht="23.1" customHeight="1">
      <c r="A11" s="348" t="s">
        <v>189</v>
      </c>
      <c r="B11" s="168"/>
      <c r="C11" s="168"/>
      <c r="D11" s="173"/>
      <c r="E11" s="349">
        <v>1048</v>
      </c>
      <c r="F11" s="350">
        <v>1087</v>
      </c>
      <c r="G11" s="355">
        <v>2129</v>
      </c>
      <c r="H11" s="350">
        <v>2168</v>
      </c>
      <c r="I11" s="164">
        <v>9</v>
      </c>
      <c r="J11" s="164">
        <v>9</v>
      </c>
      <c r="K11" s="356">
        <f t="shared" si="0"/>
        <v>4.1512915129151293E-3</v>
      </c>
      <c r="L11" s="164">
        <v>3</v>
      </c>
      <c r="M11" s="353">
        <v>3</v>
      </c>
      <c r="N11" s="354">
        <f t="shared" si="1"/>
        <v>1.3837638376383763E-3</v>
      </c>
    </row>
    <row r="12" spans="1:14" s="7" customFormat="1" ht="23.1" customHeight="1">
      <c r="A12" s="348" t="s">
        <v>190</v>
      </c>
      <c r="B12" s="168"/>
      <c r="C12" s="168"/>
      <c r="D12" s="173"/>
      <c r="E12" s="349">
        <v>584</v>
      </c>
      <c r="F12" s="350">
        <v>702</v>
      </c>
      <c r="G12" s="355">
        <v>945</v>
      </c>
      <c r="H12" s="350">
        <v>1261</v>
      </c>
      <c r="I12" s="164">
        <v>5</v>
      </c>
      <c r="J12" s="164">
        <v>5</v>
      </c>
      <c r="K12" s="356">
        <f t="shared" si="0"/>
        <v>3.9651070578905628E-3</v>
      </c>
      <c r="L12" s="164">
        <v>4</v>
      </c>
      <c r="M12" s="353">
        <v>4</v>
      </c>
      <c r="N12" s="354">
        <f t="shared" si="1"/>
        <v>3.1720856463124504E-3</v>
      </c>
    </row>
    <row r="13" spans="1:14" s="7" customFormat="1" ht="23.1" customHeight="1">
      <c r="A13" s="357" t="s">
        <v>193</v>
      </c>
      <c r="B13" s="173"/>
      <c r="C13" s="173"/>
      <c r="D13" s="173"/>
      <c r="E13" s="349">
        <v>0</v>
      </c>
      <c r="F13" s="350">
        <v>1</v>
      </c>
      <c r="G13" s="355">
        <v>0</v>
      </c>
      <c r="H13" s="350">
        <v>1</v>
      </c>
      <c r="I13" s="164">
        <v>0</v>
      </c>
      <c r="J13" s="164">
        <v>0</v>
      </c>
      <c r="K13" s="356">
        <f t="shared" si="0"/>
        <v>0</v>
      </c>
      <c r="L13" s="164">
        <v>0</v>
      </c>
      <c r="M13" s="353">
        <v>0</v>
      </c>
      <c r="N13" s="354">
        <f t="shared" si="1"/>
        <v>0</v>
      </c>
    </row>
    <row r="14" spans="1:14" s="7" customFormat="1" ht="23.1" customHeight="1">
      <c r="A14" s="348" t="s">
        <v>191</v>
      </c>
      <c r="B14" s="168"/>
      <c r="C14" s="168"/>
      <c r="D14" s="173"/>
      <c r="E14" s="349">
        <v>124</v>
      </c>
      <c r="F14" s="350">
        <v>180</v>
      </c>
      <c r="G14" s="355">
        <v>188</v>
      </c>
      <c r="H14" s="350">
        <v>223</v>
      </c>
      <c r="I14" s="164">
        <v>5</v>
      </c>
      <c r="J14" s="164">
        <v>3</v>
      </c>
      <c r="K14" s="356">
        <f t="shared" si="0"/>
        <v>1.3452914798206279E-2</v>
      </c>
      <c r="L14" s="164">
        <v>1</v>
      </c>
      <c r="M14" s="353">
        <v>1</v>
      </c>
      <c r="N14" s="354">
        <f t="shared" si="1"/>
        <v>4.4843049327354259E-3</v>
      </c>
    </row>
    <row r="15" spans="1:14" s="7" customFormat="1" ht="23.1" customHeight="1">
      <c r="A15" s="348" t="s">
        <v>192</v>
      </c>
      <c r="B15" s="168"/>
      <c r="C15" s="168"/>
      <c r="D15" s="173"/>
      <c r="E15" s="349">
        <v>34</v>
      </c>
      <c r="F15" s="350">
        <v>46</v>
      </c>
      <c r="G15" s="355">
        <v>40</v>
      </c>
      <c r="H15" s="350">
        <v>53</v>
      </c>
      <c r="I15" s="164">
        <v>1</v>
      </c>
      <c r="J15" s="164">
        <v>1</v>
      </c>
      <c r="K15" s="356">
        <f t="shared" si="0"/>
        <v>1.8867924528301886E-2</v>
      </c>
      <c r="L15" s="164">
        <v>0</v>
      </c>
      <c r="M15" s="353">
        <v>0</v>
      </c>
      <c r="N15" s="354">
        <f t="shared" si="1"/>
        <v>0</v>
      </c>
    </row>
    <row r="16" spans="1:14" s="7" customFormat="1" ht="23.1" customHeight="1" thickBot="1">
      <c r="A16" s="358" t="s">
        <v>373</v>
      </c>
      <c r="B16" s="359"/>
      <c r="C16" s="359"/>
      <c r="D16" s="360"/>
      <c r="E16" s="361">
        <v>230</v>
      </c>
      <c r="F16" s="362">
        <v>195</v>
      </c>
      <c r="G16" s="363">
        <v>234</v>
      </c>
      <c r="H16" s="362">
        <v>198</v>
      </c>
      <c r="I16" s="364">
        <v>0</v>
      </c>
      <c r="J16" s="364">
        <v>0</v>
      </c>
      <c r="K16" s="365">
        <f t="shared" si="0"/>
        <v>0</v>
      </c>
      <c r="L16" s="364">
        <v>0</v>
      </c>
      <c r="M16" s="363">
        <v>0</v>
      </c>
      <c r="N16" s="366">
        <f t="shared" si="1"/>
        <v>0</v>
      </c>
    </row>
    <row r="17" spans="1:14" ht="20.100000000000001" customHeight="1">
      <c r="A17" s="1" t="s">
        <v>194</v>
      </c>
    </row>
    <row r="18" spans="1:14" ht="20.100000000000001" customHeight="1">
      <c r="A18" s="1" t="s">
        <v>195</v>
      </c>
    </row>
    <row r="19" spans="1:14" ht="20.100000000000001" customHeight="1"/>
    <row r="20" spans="1:14" s="7" customFormat="1" ht="15" customHeight="1">
      <c r="A20" s="7" t="s">
        <v>296</v>
      </c>
    </row>
    <row r="21" spans="1:14" ht="32.1" customHeight="1">
      <c r="A21" s="1271" t="s">
        <v>129</v>
      </c>
      <c r="B21" s="1272"/>
      <c r="C21" s="1272"/>
      <c r="D21" s="1272"/>
      <c r="E21" s="1272"/>
      <c r="F21" s="1273"/>
      <c r="G21" s="683" t="s">
        <v>449</v>
      </c>
      <c r="H21" s="684" t="s">
        <v>485</v>
      </c>
    </row>
    <row r="22" spans="1:14" ht="24.95" customHeight="1">
      <c r="A22" s="367" t="s">
        <v>196</v>
      </c>
      <c r="B22" s="368"/>
      <c r="C22" s="368"/>
      <c r="D22" s="368"/>
      <c r="E22" s="368"/>
      <c r="F22" s="369"/>
      <c r="G22" s="716">
        <v>1</v>
      </c>
      <c r="H22" s="715">
        <v>1</v>
      </c>
      <c r="I22" s="19"/>
    </row>
    <row r="23" spans="1:14" ht="24.95" customHeight="1">
      <c r="A23" s="367" t="s">
        <v>197</v>
      </c>
      <c r="B23" s="368"/>
      <c r="C23" s="368"/>
      <c r="D23" s="368"/>
      <c r="E23" s="368"/>
      <c r="F23" s="369"/>
      <c r="G23" s="716">
        <v>1690</v>
      </c>
      <c r="H23" s="715">
        <v>1992</v>
      </c>
      <c r="I23" s="19"/>
    </row>
    <row r="24" spans="1:14" ht="20.100000000000001" customHeight="1"/>
    <row r="25" spans="1:14" s="7" customFormat="1" ht="20.100000000000001" customHeight="1">
      <c r="A25" s="162" t="s">
        <v>198</v>
      </c>
    </row>
    <row r="26" spans="1:14" s="7" customFormat="1" ht="20.100000000000001" customHeight="1" thickBot="1">
      <c r="B26" s="7" t="s">
        <v>387</v>
      </c>
    </row>
    <row r="27" spans="1:14" ht="20.100000000000001" customHeight="1">
      <c r="A27" s="696" t="s">
        <v>199</v>
      </c>
      <c r="B27" s="697"/>
      <c r="C27" s="698"/>
      <c r="D27" s="698"/>
      <c r="E27" s="1278" t="s">
        <v>165</v>
      </c>
      <c r="F27" s="1279"/>
      <c r="G27" s="1278" t="s">
        <v>165</v>
      </c>
      <c r="H27" s="1279"/>
      <c r="I27" s="1293" t="s">
        <v>486</v>
      </c>
      <c r="J27" s="1294"/>
      <c r="K27" s="1294"/>
      <c r="L27" s="1294"/>
      <c r="M27" s="1294"/>
      <c r="N27" s="1295"/>
    </row>
    <row r="28" spans="1:14" ht="20.100000000000001" customHeight="1">
      <c r="A28" s="689"/>
      <c r="B28" s="699"/>
      <c r="C28" s="700"/>
      <c r="D28" s="700"/>
      <c r="E28" s="1280" t="s">
        <v>184</v>
      </c>
      <c r="F28" s="1281"/>
      <c r="G28" s="1280" t="s">
        <v>200</v>
      </c>
      <c r="H28" s="1281"/>
      <c r="I28" s="1285" t="s">
        <v>425</v>
      </c>
      <c r="J28" s="1286"/>
      <c r="K28" s="1287"/>
      <c r="L28" s="1288" t="s">
        <v>424</v>
      </c>
      <c r="M28" s="1286"/>
      <c r="N28" s="1289"/>
    </row>
    <row r="29" spans="1:14" s="7" customFormat="1" ht="20.100000000000001" customHeight="1">
      <c r="A29" s="689"/>
      <c r="B29" s="690"/>
      <c r="C29" s="690"/>
      <c r="D29" s="690"/>
      <c r="E29" s="1276" t="s">
        <v>293</v>
      </c>
      <c r="F29" s="1277"/>
      <c r="G29" s="1276"/>
      <c r="H29" s="1277"/>
      <c r="I29" s="701" t="s">
        <v>182</v>
      </c>
      <c r="J29" s="678" t="s">
        <v>182</v>
      </c>
      <c r="K29" s="678" t="s">
        <v>183</v>
      </c>
      <c r="L29" s="678" t="s">
        <v>182</v>
      </c>
      <c r="M29" s="678" t="s">
        <v>182</v>
      </c>
      <c r="N29" s="679" t="s">
        <v>183</v>
      </c>
    </row>
    <row r="30" spans="1:14" s="7" customFormat="1" ht="32.1" customHeight="1">
      <c r="A30" s="702"/>
      <c r="B30" s="703"/>
      <c r="C30" s="703"/>
      <c r="D30" s="704"/>
      <c r="E30" s="683" t="s">
        <v>481</v>
      </c>
      <c r="F30" s="684" t="s">
        <v>487</v>
      </c>
      <c r="G30" s="683" t="s">
        <v>450</v>
      </c>
      <c r="H30" s="684" t="s">
        <v>484</v>
      </c>
      <c r="I30" s="687" t="s">
        <v>184</v>
      </c>
      <c r="J30" s="685" t="s">
        <v>185</v>
      </c>
      <c r="K30" s="686" t="s">
        <v>294</v>
      </c>
      <c r="L30" s="687" t="s">
        <v>184</v>
      </c>
      <c r="M30" s="685" t="s">
        <v>186</v>
      </c>
      <c r="N30" s="688" t="s">
        <v>295</v>
      </c>
    </row>
    <row r="31" spans="1:14" s="7" customFormat="1" ht="20.100000000000001" customHeight="1" thickBot="1">
      <c r="A31" s="689"/>
      <c r="B31" s="690">
        <v>0</v>
      </c>
      <c r="C31" s="690"/>
      <c r="D31" s="690"/>
      <c r="E31" s="705">
        <v>1</v>
      </c>
      <c r="F31" s="693">
        <v>2</v>
      </c>
      <c r="G31" s="694">
        <v>3</v>
      </c>
      <c r="H31" s="694">
        <v>4</v>
      </c>
      <c r="I31" s="694">
        <v>5</v>
      </c>
      <c r="J31" s="685">
        <v>6</v>
      </c>
      <c r="K31" s="685">
        <v>7</v>
      </c>
      <c r="L31" s="685">
        <v>8</v>
      </c>
      <c r="M31" s="685">
        <v>9</v>
      </c>
      <c r="N31" s="695">
        <v>10</v>
      </c>
    </row>
    <row r="32" spans="1:14" s="7" customFormat="1" ht="21" customHeight="1" thickBot="1">
      <c r="A32" s="740" t="s">
        <v>153</v>
      </c>
      <c r="B32" s="741"/>
      <c r="C32" s="741"/>
      <c r="D32" s="881"/>
      <c r="E32" s="880">
        <v>2091</v>
      </c>
      <c r="F32" s="734">
        <f>+F33+F37+F40+F44+F47+F50</f>
        <v>3061</v>
      </c>
      <c r="G32" s="735">
        <v>3143</v>
      </c>
      <c r="H32" s="736">
        <f>+H33+H37+H40+H44+H47+H50</f>
        <v>5439</v>
      </c>
      <c r="I32" s="737">
        <f>+I33+I37+I40+I44+I47+I50</f>
        <v>1</v>
      </c>
      <c r="J32" s="737">
        <f>+J33+J37+J40+J44+J47+J50</f>
        <v>1</v>
      </c>
      <c r="K32" s="738">
        <f>IF(J32=0,0,J32/H32)</f>
        <v>1.8385732671446958E-4</v>
      </c>
      <c r="L32" s="737">
        <f>+L33+L37+L40+L44+L47+L50</f>
        <v>4</v>
      </c>
      <c r="M32" s="737">
        <f>+M33+M37+M40+M44+M47+M50</f>
        <v>4</v>
      </c>
      <c r="N32" s="739">
        <f>IF(M32=0,0,M32/H32)</f>
        <v>7.3542930685787831E-4</v>
      </c>
    </row>
    <row r="33" spans="1:14" s="7" customFormat="1" ht="21" customHeight="1">
      <c r="A33" s="706" t="s">
        <v>201</v>
      </c>
      <c r="B33" s="707"/>
      <c r="C33" s="707"/>
      <c r="D33" s="707"/>
      <c r="E33" s="708">
        <v>105</v>
      </c>
      <c r="F33" s="709">
        <f>SUM(F34:F36)</f>
        <v>176</v>
      </c>
      <c r="G33" s="710">
        <v>174</v>
      </c>
      <c r="H33" s="711">
        <f>SUM(H34:H36)</f>
        <v>529</v>
      </c>
      <c r="I33" s="712">
        <f>SUM(I34:I36)</f>
        <v>0</v>
      </c>
      <c r="J33" s="712">
        <f>SUM(J34:J36)</f>
        <v>0</v>
      </c>
      <c r="K33" s="713">
        <f t="shared" ref="K33:K50" si="2">IF(J33=0,0,J33/H33)</f>
        <v>0</v>
      </c>
      <c r="L33" s="712">
        <f>SUM(L34:L36)</f>
        <v>0</v>
      </c>
      <c r="M33" s="712">
        <f>SUM(M34:M36)</f>
        <v>0</v>
      </c>
      <c r="N33" s="714">
        <f t="shared" ref="N33:N50" si="3">IF(M33=0,0,M33/H33)</f>
        <v>0</v>
      </c>
    </row>
    <row r="34" spans="1:14" s="7" customFormat="1" ht="21" customHeight="1">
      <c r="A34" s="348"/>
      <c r="B34" s="168" t="s">
        <v>202</v>
      </c>
      <c r="C34" s="168"/>
      <c r="D34" s="168"/>
      <c r="E34" s="479">
        <v>0</v>
      </c>
      <c r="F34" s="480">
        <v>1</v>
      </c>
      <c r="G34" s="480">
        <v>0</v>
      </c>
      <c r="H34" s="481">
        <v>3</v>
      </c>
      <c r="I34" s="370">
        <v>0</v>
      </c>
      <c r="J34" s="370">
        <v>0</v>
      </c>
      <c r="K34" s="356">
        <f t="shared" si="2"/>
        <v>0</v>
      </c>
      <c r="L34" s="371">
        <v>0</v>
      </c>
      <c r="M34" s="372">
        <v>0</v>
      </c>
      <c r="N34" s="373">
        <f t="shared" si="3"/>
        <v>0</v>
      </c>
    </row>
    <row r="35" spans="1:14" s="7" customFormat="1" ht="21" customHeight="1">
      <c r="A35" s="348" t="s">
        <v>203</v>
      </c>
      <c r="B35" s="168" t="s">
        <v>204</v>
      </c>
      <c r="C35" s="168"/>
      <c r="D35" s="168"/>
      <c r="E35" s="482">
        <v>41</v>
      </c>
      <c r="F35" s="480">
        <v>81</v>
      </c>
      <c r="G35" s="480">
        <v>41</v>
      </c>
      <c r="H35" s="481">
        <v>342</v>
      </c>
      <c r="I35" s="370">
        <v>0</v>
      </c>
      <c r="J35" s="370">
        <v>0</v>
      </c>
      <c r="K35" s="356">
        <f t="shared" si="2"/>
        <v>0</v>
      </c>
      <c r="L35" s="371">
        <v>0</v>
      </c>
      <c r="M35" s="372">
        <v>0</v>
      </c>
      <c r="N35" s="373">
        <f t="shared" si="3"/>
        <v>0</v>
      </c>
    </row>
    <row r="36" spans="1:14" s="7" customFormat="1" ht="21" customHeight="1">
      <c r="A36" s="348"/>
      <c r="B36" s="168" t="s">
        <v>205</v>
      </c>
      <c r="C36" s="168"/>
      <c r="D36" s="168"/>
      <c r="E36" s="483">
        <v>64</v>
      </c>
      <c r="F36" s="480">
        <v>94</v>
      </c>
      <c r="G36" s="480">
        <v>133</v>
      </c>
      <c r="H36" s="481">
        <v>184</v>
      </c>
      <c r="I36" s="370">
        <v>0</v>
      </c>
      <c r="J36" s="370">
        <v>0</v>
      </c>
      <c r="K36" s="356">
        <f t="shared" si="2"/>
        <v>0</v>
      </c>
      <c r="L36" s="371">
        <v>0</v>
      </c>
      <c r="M36" s="372">
        <v>0</v>
      </c>
      <c r="N36" s="373">
        <f t="shared" si="3"/>
        <v>0</v>
      </c>
    </row>
    <row r="37" spans="1:14" s="7" customFormat="1" ht="21" customHeight="1">
      <c r="A37" s="706" t="s">
        <v>206</v>
      </c>
      <c r="B37" s="717"/>
      <c r="C37" s="717"/>
      <c r="D37" s="717"/>
      <c r="E37" s="718">
        <v>1837</v>
      </c>
      <c r="F37" s="719">
        <f>SUM(F38:F39)</f>
        <v>2552</v>
      </c>
      <c r="G37" s="720">
        <v>2663</v>
      </c>
      <c r="H37" s="721">
        <f>SUM(H38:H39)</f>
        <v>4217</v>
      </c>
      <c r="I37" s="722">
        <f>SUM(I38:I39)</f>
        <v>0</v>
      </c>
      <c r="J37" s="722">
        <f>SUM(J38:J39)</f>
        <v>0</v>
      </c>
      <c r="K37" s="723">
        <f t="shared" si="2"/>
        <v>0</v>
      </c>
      <c r="L37" s="722">
        <f>SUM(L38:L39)</f>
        <v>4</v>
      </c>
      <c r="M37" s="722">
        <f>SUM(M38:M39)</f>
        <v>4</v>
      </c>
      <c r="N37" s="724">
        <f t="shared" si="3"/>
        <v>9.4854161726345748E-4</v>
      </c>
    </row>
    <row r="38" spans="1:14" s="7" customFormat="1" ht="21" customHeight="1">
      <c r="A38" s="348"/>
      <c r="B38" s="168" t="s">
        <v>207</v>
      </c>
      <c r="C38" s="168"/>
      <c r="D38" s="168"/>
      <c r="E38" s="479">
        <v>1555</v>
      </c>
      <c r="F38" s="480">
        <v>2160</v>
      </c>
      <c r="G38" s="480">
        <v>2267</v>
      </c>
      <c r="H38" s="481">
        <v>3625</v>
      </c>
      <c r="I38" s="370">
        <v>0</v>
      </c>
      <c r="J38" s="370">
        <v>0</v>
      </c>
      <c r="K38" s="356">
        <f t="shared" si="2"/>
        <v>0</v>
      </c>
      <c r="L38" s="371">
        <v>3</v>
      </c>
      <c r="M38" s="372">
        <v>3</v>
      </c>
      <c r="N38" s="373">
        <f t="shared" si="3"/>
        <v>8.275862068965517E-4</v>
      </c>
    </row>
    <row r="39" spans="1:14" s="7" customFormat="1" ht="21" customHeight="1">
      <c r="A39" s="348"/>
      <c r="B39" s="168" t="s">
        <v>208</v>
      </c>
      <c r="C39" s="168"/>
      <c r="D39" s="168"/>
      <c r="E39" s="483">
        <v>282</v>
      </c>
      <c r="F39" s="480">
        <v>392</v>
      </c>
      <c r="G39" s="480">
        <v>396</v>
      </c>
      <c r="H39" s="481">
        <v>592</v>
      </c>
      <c r="I39" s="370">
        <v>0</v>
      </c>
      <c r="J39" s="371">
        <v>0</v>
      </c>
      <c r="K39" s="356">
        <f t="shared" si="2"/>
        <v>0</v>
      </c>
      <c r="L39" s="371">
        <v>1</v>
      </c>
      <c r="M39" s="372">
        <v>1</v>
      </c>
      <c r="N39" s="374">
        <f t="shared" si="3"/>
        <v>1.6891891891891893E-3</v>
      </c>
    </row>
    <row r="40" spans="1:14" s="7" customFormat="1" ht="21" customHeight="1">
      <c r="A40" s="706" t="s">
        <v>209</v>
      </c>
      <c r="B40" s="717"/>
      <c r="C40" s="717"/>
      <c r="D40" s="717"/>
      <c r="E40" s="718">
        <v>5</v>
      </c>
      <c r="F40" s="719">
        <f>SUM(F41:F43)</f>
        <v>8</v>
      </c>
      <c r="G40" s="720">
        <v>26</v>
      </c>
      <c r="H40" s="721">
        <f>SUM(H41:H43)</f>
        <v>30</v>
      </c>
      <c r="I40" s="722">
        <f>SUM(I41:I43)</f>
        <v>0</v>
      </c>
      <c r="J40" s="722">
        <f>SUM(J41:J43)</f>
        <v>0</v>
      </c>
      <c r="K40" s="723">
        <f t="shared" si="2"/>
        <v>0</v>
      </c>
      <c r="L40" s="722">
        <f>SUM(L41:L43)</f>
        <v>0</v>
      </c>
      <c r="M40" s="722">
        <f>SUM(M41:M43)</f>
        <v>0</v>
      </c>
      <c r="N40" s="724">
        <f t="shared" si="3"/>
        <v>0</v>
      </c>
    </row>
    <row r="41" spans="1:14" s="7" customFormat="1" ht="21" customHeight="1">
      <c r="A41" s="348"/>
      <c r="B41" s="168" t="s">
        <v>202</v>
      </c>
      <c r="C41" s="168"/>
      <c r="D41" s="168"/>
      <c r="E41" s="479">
        <v>0</v>
      </c>
      <c r="F41" s="480">
        <v>0</v>
      </c>
      <c r="G41" s="480">
        <v>0</v>
      </c>
      <c r="H41" s="481">
        <v>0</v>
      </c>
      <c r="I41" s="370">
        <v>0</v>
      </c>
      <c r="J41" s="371">
        <v>0</v>
      </c>
      <c r="K41" s="356">
        <f t="shared" si="2"/>
        <v>0</v>
      </c>
      <c r="L41" s="371">
        <v>0</v>
      </c>
      <c r="M41" s="372">
        <v>0</v>
      </c>
      <c r="N41" s="374">
        <f t="shared" si="3"/>
        <v>0</v>
      </c>
    </row>
    <row r="42" spans="1:14" s="7" customFormat="1" ht="21" customHeight="1">
      <c r="A42" s="348"/>
      <c r="B42" s="168" t="s">
        <v>204</v>
      </c>
      <c r="C42" s="168"/>
      <c r="D42" s="168"/>
      <c r="E42" s="482">
        <v>0</v>
      </c>
      <c r="F42" s="480">
        <v>2</v>
      </c>
      <c r="G42" s="480">
        <v>0</v>
      </c>
      <c r="H42" s="481">
        <v>7</v>
      </c>
      <c r="I42" s="370">
        <v>0</v>
      </c>
      <c r="J42" s="371">
        <v>0</v>
      </c>
      <c r="K42" s="375">
        <f t="shared" si="2"/>
        <v>0</v>
      </c>
      <c r="L42" s="371">
        <v>0</v>
      </c>
      <c r="M42" s="372">
        <v>0</v>
      </c>
      <c r="N42" s="374">
        <f t="shared" si="3"/>
        <v>0</v>
      </c>
    </row>
    <row r="43" spans="1:14" s="7" customFormat="1" ht="21" customHeight="1">
      <c r="A43" s="348"/>
      <c r="B43" s="168" t="s">
        <v>205</v>
      </c>
      <c r="C43" s="168"/>
      <c r="D43" s="168"/>
      <c r="E43" s="483">
        <v>5</v>
      </c>
      <c r="F43" s="480">
        <v>6</v>
      </c>
      <c r="G43" s="480">
        <v>26</v>
      </c>
      <c r="H43" s="481">
        <v>23</v>
      </c>
      <c r="I43" s="370">
        <v>0</v>
      </c>
      <c r="J43" s="371">
        <v>0</v>
      </c>
      <c r="K43" s="375">
        <f t="shared" si="2"/>
        <v>0</v>
      </c>
      <c r="L43" s="371">
        <v>0</v>
      </c>
      <c r="M43" s="372">
        <v>0</v>
      </c>
      <c r="N43" s="374">
        <f t="shared" si="3"/>
        <v>0</v>
      </c>
    </row>
    <row r="44" spans="1:14" s="7" customFormat="1" ht="21" customHeight="1">
      <c r="A44" s="706" t="s">
        <v>210</v>
      </c>
      <c r="B44" s="717"/>
      <c r="C44" s="717"/>
      <c r="D44" s="717"/>
      <c r="E44" s="718">
        <v>134</v>
      </c>
      <c r="F44" s="719">
        <f>SUM(F45:F46)</f>
        <v>317</v>
      </c>
      <c r="G44" s="720">
        <v>248</v>
      </c>
      <c r="H44" s="721">
        <f>SUM(H45:H46)</f>
        <v>624</v>
      </c>
      <c r="I44" s="722">
        <f>SUM(I45:I46)</f>
        <v>0</v>
      </c>
      <c r="J44" s="722">
        <f>SUM(J45:J46)</f>
        <v>0</v>
      </c>
      <c r="K44" s="723">
        <f t="shared" si="2"/>
        <v>0</v>
      </c>
      <c r="L44" s="722">
        <f>SUM(L45:L46)</f>
        <v>0</v>
      </c>
      <c r="M44" s="722">
        <f>SUM(M45:M46)</f>
        <v>0</v>
      </c>
      <c r="N44" s="724">
        <f t="shared" si="3"/>
        <v>0</v>
      </c>
    </row>
    <row r="45" spans="1:14" s="7" customFormat="1" ht="21" customHeight="1">
      <c r="A45" s="348"/>
      <c r="B45" s="168" t="s">
        <v>207</v>
      </c>
      <c r="C45" s="168"/>
      <c r="D45" s="168"/>
      <c r="E45" s="479">
        <v>113</v>
      </c>
      <c r="F45" s="484">
        <v>276</v>
      </c>
      <c r="G45" s="484">
        <v>226</v>
      </c>
      <c r="H45" s="485">
        <v>561</v>
      </c>
      <c r="I45" s="371">
        <v>0</v>
      </c>
      <c r="J45" s="371">
        <v>0</v>
      </c>
      <c r="K45" s="356">
        <f t="shared" si="2"/>
        <v>0</v>
      </c>
      <c r="L45" s="371">
        <v>0</v>
      </c>
      <c r="M45" s="372">
        <v>0</v>
      </c>
      <c r="N45" s="374">
        <f t="shared" si="3"/>
        <v>0</v>
      </c>
    </row>
    <row r="46" spans="1:14" s="7" customFormat="1" ht="21" customHeight="1">
      <c r="A46" s="348"/>
      <c r="B46" s="168" t="s">
        <v>208</v>
      </c>
      <c r="C46" s="168"/>
      <c r="D46" s="168"/>
      <c r="E46" s="483">
        <v>21</v>
      </c>
      <c r="F46" s="484">
        <v>41</v>
      </c>
      <c r="G46" s="484">
        <v>22</v>
      </c>
      <c r="H46" s="485">
        <v>63</v>
      </c>
      <c r="I46" s="371">
        <v>0</v>
      </c>
      <c r="J46" s="371">
        <v>0</v>
      </c>
      <c r="K46" s="356">
        <f t="shared" si="2"/>
        <v>0</v>
      </c>
      <c r="L46" s="371">
        <v>0</v>
      </c>
      <c r="M46" s="372">
        <v>0</v>
      </c>
      <c r="N46" s="374">
        <f t="shared" si="3"/>
        <v>0</v>
      </c>
    </row>
    <row r="47" spans="1:14" s="7" customFormat="1" ht="21" customHeight="1">
      <c r="A47" s="706" t="s">
        <v>211</v>
      </c>
      <c r="B47" s="717"/>
      <c r="C47" s="717"/>
      <c r="D47" s="717"/>
      <c r="E47" s="718">
        <v>7</v>
      </c>
      <c r="F47" s="719">
        <f>SUM(F48:F49)</f>
        <v>5</v>
      </c>
      <c r="G47" s="720">
        <v>10</v>
      </c>
      <c r="H47" s="721">
        <f>SUM(H48:H49)</f>
        <v>10</v>
      </c>
      <c r="I47" s="722">
        <f>SUM(I48:I49)</f>
        <v>0</v>
      </c>
      <c r="J47" s="722">
        <f>SUM(J48:J49)</f>
        <v>0</v>
      </c>
      <c r="K47" s="723">
        <f t="shared" si="2"/>
        <v>0</v>
      </c>
      <c r="L47" s="722">
        <f>SUM(L48:L49)</f>
        <v>0</v>
      </c>
      <c r="M47" s="722">
        <f>SUM(M48:M49)</f>
        <v>0</v>
      </c>
      <c r="N47" s="724">
        <f t="shared" si="3"/>
        <v>0</v>
      </c>
    </row>
    <row r="48" spans="1:14" s="7" customFormat="1" ht="21" customHeight="1">
      <c r="A48" s="348"/>
      <c r="B48" s="168" t="s">
        <v>207</v>
      </c>
      <c r="C48" s="168"/>
      <c r="D48" s="168"/>
      <c r="E48" s="479">
        <v>6</v>
      </c>
      <c r="F48" s="484">
        <v>5</v>
      </c>
      <c r="G48" s="484">
        <v>6</v>
      </c>
      <c r="H48" s="485">
        <v>10</v>
      </c>
      <c r="I48" s="371">
        <v>0</v>
      </c>
      <c r="J48" s="371">
        <v>0</v>
      </c>
      <c r="K48" s="356">
        <f t="shared" si="2"/>
        <v>0</v>
      </c>
      <c r="L48" s="371">
        <v>0</v>
      </c>
      <c r="M48" s="372">
        <v>0</v>
      </c>
      <c r="N48" s="373">
        <f t="shared" si="3"/>
        <v>0</v>
      </c>
    </row>
    <row r="49" spans="1:14" s="7" customFormat="1" ht="21" customHeight="1">
      <c r="A49" s="376"/>
      <c r="B49" s="377" t="s">
        <v>208</v>
      </c>
      <c r="C49" s="377"/>
      <c r="D49" s="377"/>
      <c r="E49" s="483">
        <v>1</v>
      </c>
      <c r="F49" s="484">
        <v>0</v>
      </c>
      <c r="G49" s="484">
        <v>4</v>
      </c>
      <c r="H49" s="485">
        <v>0</v>
      </c>
      <c r="I49" s="371">
        <v>0</v>
      </c>
      <c r="J49" s="371">
        <v>0</v>
      </c>
      <c r="K49" s="356">
        <f t="shared" si="2"/>
        <v>0</v>
      </c>
      <c r="L49" s="371">
        <v>0</v>
      </c>
      <c r="M49" s="372">
        <v>0</v>
      </c>
      <c r="N49" s="374">
        <f t="shared" si="3"/>
        <v>0</v>
      </c>
    </row>
    <row r="50" spans="1:14" s="7" customFormat="1" ht="21" customHeight="1" thickBot="1">
      <c r="A50" s="725" t="s">
        <v>212</v>
      </c>
      <c r="B50" s="726"/>
      <c r="C50" s="726"/>
      <c r="D50" s="726"/>
      <c r="E50" s="727">
        <v>3</v>
      </c>
      <c r="F50" s="728">
        <v>3</v>
      </c>
      <c r="G50" s="729">
        <v>22</v>
      </c>
      <c r="H50" s="730">
        <v>29</v>
      </c>
      <c r="I50" s="731">
        <v>1</v>
      </c>
      <c r="J50" s="731">
        <v>1</v>
      </c>
      <c r="K50" s="732">
        <f t="shared" si="2"/>
        <v>3.4482758620689655E-2</v>
      </c>
      <c r="L50" s="731">
        <v>0</v>
      </c>
      <c r="M50" s="731">
        <v>0</v>
      </c>
      <c r="N50" s="733">
        <f t="shared" si="3"/>
        <v>0</v>
      </c>
    </row>
    <row r="51" spans="1:14" ht="20.100000000000001" customHeight="1">
      <c r="A51" s="1" t="s">
        <v>388</v>
      </c>
    </row>
    <row r="52" spans="1:14" ht="9" customHeight="1"/>
    <row r="53" spans="1:14" ht="14.25">
      <c r="A53" s="56" t="s">
        <v>381</v>
      </c>
    </row>
    <row r="54" spans="1:14">
      <c r="K54" s="1" t="s">
        <v>213</v>
      </c>
    </row>
  </sheetData>
  <mergeCells count="19">
    <mergeCell ref="L4:N4"/>
    <mergeCell ref="I28:K28"/>
    <mergeCell ref="L28:N28"/>
    <mergeCell ref="I3:N3"/>
    <mergeCell ref="I27:N27"/>
    <mergeCell ref="I4:K4"/>
    <mergeCell ref="G29:H29"/>
    <mergeCell ref="E27:F27"/>
    <mergeCell ref="E28:F28"/>
    <mergeCell ref="E29:F29"/>
    <mergeCell ref="G27:H27"/>
    <mergeCell ref="G28:H28"/>
    <mergeCell ref="E3:F3"/>
    <mergeCell ref="E4:F4"/>
    <mergeCell ref="E5:F5"/>
    <mergeCell ref="A21:F21"/>
    <mergeCell ref="G3:H3"/>
    <mergeCell ref="G4:H4"/>
    <mergeCell ref="G5:H5"/>
  </mergeCells>
  <pageMargins left="0.62992125984251968" right="0.15748031496062992" top="0.62992125984251968" bottom="0.51181102362204722" header="0.51181102362204722" footer="0.51181102362204722"/>
  <pageSetup paperSize="9" scale="65" fitToHeight="0" orientation="portrait" r:id="rId1"/>
  <headerFooter alignWithMargins="0">
    <oddHeader>&amp;C14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61"/>
  <sheetViews>
    <sheetView topLeftCell="A43" zoomScaleNormal="100" workbookViewId="0">
      <selection activeCell="I59" sqref="I59"/>
    </sheetView>
  </sheetViews>
  <sheetFormatPr defaultColWidth="9.140625" defaultRowHeight="12.75"/>
  <cols>
    <col min="1" max="1" width="9.140625" style="1" customWidth="1"/>
    <col min="2" max="3" width="9.140625" style="1"/>
    <col min="4" max="4" width="16.140625" style="1" customWidth="1"/>
    <col min="5" max="6" width="28.7109375" style="1" customWidth="1"/>
    <col min="7" max="8" width="13.7109375" style="1" customWidth="1"/>
    <col min="9" max="13" width="9.140625" style="1"/>
    <col min="14" max="15" width="11.42578125" style="1" customWidth="1"/>
    <col min="16" max="16384" width="9.140625" style="1"/>
  </cols>
  <sheetData>
    <row r="1" spans="1:8" s="7" customFormat="1" ht="18" customHeight="1">
      <c r="A1" s="163" t="s">
        <v>363</v>
      </c>
      <c r="B1" s="7" t="s">
        <v>390</v>
      </c>
    </row>
    <row r="2" spans="1:8" ht="21.95" customHeight="1">
      <c r="A2" s="743" t="s">
        <v>129</v>
      </c>
      <c r="B2" s="744"/>
      <c r="C2" s="744"/>
      <c r="D2" s="744"/>
      <c r="E2" s="745" t="s">
        <v>451</v>
      </c>
      <c r="F2" s="943" t="s">
        <v>488</v>
      </c>
      <c r="G2" s="746"/>
      <c r="H2" s="747" t="s">
        <v>183</v>
      </c>
    </row>
    <row r="3" spans="1:8" ht="21.95" customHeight="1">
      <c r="A3" s="752" t="s">
        <v>1</v>
      </c>
      <c r="B3" s="753"/>
      <c r="C3" s="753"/>
      <c r="D3" s="753"/>
      <c r="E3" s="754">
        <v>5101</v>
      </c>
      <c r="F3" s="755">
        <f>+F4+F9+F15</f>
        <v>5134</v>
      </c>
      <c r="G3" s="748">
        <v>1</v>
      </c>
      <c r="H3" s="749"/>
    </row>
    <row r="4" spans="1:8" ht="21.95" customHeight="1">
      <c r="A4" s="110" t="s">
        <v>214</v>
      </c>
      <c r="B4" s="39"/>
      <c r="C4" s="39"/>
      <c r="D4" s="39"/>
      <c r="E4" s="486">
        <v>1266</v>
      </c>
      <c r="F4" s="756">
        <f>SUM(F5:F8)</f>
        <v>1296</v>
      </c>
      <c r="G4" s="111">
        <f>IF(F3=0,0,F4/F3)</f>
        <v>0.25243474873393068</v>
      </c>
      <c r="H4" s="112">
        <v>1</v>
      </c>
    </row>
    <row r="5" spans="1:8" ht="21.95" customHeight="1">
      <c r="A5" s="113" t="s">
        <v>215</v>
      </c>
      <c r="B5" s="39"/>
      <c r="C5" s="39"/>
      <c r="D5" s="39"/>
      <c r="E5" s="486">
        <v>366</v>
      </c>
      <c r="F5" s="757">
        <v>430</v>
      </c>
      <c r="G5" s="114">
        <f>IF(F3=0,0,F5/F3)</f>
        <v>8.3755356447214643E-2</v>
      </c>
      <c r="H5" s="115">
        <f>IF(F4=0,0,F5/F4)</f>
        <v>0.3317901234567901</v>
      </c>
    </row>
    <row r="6" spans="1:8" ht="21.95" customHeight="1">
      <c r="A6" s="116" t="s">
        <v>216</v>
      </c>
      <c r="B6" s="39"/>
      <c r="C6" s="39"/>
      <c r="D6" s="39"/>
      <c r="E6" s="486">
        <v>2</v>
      </c>
      <c r="F6" s="757">
        <v>0</v>
      </c>
      <c r="G6" s="114">
        <f>IF(F3=0,0,F6/F3)</f>
        <v>0</v>
      </c>
      <c r="H6" s="115">
        <f>IF(F4=0,0,F6/F4)</f>
        <v>0</v>
      </c>
    </row>
    <row r="7" spans="1:8" ht="21.95" customHeight="1">
      <c r="A7" s="117" t="s">
        <v>217</v>
      </c>
      <c r="B7" s="39"/>
      <c r="C7" s="39"/>
      <c r="D7" s="39"/>
      <c r="E7" s="486">
        <v>2</v>
      </c>
      <c r="F7" s="757">
        <v>1</v>
      </c>
      <c r="G7" s="114">
        <f>IF(F3=0,0,F7/F3)</f>
        <v>1.9477989871445267E-4</v>
      </c>
      <c r="H7" s="115">
        <f>IF(F4=0,0,F7/F4)</f>
        <v>7.716049382716049E-4</v>
      </c>
    </row>
    <row r="8" spans="1:8" ht="21.95" customHeight="1">
      <c r="A8" s="116" t="s">
        <v>218</v>
      </c>
      <c r="B8" s="39"/>
      <c r="C8" s="39"/>
      <c r="D8" s="39"/>
      <c r="E8" s="486">
        <v>896</v>
      </c>
      <c r="F8" s="757">
        <v>865</v>
      </c>
      <c r="G8" s="114">
        <f>IF(F3=0,0,F8/F3)</f>
        <v>0.16848461238800155</v>
      </c>
      <c r="H8" s="115">
        <f>IF(F4=0,0,F8/F4)</f>
        <v>0.66743827160493829</v>
      </c>
    </row>
    <row r="9" spans="1:8" ht="21.95" customHeight="1">
      <c r="A9" s="118" t="s">
        <v>219</v>
      </c>
      <c r="B9" s="119"/>
      <c r="C9" s="119"/>
      <c r="D9" s="119"/>
      <c r="E9" s="487">
        <v>3835</v>
      </c>
      <c r="F9" s="758">
        <f>SUM(F10:F13)</f>
        <v>3838</v>
      </c>
      <c r="G9" s="120">
        <f>IF(F3=0,0,F9/F3)</f>
        <v>0.74756525126606932</v>
      </c>
      <c r="H9" s="112">
        <v>1</v>
      </c>
    </row>
    <row r="10" spans="1:8" ht="21.95" customHeight="1">
      <c r="A10" s="113" t="s">
        <v>215</v>
      </c>
      <c r="B10" s="39"/>
      <c r="C10" s="39"/>
      <c r="D10" s="39"/>
      <c r="E10" s="486">
        <v>24</v>
      </c>
      <c r="F10" s="757">
        <v>18</v>
      </c>
      <c r="G10" s="114">
        <f>IF(F3=0,0,F10/F3)</f>
        <v>3.506038176860148E-3</v>
      </c>
      <c r="H10" s="115">
        <f>IF(F9=0,0,F10/F9)</f>
        <v>4.6899426784783741E-3</v>
      </c>
    </row>
    <row r="11" spans="1:8" ht="21.95" customHeight="1">
      <c r="A11" s="116" t="s">
        <v>216</v>
      </c>
      <c r="B11" s="39"/>
      <c r="C11" s="39"/>
      <c r="D11" s="39"/>
      <c r="E11" s="486">
        <v>1</v>
      </c>
      <c r="F11" s="757">
        <v>0</v>
      </c>
      <c r="G11" s="114">
        <f>IF(F3=0,0,F11/F3)</f>
        <v>0</v>
      </c>
      <c r="H11" s="115">
        <f>IF(F9=0,0,F11/F9)</f>
        <v>0</v>
      </c>
    </row>
    <row r="12" spans="1:8" ht="21.95" customHeight="1">
      <c r="A12" s="117" t="s">
        <v>217</v>
      </c>
      <c r="B12" s="39"/>
      <c r="C12" s="39"/>
      <c r="D12" s="39"/>
      <c r="E12" s="486">
        <v>1</v>
      </c>
      <c r="F12" s="757">
        <v>0</v>
      </c>
      <c r="G12" s="114">
        <f>IF(F3=0,0,F12/F3)</f>
        <v>0</v>
      </c>
      <c r="H12" s="115">
        <f>IF(F9=0,0,F12/F9)</f>
        <v>0</v>
      </c>
    </row>
    <row r="13" spans="1:8" ht="21.95" customHeight="1">
      <c r="A13" s="121" t="s">
        <v>218</v>
      </c>
      <c r="B13" s="107"/>
      <c r="C13" s="107"/>
      <c r="D13" s="107"/>
      <c r="E13" s="488">
        <v>3809</v>
      </c>
      <c r="F13" s="759">
        <v>3820</v>
      </c>
      <c r="G13" s="122">
        <f>IF(F3=0,0,F13/F3)</f>
        <v>0.74405921308920919</v>
      </c>
      <c r="H13" s="123">
        <f>IF(F9=0,0,F13/F9)</f>
        <v>0.99531005732152167</v>
      </c>
    </row>
    <row r="14" spans="1:8" ht="21.95" customHeight="1">
      <c r="A14" s="124" t="s">
        <v>220</v>
      </c>
      <c r="B14" s="125"/>
      <c r="C14" s="125"/>
      <c r="D14" s="125"/>
      <c r="E14" s="126"/>
      <c r="F14" s="760"/>
      <c r="G14" s="127"/>
      <c r="H14" s="128"/>
    </row>
    <row r="15" spans="1:8" ht="21.95" customHeight="1">
      <c r="A15" s="129" t="s">
        <v>221</v>
      </c>
      <c r="B15" s="130"/>
      <c r="C15" s="130"/>
      <c r="D15" s="130"/>
      <c r="E15" s="109">
        <v>0</v>
      </c>
      <c r="F15" s="761">
        <v>0</v>
      </c>
      <c r="G15" s="131">
        <f>IF(F3=0,0,F15/F3)</f>
        <v>0</v>
      </c>
      <c r="H15" s="132">
        <v>1</v>
      </c>
    </row>
    <row r="16" spans="1:8" ht="18" customHeight="1">
      <c r="A16" s="133"/>
      <c r="B16" s="68"/>
      <c r="C16" s="68"/>
      <c r="D16" s="68"/>
      <c r="E16" s="68"/>
      <c r="F16" s="134"/>
      <c r="G16" s="135"/>
      <c r="H16" s="135"/>
    </row>
    <row r="17" spans="1:8" s="7" customFormat="1" ht="18" customHeight="1">
      <c r="A17" s="163" t="s">
        <v>364</v>
      </c>
      <c r="B17" s="7" t="s">
        <v>391</v>
      </c>
    </row>
    <row r="18" spans="1:8" ht="21.95" customHeight="1">
      <c r="A18" s="743" t="s">
        <v>129</v>
      </c>
      <c r="B18" s="744"/>
      <c r="C18" s="744"/>
      <c r="D18" s="750"/>
      <c r="E18" s="745" t="s">
        <v>451</v>
      </c>
      <c r="F18" s="943" t="s">
        <v>488</v>
      </c>
      <c r="G18" s="746"/>
      <c r="H18" s="747" t="s">
        <v>183</v>
      </c>
    </row>
    <row r="19" spans="1:8" ht="21.95" customHeight="1">
      <c r="A19" s="766" t="s">
        <v>1</v>
      </c>
      <c r="B19" s="765"/>
      <c r="C19" s="765"/>
      <c r="D19" s="767"/>
      <c r="E19" s="754">
        <v>1266</v>
      </c>
      <c r="F19" s="751">
        <f>+F20+F26+F32</f>
        <v>1296</v>
      </c>
      <c r="G19" s="748">
        <v>1</v>
      </c>
      <c r="H19" s="749"/>
    </row>
    <row r="20" spans="1:8" ht="21.95" customHeight="1">
      <c r="A20" s="110" t="s">
        <v>222</v>
      </c>
      <c r="B20" s="68"/>
      <c r="C20" s="68"/>
      <c r="D20" s="68"/>
      <c r="E20" s="486">
        <v>366</v>
      </c>
      <c r="F20" s="756">
        <f>SUM(F21:F24)</f>
        <v>430</v>
      </c>
      <c r="G20" s="136">
        <f>IF(F19=0,0,F20/F19)</f>
        <v>0.3317901234567901</v>
      </c>
      <c r="H20" s="137">
        <v>1</v>
      </c>
    </row>
    <row r="21" spans="1:8" ht="21.95" customHeight="1">
      <c r="A21" s="117" t="s">
        <v>223</v>
      </c>
      <c r="B21" s="39" t="s">
        <v>150</v>
      </c>
      <c r="C21" s="39"/>
      <c r="D21" s="39"/>
      <c r="E21" s="486">
        <v>2</v>
      </c>
      <c r="F21" s="757">
        <v>0</v>
      </c>
      <c r="G21" s="115">
        <f>IF(F19=0,0,F21/F19)</f>
        <v>0</v>
      </c>
      <c r="H21" s="138">
        <f>IF(F20=0,0,F21/F20)</f>
        <v>0</v>
      </c>
    </row>
    <row r="22" spans="1:8" ht="21.95" customHeight="1">
      <c r="A22" s="117" t="s">
        <v>223</v>
      </c>
      <c r="B22" s="39" t="s">
        <v>151</v>
      </c>
      <c r="C22" s="39"/>
      <c r="D22" s="39"/>
      <c r="E22" s="486">
        <v>251</v>
      </c>
      <c r="F22" s="757">
        <v>287</v>
      </c>
      <c r="G22" s="115">
        <f>IF(F19=0,0,F22/F19)</f>
        <v>0.22145061728395063</v>
      </c>
      <c r="H22" s="138">
        <f>IF(F20=0,0,F22/F20)</f>
        <v>0.66744186046511633</v>
      </c>
    </row>
    <row r="23" spans="1:8" ht="21.95" customHeight="1">
      <c r="A23" s="117" t="s">
        <v>223</v>
      </c>
      <c r="B23" s="39" t="s">
        <v>152</v>
      </c>
      <c r="C23" s="39"/>
      <c r="D23" s="39"/>
      <c r="E23" s="486">
        <v>113</v>
      </c>
      <c r="F23" s="757">
        <v>143</v>
      </c>
      <c r="G23" s="115">
        <f>IF(F19=0,0,F23/F19)</f>
        <v>0.11033950617283951</v>
      </c>
      <c r="H23" s="138">
        <f>IF(F20=0,0,F23/F20)</f>
        <v>0.33255813953488372</v>
      </c>
    </row>
    <row r="24" spans="1:8" ht="21.95" customHeight="1">
      <c r="A24" s="139" t="s">
        <v>223</v>
      </c>
      <c r="B24" s="140" t="s">
        <v>224</v>
      </c>
      <c r="C24" s="140"/>
      <c r="D24" s="141"/>
      <c r="E24" s="489">
        <v>0</v>
      </c>
      <c r="F24" s="762">
        <v>0</v>
      </c>
      <c r="G24" s="115">
        <f>IF(F19=0,0,F24/F19)</f>
        <v>0</v>
      </c>
      <c r="H24" s="142">
        <f>IF(F20=0,0,F24/F20)</f>
        <v>0</v>
      </c>
    </row>
    <row r="25" spans="1:8" ht="21.95" customHeight="1">
      <c r="A25" s="143" t="s">
        <v>225</v>
      </c>
      <c r="B25" s="68"/>
      <c r="C25" s="68"/>
      <c r="D25" s="68"/>
      <c r="E25" s="486"/>
      <c r="F25" s="757"/>
      <c r="G25" s="144"/>
      <c r="H25" s="145"/>
    </row>
    <row r="26" spans="1:8" ht="21.95" customHeight="1">
      <c r="A26" s="110" t="s">
        <v>226</v>
      </c>
      <c r="B26" s="68"/>
      <c r="C26" s="68"/>
      <c r="D26" s="68"/>
      <c r="E26" s="486">
        <v>900</v>
      </c>
      <c r="F26" s="756">
        <f>SUM(F27:F30)</f>
        <v>866</v>
      </c>
      <c r="G26" s="146">
        <f>IF(F19=0,0,F26/F19)</f>
        <v>0.66820987654320985</v>
      </c>
      <c r="H26" s="147">
        <v>1</v>
      </c>
    </row>
    <row r="27" spans="1:8" ht="21.95" customHeight="1">
      <c r="A27" s="117" t="s">
        <v>223</v>
      </c>
      <c r="B27" s="39" t="s">
        <v>150</v>
      </c>
      <c r="C27" s="39"/>
      <c r="D27" s="39"/>
      <c r="E27" s="486">
        <v>1</v>
      </c>
      <c r="F27" s="757">
        <v>2</v>
      </c>
      <c r="G27" s="115">
        <f>IF(F19=0,0,F27/F19)</f>
        <v>1.5432098765432098E-3</v>
      </c>
      <c r="H27" s="138">
        <f>IF(F26=0,0,F27/F26)</f>
        <v>2.3094688221709007E-3</v>
      </c>
    </row>
    <row r="28" spans="1:8" ht="21.95" customHeight="1">
      <c r="A28" s="117" t="s">
        <v>223</v>
      </c>
      <c r="B28" s="39" t="s">
        <v>151</v>
      </c>
      <c r="C28" s="39"/>
      <c r="D28" s="39"/>
      <c r="E28" s="486">
        <v>556</v>
      </c>
      <c r="F28" s="757">
        <v>473</v>
      </c>
      <c r="G28" s="115">
        <f>IF(F19=0,0,F28/F19)</f>
        <v>0.36496913580246915</v>
      </c>
      <c r="H28" s="138">
        <f>IF(F26=0,0,F28/F26)</f>
        <v>0.54618937644341803</v>
      </c>
    </row>
    <row r="29" spans="1:8" ht="21.95" customHeight="1">
      <c r="A29" s="117" t="s">
        <v>223</v>
      </c>
      <c r="B29" s="39" t="s">
        <v>152</v>
      </c>
      <c r="C29" s="39"/>
      <c r="D29" s="39"/>
      <c r="E29" s="486">
        <v>343</v>
      </c>
      <c r="F29" s="757">
        <v>391</v>
      </c>
      <c r="G29" s="115">
        <f>IF(F19=0,0,F29/F19)</f>
        <v>0.30169753086419754</v>
      </c>
      <c r="H29" s="138">
        <f>IF(F26=0,0,F29/F26)</f>
        <v>0.4515011547344111</v>
      </c>
    </row>
    <row r="30" spans="1:8" ht="21.95" customHeight="1">
      <c r="A30" s="139" t="s">
        <v>223</v>
      </c>
      <c r="B30" s="140" t="s">
        <v>224</v>
      </c>
      <c r="C30" s="140"/>
      <c r="D30" s="141"/>
      <c r="E30" s="489">
        <v>0</v>
      </c>
      <c r="F30" s="762">
        <v>0</v>
      </c>
      <c r="G30" s="123">
        <f>IF(F19=0,0,F30/F19)</f>
        <v>0</v>
      </c>
      <c r="H30" s="148">
        <f>IF(F26=0,0,F30/F26)</f>
        <v>0</v>
      </c>
    </row>
    <row r="31" spans="1:8" ht="21.95" customHeight="1">
      <c r="A31" s="124" t="s">
        <v>220</v>
      </c>
      <c r="B31" s="149"/>
      <c r="C31" s="150"/>
      <c r="D31" s="151"/>
      <c r="E31" s="487"/>
      <c r="F31" s="763"/>
      <c r="G31" s="152"/>
      <c r="H31" s="144"/>
    </row>
    <row r="32" spans="1:8" ht="21.95" customHeight="1">
      <c r="A32" s="153" t="s">
        <v>221</v>
      </c>
      <c r="B32" s="68"/>
      <c r="C32" s="68"/>
      <c r="D32" s="68"/>
      <c r="E32" s="486">
        <v>0</v>
      </c>
      <c r="F32" s="756">
        <f>SUM(F33:F36)</f>
        <v>0</v>
      </c>
      <c r="G32" s="146">
        <f>IF(F19=0,0,F32/F19)</f>
        <v>0</v>
      </c>
      <c r="H32" s="154">
        <v>1</v>
      </c>
    </row>
    <row r="33" spans="1:8" ht="21.95" customHeight="1">
      <c r="A33" s="117" t="s">
        <v>223</v>
      </c>
      <c r="B33" s="39" t="s">
        <v>150</v>
      </c>
      <c r="C33" s="39"/>
      <c r="D33" s="39"/>
      <c r="E33" s="486">
        <v>0</v>
      </c>
      <c r="F33" s="757">
        <v>0</v>
      </c>
      <c r="G33" s="115">
        <f>IF(F19=0,0,F33/F19)</f>
        <v>0</v>
      </c>
      <c r="H33" s="138">
        <f>IF(F32=0,0,F33/F32)</f>
        <v>0</v>
      </c>
    </row>
    <row r="34" spans="1:8" ht="21.95" customHeight="1">
      <c r="A34" s="117" t="s">
        <v>223</v>
      </c>
      <c r="B34" s="39" t="s">
        <v>151</v>
      </c>
      <c r="C34" s="39"/>
      <c r="D34" s="39"/>
      <c r="E34" s="486">
        <v>0</v>
      </c>
      <c r="F34" s="757">
        <v>0</v>
      </c>
      <c r="G34" s="115">
        <f>IF(F19=0,0,F34/F19)</f>
        <v>0</v>
      </c>
      <c r="H34" s="138">
        <f>IF(F32=0,0,F34/F32)</f>
        <v>0</v>
      </c>
    </row>
    <row r="35" spans="1:8" ht="21.95" customHeight="1">
      <c r="A35" s="117" t="s">
        <v>223</v>
      </c>
      <c r="B35" s="39" t="s">
        <v>152</v>
      </c>
      <c r="C35" s="39"/>
      <c r="D35" s="39"/>
      <c r="E35" s="486">
        <v>0</v>
      </c>
      <c r="F35" s="757">
        <v>0</v>
      </c>
      <c r="G35" s="115">
        <f>IF(F19=0,0,F35/F19)</f>
        <v>0</v>
      </c>
      <c r="H35" s="155">
        <f>IF(F32=0,0,F35/F32)</f>
        <v>0</v>
      </c>
    </row>
    <row r="36" spans="1:8" ht="21.95" customHeight="1">
      <c r="A36" s="139" t="s">
        <v>223</v>
      </c>
      <c r="B36" s="140" t="s">
        <v>224</v>
      </c>
      <c r="C36" s="140"/>
      <c r="D36" s="141"/>
      <c r="E36" s="489">
        <v>0</v>
      </c>
      <c r="F36" s="762">
        <v>0</v>
      </c>
      <c r="G36" s="156">
        <f>IF(F19=0,0,F36/F19)</f>
        <v>0</v>
      </c>
      <c r="H36" s="157">
        <f>IF(F32=0,0,F36/F32)</f>
        <v>0</v>
      </c>
    </row>
    <row r="37" spans="1:8" ht="18" customHeight="1">
      <c r="A37" s="158"/>
      <c r="B37" s="39"/>
      <c r="C37" s="39"/>
      <c r="D37" s="39"/>
      <c r="E37" s="39"/>
      <c r="F37" s="159"/>
      <c r="G37" s="160"/>
      <c r="H37" s="161"/>
    </row>
    <row r="38" spans="1:8" s="7" customFormat="1" ht="18" customHeight="1">
      <c r="A38" s="163" t="s">
        <v>365</v>
      </c>
      <c r="B38" s="163" t="s">
        <v>392</v>
      </c>
    </row>
    <row r="39" spans="1:8" ht="21.95" customHeight="1">
      <c r="A39" s="743" t="s">
        <v>129</v>
      </c>
      <c r="B39" s="744"/>
      <c r="C39" s="744"/>
      <c r="D39" s="744"/>
      <c r="E39" s="745" t="s">
        <v>451</v>
      </c>
      <c r="F39" s="943" t="s">
        <v>488</v>
      </c>
      <c r="G39" s="746"/>
      <c r="H39" s="747" t="s">
        <v>183</v>
      </c>
    </row>
    <row r="40" spans="1:8" ht="21.95" customHeight="1">
      <c r="A40" s="766" t="s">
        <v>1</v>
      </c>
      <c r="B40" s="765"/>
      <c r="C40" s="765"/>
      <c r="D40" s="765"/>
      <c r="E40" s="762">
        <v>3835</v>
      </c>
      <c r="F40" s="755">
        <f>+F41+F47</f>
        <v>3838</v>
      </c>
      <c r="G40" s="748">
        <v>1</v>
      </c>
      <c r="H40" s="749"/>
    </row>
    <row r="41" spans="1:8" ht="21.95" customHeight="1">
      <c r="A41" s="110" t="s">
        <v>222</v>
      </c>
      <c r="B41" s="68"/>
      <c r="C41" s="68"/>
      <c r="D41" s="68"/>
      <c r="E41" s="486">
        <v>24</v>
      </c>
      <c r="F41" s="756">
        <f>SUM(F42:F45)</f>
        <v>18</v>
      </c>
      <c r="G41" s="136">
        <f>IF(F40=0,0,F41/F40)</f>
        <v>4.6899426784783741E-3</v>
      </c>
      <c r="H41" s="137">
        <v>1</v>
      </c>
    </row>
    <row r="42" spans="1:8" ht="21.95" customHeight="1">
      <c r="A42" s="117" t="s">
        <v>223</v>
      </c>
      <c r="B42" s="39" t="s">
        <v>150</v>
      </c>
      <c r="C42" s="39"/>
      <c r="D42" s="39"/>
      <c r="E42" s="486">
        <v>0</v>
      </c>
      <c r="F42" s="757">
        <v>0</v>
      </c>
      <c r="G42" s="115">
        <f>IF(F40=0,0,F42/F40)</f>
        <v>0</v>
      </c>
      <c r="H42" s="138">
        <f>IF(F41=0,0,F42/F41)</f>
        <v>0</v>
      </c>
    </row>
    <row r="43" spans="1:8" ht="21.95" customHeight="1">
      <c r="A43" s="117" t="s">
        <v>223</v>
      </c>
      <c r="B43" s="39" t="s">
        <v>151</v>
      </c>
      <c r="C43" s="39"/>
      <c r="D43" s="39"/>
      <c r="E43" s="486">
        <v>11</v>
      </c>
      <c r="F43" s="757">
        <v>12</v>
      </c>
      <c r="G43" s="115">
        <f>IF(F40=0,0,F43/F40)</f>
        <v>3.126628452318916E-3</v>
      </c>
      <c r="H43" s="138">
        <f>IF(F41=0,0,F43/F41)</f>
        <v>0.66666666666666663</v>
      </c>
    </row>
    <row r="44" spans="1:8" ht="21.95" customHeight="1">
      <c r="A44" s="117" t="s">
        <v>223</v>
      </c>
      <c r="B44" s="39" t="s">
        <v>152</v>
      </c>
      <c r="C44" s="39"/>
      <c r="D44" s="39"/>
      <c r="E44" s="486">
        <v>13</v>
      </c>
      <c r="F44" s="757">
        <v>6</v>
      </c>
      <c r="G44" s="115">
        <f>IF(F40=0,0,F44/F40)</f>
        <v>1.563314226159458E-3</v>
      </c>
      <c r="H44" s="138">
        <f>IF(F41=0,0,F44/F41)</f>
        <v>0.33333333333333331</v>
      </c>
    </row>
    <row r="45" spans="1:8" ht="21.95" customHeight="1">
      <c r="A45" s="139" t="s">
        <v>223</v>
      </c>
      <c r="B45" s="140" t="s">
        <v>224</v>
      </c>
      <c r="C45" s="140"/>
      <c r="D45" s="140"/>
      <c r="E45" s="764">
        <v>0</v>
      </c>
      <c r="F45" s="762">
        <v>0</v>
      </c>
      <c r="G45" s="115">
        <f>IF(F40=0,0,F45/F40)</f>
        <v>0</v>
      </c>
      <c r="H45" s="142">
        <f>IF(F41=0,0,F45/F41)</f>
        <v>0</v>
      </c>
    </row>
    <row r="46" spans="1:8" ht="21.95" customHeight="1">
      <c r="A46" s="143" t="s">
        <v>225</v>
      </c>
      <c r="B46" s="68"/>
      <c r="C46" s="68"/>
      <c r="D46" s="68"/>
      <c r="E46" s="486"/>
      <c r="F46" s="757"/>
      <c r="G46" s="144"/>
      <c r="H46" s="145"/>
    </row>
    <row r="47" spans="1:8" ht="21.95" customHeight="1">
      <c r="A47" s="110" t="s">
        <v>226</v>
      </c>
      <c r="B47" s="68"/>
      <c r="C47" s="68"/>
      <c r="D47" s="68"/>
      <c r="E47" s="486">
        <v>3811</v>
      </c>
      <c r="F47" s="756">
        <f>SUM(F48:F51)</f>
        <v>3820</v>
      </c>
      <c r="G47" s="146">
        <f>IF(F40=0,0,F47/F40)</f>
        <v>0.99531005732152167</v>
      </c>
      <c r="H47" s="147">
        <v>1</v>
      </c>
    </row>
    <row r="48" spans="1:8" ht="21.95" customHeight="1">
      <c r="A48" s="117" t="s">
        <v>223</v>
      </c>
      <c r="B48" s="39" t="s">
        <v>150</v>
      </c>
      <c r="C48" s="39"/>
      <c r="D48" s="39"/>
      <c r="E48" s="486">
        <v>22</v>
      </c>
      <c r="F48" s="757">
        <v>17</v>
      </c>
      <c r="G48" s="115">
        <f>IF(F40=0,0,F48/F40)</f>
        <v>4.4293903074517976E-3</v>
      </c>
      <c r="H48" s="138">
        <f>IF(F47=0,0,F48/F47)</f>
        <v>4.4502617801047122E-3</v>
      </c>
    </row>
    <row r="49" spans="1:15" ht="21.95" customHeight="1">
      <c r="A49" s="117" t="s">
        <v>223</v>
      </c>
      <c r="B49" s="39" t="s">
        <v>151</v>
      </c>
      <c r="C49" s="39"/>
      <c r="D49" s="39"/>
      <c r="E49" s="486">
        <v>1777</v>
      </c>
      <c r="F49" s="757">
        <v>1725</v>
      </c>
      <c r="G49" s="115">
        <f>IF(F40=0,0,F49/F40)</f>
        <v>0.44945284002084418</v>
      </c>
      <c r="H49" s="138">
        <f>IF(F47=0,0,F49/F47)</f>
        <v>0.45157068062827227</v>
      </c>
    </row>
    <row r="50" spans="1:15" ht="21.95" customHeight="1">
      <c r="A50" s="117" t="s">
        <v>223</v>
      </c>
      <c r="B50" s="39" t="s">
        <v>152</v>
      </c>
      <c r="C50" s="39"/>
      <c r="D50" s="39"/>
      <c r="E50" s="486">
        <v>2012</v>
      </c>
      <c r="F50" s="757">
        <v>2078</v>
      </c>
      <c r="G50" s="115">
        <f>IF(F40=0,0,F50/F40)</f>
        <v>0.54142782699322567</v>
      </c>
      <c r="H50" s="138">
        <f>IF(F47=0,0,F50/F47)</f>
        <v>0.54397905759162302</v>
      </c>
    </row>
    <row r="51" spans="1:15" ht="21.95" customHeight="1">
      <c r="A51" s="139" t="s">
        <v>223</v>
      </c>
      <c r="B51" s="140" t="s">
        <v>224</v>
      </c>
      <c r="C51" s="140"/>
      <c r="D51" s="140"/>
      <c r="E51" s="764">
        <v>0</v>
      </c>
      <c r="F51" s="762">
        <v>0</v>
      </c>
      <c r="G51" s="123">
        <f>IF(F40=0,0,F51/F40)</f>
        <v>0</v>
      </c>
      <c r="H51" s="123">
        <f>IF(F47=0,0,F51/F47)</f>
        <v>0</v>
      </c>
    </row>
    <row r="53" spans="1:15" ht="14.25">
      <c r="A53" s="56" t="s">
        <v>381</v>
      </c>
    </row>
    <row r="61" spans="1:15">
      <c r="N61" s="3"/>
      <c r="O61" s="3"/>
    </row>
  </sheetData>
  <pageMargins left="0.74803149606299213" right="0.74803149606299213" top="0.70866141732283472" bottom="0.78740157480314965" header="0.51181102362204722" footer="0.51181102362204722"/>
  <pageSetup paperSize="9" scale="64" orientation="portrait" r:id="rId1"/>
  <headerFooter alignWithMargins="0">
    <oddHeader>&amp;C15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43"/>
  <sheetViews>
    <sheetView topLeftCell="A25" zoomScaleNormal="100" workbookViewId="0">
      <selection activeCell="U42" sqref="U42"/>
    </sheetView>
  </sheetViews>
  <sheetFormatPr defaultColWidth="12.5703125" defaultRowHeight="12.75"/>
  <cols>
    <col min="1" max="1" width="7.42578125" style="1" customWidth="1"/>
    <col min="2" max="2" width="4.28515625" style="1" customWidth="1"/>
    <col min="3" max="3" width="2.140625" style="1" hidden="1" customWidth="1"/>
    <col min="4" max="4" width="7.42578125" style="1" customWidth="1"/>
    <col min="5" max="5" width="2.7109375" style="1" hidden="1" customWidth="1"/>
    <col min="6" max="6" width="7.42578125" style="1" customWidth="1"/>
    <col min="7" max="7" width="8.85546875" style="1" customWidth="1"/>
    <col min="8" max="9" width="14.7109375" style="1" customWidth="1"/>
    <col min="10" max="14" width="8.7109375" style="1" customWidth="1"/>
    <col min="15" max="15" width="7.140625" style="1" customWidth="1"/>
    <col min="16" max="19" width="8.7109375" style="1" customWidth="1"/>
    <col min="20" max="45" width="7.42578125" style="1" customWidth="1"/>
    <col min="46" max="16384" width="12.5703125" style="1"/>
  </cols>
  <sheetData>
    <row r="1" spans="1:19" s="7" customFormat="1" ht="21.95" customHeight="1">
      <c r="A1" s="7" t="s">
        <v>393</v>
      </c>
    </row>
    <row r="2" spans="1:19" ht="21.95" customHeight="1" thickBot="1">
      <c r="A2" s="27"/>
    </row>
    <row r="3" spans="1:19" ht="27.75" customHeight="1">
      <c r="A3" s="1308" t="s">
        <v>227</v>
      </c>
      <c r="B3" s="1309"/>
      <c r="C3" s="1309"/>
      <c r="D3" s="1309"/>
      <c r="E3" s="1309"/>
      <c r="F3" s="1309"/>
      <c r="G3" s="1310"/>
      <c r="H3" s="768"/>
      <c r="I3" s="769"/>
      <c r="J3" s="1299" t="s">
        <v>299</v>
      </c>
      <c r="K3" s="1300"/>
      <c r="L3" s="1300"/>
      <c r="M3" s="1300"/>
      <c r="N3" s="1300"/>
      <c r="O3" s="1300"/>
      <c r="P3" s="1300"/>
      <c r="Q3" s="1301"/>
      <c r="R3" s="1302" t="s">
        <v>496</v>
      </c>
      <c r="S3" s="1303"/>
    </row>
    <row r="4" spans="1:19" s="962" customFormat="1" ht="29.1" customHeight="1">
      <c r="A4" s="1311"/>
      <c r="B4" s="1312"/>
      <c r="C4" s="1312"/>
      <c r="D4" s="1312"/>
      <c r="E4" s="1312"/>
      <c r="F4" s="1312"/>
      <c r="G4" s="1313"/>
      <c r="H4" s="1317" t="s">
        <v>481</v>
      </c>
      <c r="I4" s="1321" t="s">
        <v>495</v>
      </c>
      <c r="J4" s="960"/>
      <c r="K4" s="961" t="s">
        <v>228</v>
      </c>
      <c r="L4" s="961"/>
      <c r="M4" s="961"/>
      <c r="N4" s="960"/>
      <c r="O4" s="961" t="s">
        <v>229</v>
      </c>
      <c r="P4" s="961"/>
      <c r="Q4" s="961"/>
      <c r="R4" s="1304"/>
      <c r="S4" s="1305"/>
    </row>
    <row r="5" spans="1:19" ht="29.1" customHeight="1">
      <c r="A5" s="1311"/>
      <c r="B5" s="1312"/>
      <c r="C5" s="1312"/>
      <c r="D5" s="1312"/>
      <c r="E5" s="1312"/>
      <c r="F5" s="1312"/>
      <c r="G5" s="1313"/>
      <c r="H5" s="1317"/>
      <c r="I5" s="1321"/>
      <c r="J5" s="1324" t="s">
        <v>302</v>
      </c>
      <c r="K5" s="1325"/>
      <c r="L5" s="1322" t="s">
        <v>301</v>
      </c>
      <c r="M5" s="1323"/>
      <c r="N5" s="1324" t="s">
        <v>303</v>
      </c>
      <c r="O5" s="1325"/>
      <c r="P5" s="1322" t="s">
        <v>300</v>
      </c>
      <c r="Q5" s="1323"/>
      <c r="R5" s="1304"/>
      <c r="S5" s="1305"/>
    </row>
    <row r="6" spans="1:19" ht="29.1" customHeight="1">
      <c r="A6" s="1314"/>
      <c r="B6" s="1315"/>
      <c r="C6" s="1315"/>
      <c r="D6" s="1315"/>
      <c r="E6" s="1315"/>
      <c r="F6" s="1315"/>
      <c r="G6" s="1316"/>
      <c r="H6" s="770"/>
      <c r="I6" s="771"/>
      <c r="J6" s="1326"/>
      <c r="K6" s="1327"/>
      <c r="L6" s="772"/>
      <c r="M6" s="773"/>
      <c r="N6" s="1326"/>
      <c r="O6" s="1327"/>
      <c r="P6" s="772"/>
      <c r="Q6" s="774"/>
      <c r="R6" s="1306"/>
      <c r="S6" s="1307"/>
    </row>
    <row r="7" spans="1:19" ht="23.25" customHeight="1" thickBot="1">
      <c r="A7" s="1318">
        <v>1</v>
      </c>
      <c r="B7" s="1319"/>
      <c r="C7" s="1319"/>
      <c r="D7" s="1319"/>
      <c r="E7" s="1319"/>
      <c r="F7" s="1319"/>
      <c r="G7" s="1320"/>
      <c r="H7" s="775">
        <v>2</v>
      </c>
      <c r="I7" s="876">
        <v>3</v>
      </c>
      <c r="J7" s="1328">
        <v>4</v>
      </c>
      <c r="K7" s="1320"/>
      <c r="L7" s="1328">
        <v>5</v>
      </c>
      <c r="M7" s="1320"/>
      <c r="N7" s="1328">
        <v>6</v>
      </c>
      <c r="O7" s="1320"/>
      <c r="P7" s="1328">
        <v>7</v>
      </c>
      <c r="Q7" s="1320"/>
      <c r="R7" s="1297">
        <v>8</v>
      </c>
      <c r="S7" s="1298"/>
    </row>
    <row r="8" spans="1:19" s="378" customFormat="1" ht="30" customHeight="1">
      <c r="A8" s="776" t="s">
        <v>153</v>
      </c>
      <c r="B8" s="777"/>
      <c r="C8" s="777"/>
      <c r="D8" s="777"/>
      <c r="E8" s="777"/>
      <c r="F8" s="777"/>
      <c r="G8" s="777"/>
      <c r="H8" s="778">
        <v>5101</v>
      </c>
      <c r="I8" s="875">
        <f>+I9+I16+I26+I36</f>
        <v>5134</v>
      </c>
      <c r="J8" s="779"/>
      <c r="K8" s="780">
        <f>+K9+K16+K26+K36</f>
        <v>430</v>
      </c>
      <c r="L8" s="1331">
        <f>+M9+L16+L26+M36</f>
        <v>866</v>
      </c>
      <c r="M8" s="1332"/>
      <c r="N8" s="779"/>
      <c r="O8" s="780">
        <f>+O9+O16+O26+O36</f>
        <v>18</v>
      </c>
      <c r="P8" s="1331">
        <f>+Q9+P16+P26+Q36</f>
        <v>3820</v>
      </c>
      <c r="Q8" s="1332"/>
      <c r="R8" s="781"/>
      <c r="S8" s="782">
        <f>+S9+S16+S26+S36</f>
        <v>0</v>
      </c>
    </row>
    <row r="9" spans="1:19" s="27" customFormat="1" ht="30" customHeight="1">
      <c r="A9" s="783" t="s">
        <v>230</v>
      </c>
      <c r="B9" s="784"/>
      <c r="C9" s="784"/>
      <c r="D9" s="784"/>
      <c r="E9" s="784"/>
      <c r="F9" s="784"/>
      <c r="G9" s="784"/>
      <c r="H9" s="785">
        <v>25</v>
      </c>
      <c r="I9" s="788">
        <f>SUM(I10:I15)</f>
        <v>19</v>
      </c>
      <c r="J9" s="490"/>
      <c r="K9" s="491">
        <f>SUM(K10:K15)</f>
        <v>0</v>
      </c>
      <c r="L9" s="490"/>
      <c r="M9" s="491">
        <f>SUM(M10:M15)</f>
        <v>2</v>
      </c>
      <c r="N9" s="490"/>
      <c r="O9" s="491">
        <f>SUM(O10:O15)</f>
        <v>0</v>
      </c>
      <c r="P9" s="490"/>
      <c r="Q9" s="491">
        <f>SUM(Q10:Q15)</f>
        <v>17</v>
      </c>
      <c r="R9" s="786"/>
      <c r="S9" s="787">
        <f>SUM(S10:S15)</f>
        <v>0</v>
      </c>
    </row>
    <row r="10" spans="1:19" ht="30" customHeight="1">
      <c r="A10" s="789"/>
      <c r="B10" s="790"/>
      <c r="C10" s="171"/>
      <c r="D10" s="165" t="s">
        <v>231</v>
      </c>
      <c r="E10" s="166"/>
      <c r="F10" s="167" t="s">
        <v>232</v>
      </c>
      <c r="G10" s="168"/>
      <c r="H10" s="862">
        <v>18</v>
      </c>
      <c r="I10" s="811">
        <f>K10+M10+O10+Q10+S10</f>
        <v>9</v>
      </c>
      <c r="J10" s="492"/>
      <c r="K10" s="493">
        <v>0</v>
      </c>
      <c r="L10" s="492"/>
      <c r="M10" s="493">
        <v>0</v>
      </c>
      <c r="N10" s="492"/>
      <c r="O10" s="493">
        <v>0</v>
      </c>
      <c r="P10" s="492"/>
      <c r="Q10" s="493">
        <v>9</v>
      </c>
      <c r="R10" s="169"/>
      <c r="S10" s="170">
        <v>0</v>
      </c>
    </row>
    <row r="11" spans="1:19" ht="30" customHeight="1">
      <c r="A11" s="791"/>
      <c r="B11" s="792"/>
      <c r="C11" s="173"/>
      <c r="D11" s="168"/>
      <c r="E11" s="168"/>
      <c r="F11" s="167" t="s">
        <v>233</v>
      </c>
      <c r="G11" s="168"/>
      <c r="H11" s="863">
        <v>1</v>
      </c>
      <c r="I11" s="811">
        <f t="shared" ref="I11:I15" si="0">K11+M11+O11+Q11+S11</f>
        <v>2</v>
      </c>
      <c r="J11" s="492"/>
      <c r="K11" s="493">
        <v>0</v>
      </c>
      <c r="L11" s="492"/>
      <c r="M11" s="493">
        <v>0</v>
      </c>
      <c r="N11" s="492"/>
      <c r="O11" s="493">
        <v>0</v>
      </c>
      <c r="P11" s="492"/>
      <c r="Q11" s="493">
        <v>2</v>
      </c>
      <c r="R11" s="169"/>
      <c r="S11" s="170">
        <v>0</v>
      </c>
    </row>
    <row r="12" spans="1:19" ht="30" customHeight="1">
      <c r="A12" s="793" t="s">
        <v>150</v>
      </c>
      <c r="B12" s="792"/>
      <c r="C12" s="171"/>
      <c r="D12" s="165" t="s">
        <v>234</v>
      </c>
      <c r="E12" s="166"/>
      <c r="F12" s="167" t="s">
        <v>232</v>
      </c>
      <c r="G12" s="168"/>
      <c r="H12" s="862">
        <v>4</v>
      </c>
      <c r="I12" s="811">
        <f t="shared" si="0"/>
        <v>6</v>
      </c>
      <c r="J12" s="492"/>
      <c r="K12" s="493">
        <v>0</v>
      </c>
      <c r="L12" s="492"/>
      <c r="M12" s="493">
        <v>1</v>
      </c>
      <c r="N12" s="492"/>
      <c r="O12" s="493">
        <v>0</v>
      </c>
      <c r="P12" s="492"/>
      <c r="Q12" s="493">
        <v>5</v>
      </c>
      <c r="R12" s="169"/>
      <c r="S12" s="170">
        <v>0</v>
      </c>
    </row>
    <row r="13" spans="1:19" ht="30" customHeight="1">
      <c r="A13" s="791"/>
      <c r="B13" s="792"/>
      <c r="C13" s="173"/>
      <c r="D13" s="168"/>
      <c r="E13" s="168"/>
      <c r="F13" s="167" t="s">
        <v>233</v>
      </c>
      <c r="G13" s="168"/>
      <c r="H13" s="862">
        <v>0</v>
      </c>
      <c r="I13" s="811">
        <f t="shared" si="0"/>
        <v>0</v>
      </c>
      <c r="J13" s="492"/>
      <c r="K13" s="493">
        <v>0</v>
      </c>
      <c r="L13" s="492"/>
      <c r="M13" s="493">
        <v>0</v>
      </c>
      <c r="N13" s="492"/>
      <c r="O13" s="493">
        <v>0</v>
      </c>
      <c r="P13" s="492"/>
      <c r="Q13" s="493">
        <v>0</v>
      </c>
      <c r="R13" s="169"/>
      <c r="S13" s="170">
        <v>0</v>
      </c>
    </row>
    <row r="14" spans="1:19" ht="30" customHeight="1">
      <c r="A14" s="791"/>
      <c r="B14" s="792"/>
      <c r="C14" s="171"/>
      <c r="D14" s="165" t="s">
        <v>235</v>
      </c>
      <c r="E14" s="166"/>
      <c r="F14" s="167" t="s">
        <v>232</v>
      </c>
      <c r="G14" s="168"/>
      <c r="H14" s="862">
        <v>2</v>
      </c>
      <c r="I14" s="811">
        <f t="shared" si="0"/>
        <v>2</v>
      </c>
      <c r="J14" s="492"/>
      <c r="K14" s="493">
        <v>0</v>
      </c>
      <c r="L14" s="492"/>
      <c r="M14" s="493">
        <v>1</v>
      </c>
      <c r="N14" s="492"/>
      <c r="O14" s="493">
        <v>0</v>
      </c>
      <c r="P14" s="492"/>
      <c r="Q14" s="493">
        <v>1</v>
      </c>
      <c r="R14" s="169"/>
      <c r="S14" s="170">
        <v>0</v>
      </c>
    </row>
    <row r="15" spans="1:19" ht="30" customHeight="1">
      <c r="A15" s="794"/>
      <c r="B15" s="795"/>
      <c r="C15" s="171"/>
      <c r="D15" s="171"/>
      <c r="E15" s="171"/>
      <c r="F15" s="167" t="s">
        <v>233</v>
      </c>
      <c r="G15" s="168"/>
      <c r="H15" s="862">
        <v>0</v>
      </c>
      <c r="I15" s="811">
        <f t="shared" si="0"/>
        <v>0</v>
      </c>
      <c r="J15" s="492"/>
      <c r="K15" s="493">
        <v>0</v>
      </c>
      <c r="L15" s="492"/>
      <c r="M15" s="493">
        <v>0</v>
      </c>
      <c r="N15" s="492"/>
      <c r="O15" s="493">
        <v>0</v>
      </c>
      <c r="P15" s="492"/>
      <c r="Q15" s="493">
        <v>0</v>
      </c>
      <c r="R15" s="169"/>
      <c r="S15" s="170">
        <v>0</v>
      </c>
    </row>
    <row r="16" spans="1:19" s="27" customFormat="1" ht="30" customHeight="1">
      <c r="A16" s="783" t="s">
        <v>236</v>
      </c>
      <c r="B16" s="784"/>
      <c r="C16" s="784"/>
      <c r="D16" s="784"/>
      <c r="E16" s="784"/>
      <c r="F16" s="804"/>
      <c r="G16" s="804"/>
      <c r="H16" s="805">
        <v>2595</v>
      </c>
      <c r="I16" s="788">
        <f>SUM(I17:I25)</f>
        <v>2497</v>
      </c>
      <c r="J16" s="490"/>
      <c r="K16" s="491">
        <f>SUM(K17:K25)</f>
        <v>287</v>
      </c>
      <c r="L16" s="1329">
        <f>SUM(M17:M25)</f>
        <v>473</v>
      </c>
      <c r="M16" s="1330"/>
      <c r="N16" s="490"/>
      <c r="O16" s="491">
        <f>SUM(O17:O25)</f>
        <v>12</v>
      </c>
      <c r="P16" s="1329">
        <f>SUM(Q17:Q25)</f>
        <v>1725</v>
      </c>
      <c r="Q16" s="1330"/>
      <c r="R16" s="786"/>
      <c r="S16" s="787">
        <f>SUM(S17:S25)</f>
        <v>0</v>
      </c>
    </row>
    <row r="17" spans="1:19" ht="30" customHeight="1">
      <c r="A17" s="789"/>
      <c r="B17" s="790"/>
      <c r="C17" s="171"/>
      <c r="D17" s="166"/>
      <c r="E17" s="166"/>
      <c r="F17" s="167" t="s">
        <v>237</v>
      </c>
      <c r="G17" s="168"/>
      <c r="H17" s="862">
        <v>327</v>
      </c>
      <c r="I17" s="811">
        <f t="shared" ref="I17:I25" si="1">K17+M17+O17+Q17+S17</f>
        <v>316</v>
      </c>
      <c r="J17" s="492"/>
      <c r="K17" s="493">
        <v>1</v>
      </c>
      <c r="L17" s="492"/>
      <c r="M17" s="493">
        <v>26</v>
      </c>
      <c r="N17" s="492"/>
      <c r="O17" s="493">
        <v>0</v>
      </c>
      <c r="P17" s="492"/>
      <c r="Q17" s="493">
        <v>289</v>
      </c>
      <c r="R17" s="169"/>
      <c r="S17" s="170">
        <v>0</v>
      </c>
    </row>
    <row r="18" spans="1:19" ht="30" customHeight="1">
      <c r="A18" s="791"/>
      <c r="B18" s="792"/>
      <c r="C18" s="171"/>
      <c r="D18" s="165" t="s">
        <v>231</v>
      </c>
      <c r="E18" s="166"/>
      <c r="F18" s="167" t="s">
        <v>232</v>
      </c>
      <c r="G18" s="168"/>
      <c r="H18" s="862">
        <v>582</v>
      </c>
      <c r="I18" s="811">
        <f t="shared" si="1"/>
        <v>497</v>
      </c>
      <c r="J18" s="492"/>
      <c r="K18" s="493">
        <v>3</v>
      </c>
      <c r="L18" s="492"/>
      <c r="M18" s="493">
        <v>55</v>
      </c>
      <c r="N18" s="492"/>
      <c r="O18" s="493">
        <v>0</v>
      </c>
      <c r="P18" s="492"/>
      <c r="Q18" s="493">
        <v>439</v>
      </c>
      <c r="R18" s="169"/>
      <c r="S18" s="170">
        <v>0</v>
      </c>
    </row>
    <row r="19" spans="1:19" ht="30" customHeight="1">
      <c r="A19" s="791"/>
      <c r="B19" s="792"/>
      <c r="C19" s="173"/>
      <c r="D19" s="168"/>
      <c r="E19" s="168"/>
      <c r="F19" s="167" t="s">
        <v>233</v>
      </c>
      <c r="G19" s="168"/>
      <c r="H19" s="862">
        <v>70</v>
      </c>
      <c r="I19" s="811">
        <f t="shared" si="1"/>
        <v>87</v>
      </c>
      <c r="J19" s="492"/>
      <c r="K19" s="493">
        <v>0</v>
      </c>
      <c r="L19" s="492"/>
      <c r="M19" s="493">
        <v>7</v>
      </c>
      <c r="N19" s="492"/>
      <c r="O19" s="493">
        <v>0</v>
      </c>
      <c r="P19" s="492"/>
      <c r="Q19" s="493">
        <v>80</v>
      </c>
      <c r="R19" s="169"/>
      <c r="S19" s="170">
        <v>0</v>
      </c>
    </row>
    <row r="20" spans="1:19" ht="30" customHeight="1">
      <c r="A20" s="791"/>
      <c r="B20" s="792"/>
      <c r="C20" s="171"/>
      <c r="D20" s="166"/>
      <c r="E20" s="166"/>
      <c r="F20" s="167" t="s">
        <v>237</v>
      </c>
      <c r="G20" s="168"/>
      <c r="H20" s="862">
        <v>201</v>
      </c>
      <c r="I20" s="811">
        <f t="shared" si="1"/>
        <v>187</v>
      </c>
      <c r="J20" s="492"/>
      <c r="K20" s="493">
        <v>5</v>
      </c>
      <c r="L20" s="492"/>
      <c r="M20" s="493">
        <v>40</v>
      </c>
      <c r="N20" s="492"/>
      <c r="O20" s="493">
        <v>0</v>
      </c>
      <c r="P20" s="492"/>
      <c r="Q20" s="494">
        <v>142</v>
      </c>
      <c r="R20" s="169"/>
      <c r="S20" s="170">
        <v>0</v>
      </c>
    </row>
    <row r="21" spans="1:19" ht="30" customHeight="1">
      <c r="A21" s="793" t="s">
        <v>151</v>
      </c>
      <c r="B21" s="792"/>
      <c r="C21" s="171"/>
      <c r="D21" s="165" t="s">
        <v>234</v>
      </c>
      <c r="E21" s="166"/>
      <c r="F21" s="167" t="s">
        <v>232</v>
      </c>
      <c r="G21" s="168"/>
      <c r="H21" s="862">
        <v>1204</v>
      </c>
      <c r="I21" s="811">
        <f t="shared" si="1"/>
        <v>1173</v>
      </c>
      <c r="J21" s="492"/>
      <c r="K21" s="493">
        <v>220</v>
      </c>
      <c r="L21" s="492"/>
      <c r="M21" s="493">
        <v>286</v>
      </c>
      <c r="N21" s="492"/>
      <c r="O21" s="493">
        <v>8</v>
      </c>
      <c r="P21" s="495"/>
      <c r="Q21" s="496">
        <v>659</v>
      </c>
      <c r="R21" s="172"/>
      <c r="S21" s="170">
        <v>0</v>
      </c>
    </row>
    <row r="22" spans="1:19" ht="30" customHeight="1">
      <c r="A22" s="791"/>
      <c r="B22" s="792"/>
      <c r="C22" s="173"/>
      <c r="D22" s="168"/>
      <c r="E22" s="168"/>
      <c r="F22" s="167" t="s">
        <v>233</v>
      </c>
      <c r="G22" s="168"/>
      <c r="H22" s="862">
        <v>21</v>
      </c>
      <c r="I22" s="811">
        <f t="shared" si="1"/>
        <v>26</v>
      </c>
      <c r="J22" s="492"/>
      <c r="K22" s="493">
        <v>0</v>
      </c>
      <c r="L22" s="492"/>
      <c r="M22" s="493">
        <v>3</v>
      </c>
      <c r="N22" s="492"/>
      <c r="O22" s="493">
        <v>0</v>
      </c>
      <c r="P22" s="492"/>
      <c r="Q22" s="493">
        <v>23</v>
      </c>
      <c r="R22" s="169"/>
      <c r="S22" s="170">
        <v>0</v>
      </c>
    </row>
    <row r="23" spans="1:19" ht="30" customHeight="1">
      <c r="A23" s="791"/>
      <c r="B23" s="792"/>
      <c r="C23" s="171"/>
      <c r="D23" s="166"/>
      <c r="E23" s="166"/>
      <c r="F23" s="167" t="s">
        <v>237</v>
      </c>
      <c r="G23" s="168"/>
      <c r="H23" s="862">
        <v>7</v>
      </c>
      <c r="I23" s="811">
        <f t="shared" si="1"/>
        <v>7</v>
      </c>
      <c r="J23" s="492"/>
      <c r="K23" s="493">
        <v>0</v>
      </c>
      <c r="L23" s="492"/>
      <c r="M23" s="493">
        <v>0</v>
      </c>
      <c r="N23" s="492"/>
      <c r="O23" s="493">
        <v>0</v>
      </c>
      <c r="P23" s="492"/>
      <c r="Q23" s="493">
        <v>7</v>
      </c>
      <c r="R23" s="169"/>
      <c r="S23" s="170">
        <v>0</v>
      </c>
    </row>
    <row r="24" spans="1:19" ht="30" customHeight="1">
      <c r="A24" s="791"/>
      <c r="B24" s="792"/>
      <c r="C24" s="171"/>
      <c r="D24" s="165" t="s">
        <v>235</v>
      </c>
      <c r="E24" s="166"/>
      <c r="F24" s="167" t="s">
        <v>232</v>
      </c>
      <c r="G24" s="168"/>
      <c r="H24" s="862">
        <v>183</v>
      </c>
      <c r="I24" s="811">
        <f t="shared" si="1"/>
        <v>204</v>
      </c>
      <c r="J24" s="492"/>
      <c r="K24" s="493">
        <v>58</v>
      </c>
      <c r="L24" s="492"/>
      <c r="M24" s="493">
        <v>56</v>
      </c>
      <c r="N24" s="492"/>
      <c r="O24" s="493">
        <v>4</v>
      </c>
      <c r="P24" s="492"/>
      <c r="Q24" s="493">
        <v>86</v>
      </c>
      <c r="R24" s="169"/>
      <c r="S24" s="170">
        <v>0</v>
      </c>
    </row>
    <row r="25" spans="1:19" ht="30" customHeight="1">
      <c r="A25" s="796"/>
      <c r="B25" s="797"/>
      <c r="C25" s="171"/>
      <c r="D25" s="171"/>
      <c r="E25" s="171"/>
      <c r="F25" s="164" t="s">
        <v>233</v>
      </c>
      <c r="G25" s="171"/>
      <c r="H25" s="864">
        <v>0</v>
      </c>
      <c r="I25" s="811">
        <f t="shared" si="1"/>
        <v>0</v>
      </c>
      <c r="J25" s="497"/>
      <c r="K25" s="494">
        <v>0</v>
      </c>
      <c r="L25" s="497"/>
      <c r="M25" s="494">
        <v>0</v>
      </c>
      <c r="N25" s="497"/>
      <c r="O25" s="494">
        <v>0</v>
      </c>
      <c r="P25" s="497"/>
      <c r="Q25" s="494">
        <v>0</v>
      </c>
      <c r="R25" s="169"/>
      <c r="S25" s="170">
        <v>0</v>
      </c>
    </row>
    <row r="26" spans="1:19" s="27" customFormat="1" ht="30" customHeight="1">
      <c r="A26" s="798" t="s">
        <v>238</v>
      </c>
      <c r="B26" s="799"/>
      <c r="C26" s="799"/>
      <c r="D26" s="799"/>
      <c r="E26" s="799"/>
      <c r="F26" s="799"/>
      <c r="G26" s="799"/>
      <c r="H26" s="806">
        <v>2481</v>
      </c>
      <c r="I26" s="812">
        <f>SUM(I27:I35)</f>
        <v>2618</v>
      </c>
      <c r="J26" s="498"/>
      <c r="K26" s="499">
        <f>SUM(K27:K35)</f>
        <v>143</v>
      </c>
      <c r="L26" s="1329">
        <f>SUM(M27:M35)</f>
        <v>391</v>
      </c>
      <c r="M26" s="1330"/>
      <c r="N26" s="498"/>
      <c r="O26" s="499">
        <f>SUM(O27:O35)</f>
        <v>6</v>
      </c>
      <c r="P26" s="1329">
        <f>SUM(Q27:Q35)</f>
        <v>2078</v>
      </c>
      <c r="Q26" s="1330"/>
      <c r="R26" s="786"/>
      <c r="S26" s="787">
        <f>SUM(S27:S35)</f>
        <v>0</v>
      </c>
    </row>
    <row r="27" spans="1:19" ht="30" customHeight="1">
      <c r="A27" s="800"/>
      <c r="B27" s="801"/>
      <c r="C27" s="171"/>
      <c r="D27" s="166"/>
      <c r="E27" s="166"/>
      <c r="F27" s="167" t="s">
        <v>237</v>
      </c>
      <c r="G27" s="168"/>
      <c r="H27" s="862">
        <v>455</v>
      </c>
      <c r="I27" s="811">
        <f t="shared" ref="I27:I36" si="2">K27+M27+O27+Q27+S27</f>
        <v>436</v>
      </c>
      <c r="J27" s="492"/>
      <c r="K27" s="493">
        <v>1</v>
      </c>
      <c r="L27" s="492"/>
      <c r="M27" s="493">
        <v>16</v>
      </c>
      <c r="N27" s="492"/>
      <c r="O27" s="493">
        <v>0</v>
      </c>
      <c r="P27" s="492"/>
      <c r="Q27" s="493">
        <v>419</v>
      </c>
      <c r="R27" s="169"/>
      <c r="S27" s="170">
        <v>0</v>
      </c>
    </row>
    <row r="28" spans="1:19" ht="30" customHeight="1">
      <c r="A28" s="791"/>
      <c r="B28" s="792"/>
      <c r="C28" s="171"/>
      <c r="D28" s="165" t="s">
        <v>231</v>
      </c>
      <c r="E28" s="166"/>
      <c r="F28" s="167" t="s">
        <v>232</v>
      </c>
      <c r="G28" s="168"/>
      <c r="H28" s="862">
        <v>607</v>
      </c>
      <c r="I28" s="811">
        <f t="shared" si="2"/>
        <v>612</v>
      </c>
      <c r="J28" s="492"/>
      <c r="K28" s="493">
        <v>8</v>
      </c>
      <c r="L28" s="492"/>
      <c r="M28" s="493">
        <v>73</v>
      </c>
      <c r="N28" s="492"/>
      <c r="O28" s="493">
        <v>0</v>
      </c>
      <c r="P28" s="492"/>
      <c r="Q28" s="493">
        <v>531</v>
      </c>
      <c r="R28" s="169"/>
      <c r="S28" s="170">
        <v>0</v>
      </c>
    </row>
    <row r="29" spans="1:19" ht="30" customHeight="1">
      <c r="A29" s="791"/>
      <c r="B29" s="792"/>
      <c r="C29" s="173"/>
      <c r="D29" s="168"/>
      <c r="E29" s="168"/>
      <c r="F29" s="167" t="s">
        <v>233</v>
      </c>
      <c r="G29" s="168"/>
      <c r="H29" s="862">
        <v>70</v>
      </c>
      <c r="I29" s="811">
        <f t="shared" si="2"/>
        <v>66</v>
      </c>
      <c r="J29" s="492"/>
      <c r="K29" s="493">
        <v>0</v>
      </c>
      <c r="L29" s="492"/>
      <c r="M29" s="493">
        <v>2</v>
      </c>
      <c r="N29" s="492"/>
      <c r="O29" s="493">
        <v>0</v>
      </c>
      <c r="P29" s="492"/>
      <c r="Q29" s="493">
        <v>64</v>
      </c>
      <c r="R29" s="169"/>
      <c r="S29" s="170">
        <v>0</v>
      </c>
    </row>
    <row r="30" spans="1:19" ht="30" customHeight="1">
      <c r="A30" s="791"/>
      <c r="B30" s="792"/>
      <c r="C30" s="171"/>
      <c r="D30" s="166"/>
      <c r="E30" s="166"/>
      <c r="F30" s="167" t="s">
        <v>237</v>
      </c>
      <c r="G30" s="168"/>
      <c r="H30" s="862">
        <v>275</v>
      </c>
      <c r="I30" s="811">
        <f t="shared" si="2"/>
        <v>333</v>
      </c>
      <c r="J30" s="492"/>
      <c r="K30" s="493">
        <v>7</v>
      </c>
      <c r="L30" s="492"/>
      <c r="M30" s="493">
        <v>56</v>
      </c>
      <c r="N30" s="492"/>
      <c r="O30" s="493">
        <v>0</v>
      </c>
      <c r="P30" s="492"/>
      <c r="Q30" s="493">
        <v>270</v>
      </c>
      <c r="R30" s="169"/>
      <c r="S30" s="170">
        <v>0</v>
      </c>
    </row>
    <row r="31" spans="1:19" ht="30" customHeight="1">
      <c r="A31" s="793" t="s">
        <v>152</v>
      </c>
      <c r="B31" s="792"/>
      <c r="C31" s="171"/>
      <c r="D31" s="165" t="s">
        <v>234</v>
      </c>
      <c r="E31" s="166"/>
      <c r="F31" s="167" t="s">
        <v>232</v>
      </c>
      <c r="G31" s="168"/>
      <c r="H31" s="862">
        <v>930</v>
      </c>
      <c r="I31" s="811">
        <f t="shared" si="2"/>
        <v>1010</v>
      </c>
      <c r="J31" s="492"/>
      <c r="K31" s="493">
        <v>108</v>
      </c>
      <c r="L31" s="492"/>
      <c r="M31" s="493">
        <v>219</v>
      </c>
      <c r="N31" s="492"/>
      <c r="O31" s="493">
        <v>3</v>
      </c>
      <c r="P31" s="492"/>
      <c r="Q31" s="493">
        <v>680</v>
      </c>
      <c r="R31" s="169"/>
      <c r="S31" s="170">
        <v>0</v>
      </c>
    </row>
    <row r="32" spans="1:19" ht="30" customHeight="1">
      <c r="A32" s="791"/>
      <c r="B32" s="792"/>
      <c r="C32" s="173"/>
      <c r="D32" s="168"/>
      <c r="E32" s="168"/>
      <c r="F32" s="167" t="s">
        <v>233</v>
      </c>
      <c r="G32" s="168"/>
      <c r="H32" s="862">
        <v>21</v>
      </c>
      <c r="I32" s="811">
        <f t="shared" si="2"/>
        <v>34</v>
      </c>
      <c r="J32" s="492"/>
      <c r="K32" s="493">
        <v>0</v>
      </c>
      <c r="L32" s="492"/>
      <c r="M32" s="493">
        <v>2</v>
      </c>
      <c r="N32" s="492"/>
      <c r="O32" s="493">
        <v>0</v>
      </c>
      <c r="P32" s="492"/>
      <c r="Q32" s="493">
        <v>32</v>
      </c>
      <c r="R32" s="169"/>
      <c r="S32" s="170">
        <v>0</v>
      </c>
    </row>
    <row r="33" spans="1:19" ht="30" customHeight="1">
      <c r="A33" s="791"/>
      <c r="B33" s="792"/>
      <c r="C33" s="171"/>
      <c r="D33" s="166"/>
      <c r="E33" s="166"/>
      <c r="F33" s="167" t="s">
        <v>237</v>
      </c>
      <c r="G33" s="168"/>
      <c r="H33" s="862">
        <v>7</v>
      </c>
      <c r="I33" s="811">
        <f t="shared" si="2"/>
        <v>15</v>
      </c>
      <c r="J33" s="492"/>
      <c r="K33" s="493">
        <v>0</v>
      </c>
      <c r="L33" s="492"/>
      <c r="M33" s="493">
        <v>3</v>
      </c>
      <c r="N33" s="492"/>
      <c r="O33" s="493">
        <v>0</v>
      </c>
      <c r="P33" s="492"/>
      <c r="Q33" s="493">
        <v>12</v>
      </c>
      <c r="R33" s="169"/>
      <c r="S33" s="170">
        <v>0</v>
      </c>
    </row>
    <row r="34" spans="1:19" ht="30" customHeight="1">
      <c r="A34" s="791"/>
      <c r="B34" s="792"/>
      <c r="C34" s="171"/>
      <c r="D34" s="165" t="s">
        <v>235</v>
      </c>
      <c r="E34" s="166"/>
      <c r="F34" s="167" t="s">
        <v>232</v>
      </c>
      <c r="G34" s="168"/>
      <c r="H34" s="862">
        <v>116</v>
      </c>
      <c r="I34" s="811">
        <f t="shared" si="2"/>
        <v>112</v>
      </c>
      <c r="J34" s="492"/>
      <c r="K34" s="493">
        <v>19</v>
      </c>
      <c r="L34" s="492"/>
      <c r="M34" s="493">
        <v>20</v>
      </c>
      <c r="N34" s="492"/>
      <c r="O34" s="493">
        <v>3</v>
      </c>
      <c r="P34" s="492"/>
      <c r="Q34" s="493">
        <v>70</v>
      </c>
      <c r="R34" s="169"/>
      <c r="S34" s="170">
        <v>0</v>
      </c>
    </row>
    <row r="35" spans="1:19" ht="30" customHeight="1">
      <c r="A35" s="796"/>
      <c r="B35" s="797"/>
      <c r="C35" s="173"/>
      <c r="D35" s="168"/>
      <c r="E35" s="168"/>
      <c r="F35" s="167" t="s">
        <v>233</v>
      </c>
      <c r="G35" s="168"/>
      <c r="H35" s="862">
        <v>0</v>
      </c>
      <c r="I35" s="811">
        <f t="shared" si="2"/>
        <v>0</v>
      </c>
      <c r="J35" s="492"/>
      <c r="K35" s="493">
        <v>0</v>
      </c>
      <c r="L35" s="492"/>
      <c r="M35" s="493">
        <v>0</v>
      </c>
      <c r="N35" s="492"/>
      <c r="O35" s="493">
        <v>0</v>
      </c>
      <c r="P35" s="492"/>
      <c r="Q35" s="493">
        <v>0</v>
      </c>
      <c r="R35" s="169"/>
      <c r="S35" s="170">
        <v>0</v>
      </c>
    </row>
    <row r="36" spans="1:19" s="27" customFormat="1" ht="30" customHeight="1" thickBot="1">
      <c r="A36" s="802" t="s">
        <v>224</v>
      </c>
      <c r="B36" s="803"/>
      <c r="C36" s="803"/>
      <c r="D36" s="803"/>
      <c r="E36" s="803"/>
      <c r="F36" s="803"/>
      <c r="G36" s="803"/>
      <c r="H36" s="807">
        <v>0</v>
      </c>
      <c r="I36" s="813">
        <f t="shared" si="2"/>
        <v>0</v>
      </c>
      <c r="J36" s="500"/>
      <c r="K36" s="808">
        <v>0</v>
      </c>
      <c r="L36" s="500"/>
      <c r="M36" s="808">
        <v>0</v>
      </c>
      <c r="N36" s="500"/>
      <c r="O36" s="808">
        <v>0</v>
      </c>
      <c r="P36" s="500"/>
      <c r="Q36" s="808">
        <v>0</v>
      </c>
      <c r="R36" s="809"/>
      <c r="S36" s="810">
        <v>0</v>
      </c>
    </row>
    <row r="38" spans="1:19" ht="14.25">
      <c r="A38" s="56" t="s">
        <v>381</v>
      </c>
      <c r="D38" s="56"/>
      <c r="G38" s="56"/>
      <c r="I38" s="56"/>
    </row>
    <row r="43" spans="1:19">
      <c r="J43" s="1" t="s">
        <v>213</v>
      </c>
    </row>
  </sheetData>
  <mergeCells count="21">
    <mergeCell ref="P26:Q26"/>
    <mergeCell ref="L5:M5"/>
    <mergeCell ref="L8:M8"/>
    <mergeCell ref="L16:M16"/>
    <mergeCell ref="L26:M26"/>
    <mergeCell ref="N5:O6"/>
    <mergeCell ref="P16:Q16"/>
    <mergeCell ref="P8:Q8"/>
    <mergeCell ref="R7:S7"/>
    <mergeCell ref="J3:Q3"/>
    <mergeCell ref="R3:S6"/>
    <mergeCell ref="A3:G6"/>
    <mergeCell ref="H4:H5"/>
    <mergeCell ref="A7:G7"/>
    <mergeCell ref="I4:I5"/>
    <mergeCell ref="P5:Q5"/>
    <mergeCell ref="J5:K6"/>
    <mergeCell ref="J7:K7"/>
    <mergeCell ref="L7:M7"/>
    <mergeCell ref="N7:O7"/>
    <mergeCell ref="P7:Q7"/>
  </mergeCells>
  <pageMargins left="0.43307086614173229" right="0.39370078740157483" top="0.9055118110236221" bottom="0.98425196850393704" header="0.51181102362204722" footer="0.51181102362204722"/>
  <pageSetup paperSize="9" scale="63" orientation="portrait" r:id="rId1"/>
  <headerFooter alignWithMargins="0">
    <oddHeader>&amp;C16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34"/>
  <sheetViews>
    <sheetView topLeftCell="A22" zoomScaleNormal="100" workbookViewId="0">
      <selection activeCell="J38" sqref="J38"/>
    </sheetView>
  </sheetViews>
  <sheetFormatPr defaultColWidth="9.140625" defaultRowHeight="12.75"/>
  <cols>
    <col min="1" max="1" width="8.7109375" style="1" customWidth="1"/>
    <col min="2" max="4" width="10.7109375" style="1" customWidth="1"/>
    <col min="5" max="5" width="10.28515625" style="1" customWidth="1"/>
    <col min="6" max="6" width="10.85546875" style="1" customWidth="1"/>
    <col min="7" max="7" width="6.7109375" style="1" customWidth="1"/>
    <col min="8" max="8" width="10.85546875" style="1" customWidth="1"/>
    <col min="9" max="9" width="6.7109375" style="1" customWidth="1"/>
    <col min="10" max="16384" width="9.140625" style="1"/>
  </cols>
  <sheetData>
    <row r="1" spans="1:12" ht="18" customHeight="1"/>
    <row r="2" spans="1:12" s="7" customFormat="1" ht="18" customHeight="1">
      <c r="A2" s="171" t="s">
        <v>367</v>
      </c>
      <c r="B2" s="7" t="s">
        <v>240</v>
      </c>
    </row>
    <row r="3" spans="1:12" s="7" customFormat="1" ht="18" customHeight="1">
      <c r="B3" s="7" t="s">
        <v>394</v>
      </c>
    </row>
    <row r="4" spans="1:12" ht="24.95" customHeight="1">
      <c r="A4" s="900" t="s">
        <v>129</v>
      </c>
      <c r="B4" s="901"/>
      <c r="C4" s="901"/>
      <c r="D4" s="901"/>
      <c r="E4" s="901"/>
      <c r="F4" s="1335" t="s">
        <v>452</v>
      </c>
      <c r="G4" s="1336"/>
      <c r="H4" s="1337" t="s">
        <v>489</v>
      </c>
      <c r="I4" s="1338"/>
    </row>
    <row r="5" spans="1:12" ht="24.95" customHeight="1">
      <c r="A5" s="814"/>
      <c r="B5" s="1333" t="s">
        <v>241</v>
      </c>
      <c r="C5" s="1334"/>
      <c r="D5" s="119"/>
      <c r="E5" s="119"/>
      <c r="F5" s="816"/>
      <c r="G5" s="817">
        <v>13</v>
      </c>
      <c r="H5" s="816"/>
      <c r="I5" s="818">
        <v>16</v>
      </c>
    </row>
    <row r="6" spans="1:12" ht="24.95" customHeight="1">
      <c r="A6" s="879" t="s">
        <v>242</v>
      </c>
      <c r="B6" s="1339" t="s">
        <v>243</v>
      </c>
      <c r="C6" s="1340"/>
      <c r="D6" s="174" t="s">
        <v>244</v>
      </c>
      <c r="E6" s="119"/>
      <c r="F6" s="816"/>
      <c r="G6" s="817">
        <v>9</v>
      </c>
      <c r="H6" s="816"/>
      <c r="I6" s="818">
        <v>6</v>
      </c>
    </row>
    <row r="7" spans="1:12" ht="24.95" customHeight="1">
      <c r="A7" s="815"/>
      <c r="B7" s="1341"/>
      <c r="C7" s="1342"/>
      <c r="D7" s="175" t="s">
        <v>239</v>
      </c>
      <c r="E7" s="176"/>
      <c r="F7" s="742"/>
      <c r="G7" s="819">
        <v>3</v>
      </c>
      <c r="H7" s="742"/>
      <c r="I7" s="820">
        <v>4</v>
      </c>
      <c r="K7" s="2"/>
      <c r="L7" s="2"/>
    </row>
    <row r="8" spans="1:12" ht="24.95" customHeight="1">
      <c r="A8" s="1343" t="s">
        <v>408</v>
      </c>
      <c r="B8" s="1344"/>
      <c r="C8" s="1344"/>
      <c r="D8" s="1344"/>
      <c r="E8" s="1345"/>
      <c r="F8" s="821"/>
      <c r="G8" s="822"/>
      <c r="H8" s="821"/>
      <c r="I8" s="823"/>
      <c r="K8" s="2"/>
      <c r="L8" s="2"/>
    </row>
    <row r="9" spans="1:12" ht="24.95" customHeight="1">
      <c r="A9" s="1346"/>
      <c r="B9" s="1347"/>
      <c r="C9" s="1347"/>
      <c r="D9" s="1347"/>
      <c r="E9" s="1348"/>
      <c r="F9" s="821"/>
      <c r="G9" s="822">
        <v>10003</v>
      </c>
      <c r="H9" s="821"/>
      <c r="I9" s="823">
        <v>11078</v>
      </c>
      <c r="K9" s="2"/>
      <c r="L9" s="2"/>
    </row>
    <row r="10" spans="1:12" ht="24.95" customHeight="1">
      <c r="A10" s="1349"/>
      <c r="B10" s="1350"/>
      <c r="C10" s="1350"/>
      <c r="D10" s="1350"/>
      <c r="E10" s="1351"/>
      <c r="F10" s="824"/>
      <c r="G10" s="825"/>
      <c r="H10" s="824"/>
      <c r="I10" s="826"/>
      <c r="K10" s="2"/>
      <c r="L10" s="177"/>
    </row>
    <row r="11" spans="1:12" ht="21.95" customHeight="1">
      <c r="K11" s="2"/>
      <c r="L11" s="2"/>
    </row>
    <row r="12" spans="1:12" ht="21.95" customHeight="1">
      <c r="A12" s="1" t="s">
        <v>245</v>
      </c>
      <c r="K12" s="2"/>
      <c r="L12" s="2"/>
    </row>
    <row r="13" spans="1:12" ht="13.7" customHeight="1">
      <c r="K13" s="2"/>
      <c r="L13" s="2"/>
    </row>
    <row r="14" spans="1:12" ht="13.7" customHeight="1">
      <c r="K14" s="2"/>
      <c r="L14" s="2"/>
    </row>
    <row r="15" spans="1:12" s="7" customFormat="1" ht="21.95" customHeight="1">
      <c r="A15" s="7" t="s">
        <v>366</v>
      </c>
      <c r="B15" s="7" t="s">
        <v>395</v>
      </c>
      <c r="K15" s="166"/>
      <c r="L15" s="166"/>
    </row>
    <row r="16" spans="1:12" ht="26.1" customHeight="1">
      <c r="A16" s="896" t="s">
        <v>129</v>
      </c>
      <c r="B16" s="899"/>
      <c r="C16" s="899"/>
      <c r="D16" s="899"/>
      <c r="E16" s="898"/>
      <c r="F16" s="1354" t="s">
        <v>453</v>
      </c>
      <c r="G16" s="1355"/>
      <c r="H16" s="1352" t="s">
        <v>490</v>
      </c>
      <c r="I16" s="1353"/>
      <c r="K16" s="178"/>
      <c r="L16" s="2"/>
    </row>
    <row r="17" spans="1:12" ht="26.1" customHeight="1">
      <c r="A17" s="766" t="s">
        <v>1</v>
      </c>
      <c r="B17" s="765"/>
      <c r="C17" s="765"/>
      <c r="D17" s="765"/>
      <c r="E17" s="885"/>
      <c r="F17" s="742"/>
      <c r="G17" s="886">
        <v>40</v>
      </c>
      <c r="H17" s="902"/>
      <c r="I17" s="903">
        <v>34</v>
      </c>
      <c r="K17" s="2"/>
      <c r="L17" s="2"/>
    </row>
    <row r="18" spans="1:12" ht="26.1" customHeight="1">
      <c r="A18" s="1358" t="s">
        <v>374</v>
      </c>
      <c r="B18" s="1359"/>
      <c r="C18" s="1359"/>
      <c r="D18" s="1359"/>
      <c r="E18" s="1360"/>
      <c r="F18" s="887"/>
      <c r="G18" s="889">
        <v>1</v>
      </c>
      <c r="H18" s="904"/>
      <c r="I18" s="905">
        <v>0</v>
      </c>
      <c r="K18" s="2"/>
      <c r="L18" s="2"/>
    </row>
    <row r="19" spans="1:12" ht="26.1" customHeight="1">
      <c r="A19" s="1363" t="s">
        <v>246</v>
      </c>
      <c r="B19" s="971"/>
      <c r="C19" s="971"/>
      <c r="D19" s="971"/>
      <c r="E19" s="1362"/>
      <c r="F19" s="890"/>
      <c r="G19" s="892">
        <v>3</v>
      </c>
      <c r="H19" s="906"/>
      <c r="I19" s="907">
        <v>7</v>
      </c>
      <c r="K19" s="2"/>
      <c r="L19" s="2"/>
    </row>
    <row r="20" spans="1:12" ht="26.1" customHeight="1">
      <c r="A20" s="1367" t="s">
        <v>247</v>
      </c>
      <c r="B20" s="1365"/>
      <c r="C20" s="1365"/>
      <c r="D20" s="1365"/>
      <c r="E20" s="1366"/>
      <c r="F20" s="893"/>
      <c r="G20" s="895">
        <v>36</v>
      </c>
      <c r="H20" s="908"/>
      <c r="I20" s="909">
        <v>27</v>
      </c>
      <c r="K20" s="2"/>
      <c r="L20" s="2"/>
    </row>
    <row r="21" spans="1:12" ht="21.95" customHeight="1">
      <c r="A21" s="39"/>
      <c r="B21" s="39"/>
      <c r="C21" s="39"/>
      <c r="D21" s="39"/>
      <c r="E21" s="38"/>
      <c r="F21" s="2"/>
      <c r="G21" s="2"/>
      <c r="H21" s="2"/>
      <c r="I21" s="2"/>
      <c r="K21" s="2"/>
      <c r="L21" s="2"/>
    </row>
    <row r="22" spans="1:12" ht="21.95" customHeight="1">
      <c r="A22" s="39"/>
      <c r="B22" s="39"/>
      <c r="C22" s="39"/>
      <c r="D22" s="39"/>
      <c r="E22" s="38"/>
      <c r="F22" s="2"/>
      <c r="G22" s="2"/>
      <c r="H22" s="2"/>
      <c r="I22" s="2"/>
      <c r="K22" s="2"/>
      <c r="L22" s="2"/>
    </row>
    <row r="23" spans="1:12" ht="21.95" customHeight="1">
      <c r="A23" s="27"/>
      <c r="B23" s="27"/>
      <c r="C23" s="27"/>
      <c r="D23" s="27"/>
      <c r="E23" s="27"/>
      <c r="K23" s="2"/>
      <c r="L23" s="2"/>
    </row>
    <row r="24" spans="1:12" s="7" customFormat="1" ht="21.95" customHeight="1">
      <c r="A24" s="7" t="s">
        <v>368</v>
      </c>
      <c r="B24" s="7" t="s">
        <v>396</v>
      </c>
      <c r="K24" s="166"/>
      <c r="L24" s="166"/>
    </row>
    <row r="25" spans="1:12" ht="24.95" customHeight="1">
      <c r="A25" s="896" t="s">
        <v>129</v>
      </c>
      <c r="B25" s="897"/>
      <c r="C25" s="897"/>
      <c r="D25" s="897"/>
      <c r="E25" s="898"/>
      <c r="F25" s="1354" t="s">
        <v>453</v>
      </c>
      <c r="G25" s="1357"/>
      <c r="H25" s="1356" t="s">
        <v>490</v>
      </c>
      <c r="I25" s="1357"/>
      <c r="K25" s="2"/>
    </row>
    <row r="26" spans="1:12" ht="24.95" customHeight="1">
      <c r="A26" s="766" t="s">
        <v>1</v>
      </c>
      <c r="B26" s="765"/>
      <c r="C26" s="765"/>
      <c r="D26" s="765"/>
      <c r="E26" s="885"/>
      <c r="F26" s="742"/>
      <c r="G26" s="885">
        <v>40</v>
      </c>
      <c r="H26" s="910"/>
      <c r="I26" s="903">
        <v>34</v>
      </c>
      <c r="K26" s="2"/>
    </row>
    <row r="27" spans="1:12" ht="24.95" customHeight="1">
      <c r="A27" s="1358" t="s">
        <v>248</v>
      </c>
      <c r="B27" s="1359"/>
      <c r="C27" s="1359"/>
      <c r="D27" s="1359"/>
      <c r="E27" s="1360"/>
      <c r="F27" s="887"/>
      <c r="G27" s="888">
        <v>4</v>
      </c>
      <c r="H27" s="911"/>
      <c r="I27" s="905">
        <v>4</v>
      </c>
      <c r="K27" s="2"/>
    </row>
    <row r="28" spans="1:12" ht="24.95" customHeight="1">
      <c r="A28" s="1361" t="s">
        <v>249</v>
      </c>
      <c r="B28" s="971"/>
      <c r="C28" s="971"/>
      <c r="D28" s="971"/>
      <c r="E28" s="1362"/>
      <c r="F28" s="890"/>
      <c r="G28" s="891">
        <v>0</v>
      </c>
      <c r="H28" s="912"/>
      <c r="I28" s="907">
        <v>0</v>
      </c>
    </row>
    <row r="29" spans="1:12" ht="24.95" customHeight="1">
      <c r="A29" s="1363" t="s">
        <v>420</v>
      </c>
      <c r="B29" s="971"/>
      <c r="C29" s="971"/>
      <c r="D29" s="971"/>
      <c r="E29" s="1362"/>
      <c r="F29" s="890"/>
      <c r="G29" s="891">
        <v>0</v>
      </c>
      <c r="H29" s="912"/>
      <c r="I29" s="907">
        <v>0</v>
      </c>
    </row>
    <row r="30" spans="1:12" ht="24.95" customHeight="1">
      <c r="A30" s="1363" t="s">
        <v>421</v>
      </c>
      <c r="B30" s="971"/>
      <c r="C30" s="971"/>
      <c r="D30" s="971"/>
      <c r="E30" s="1362"/>
      <c r="F30" s="890"/>
      <c r="G30" s="891">
        <v>0</v>
      </c>
      <c r="H30" s="912"/>
      <c r="I30" s="907">
        <v>2</v>
      </c>
    </row>
    <row r="31" spans="1:12" ht="24.95" customHeight="1">
      <c r="A31" s="1364" t="s">
        <v>250</v>
      </c>
      <c r="B31" s="1365"/>
      <c r="C31" s="1365"/>
      <c r="D31" s="1365"/>
      <c r="E31" s="1366"/>
      <c r="F31" s="893"/>
      <c r="G31" s="894">
        <v>36</v>
      </c>
      <c r="H31" s="913"/>
      <c r="I31" s="909">
        <v>28</v>
      </c>
    </row>
    <row r="32" spans="1:12" ht="24" customHeight="1">
      <c r="A32" s="158"/>
      <c r="B32" s="39"/>
      <c r="C32" s="39"/>
      <c r="D32" s="39"/>
      <c r="E32" s="38"/>
      <c r="F32" s="1" t="s">
        <v>203</v>
      </c>
    </row>
    <row r="33" spans="1:5" ht="24" customHeight="1">
      <c r="A33" s="56" t="s">
        <v>381</v>
      </c>
    </row>
    <row r="34" spans="1:5" ht="24" customHeight="1">
      <c r="D34" s="179"/>
      <c r="E34" s="179"/>
    </row>
  </sheetData>
  <mergeCells count="17">
    <mergeCell ref="A28:E28"/>
    <mergeCell ref="A29:E29"/>
    <mergeCell ref="A30:E30"/>
    <mergeCell ref="A31:E31"/>
    <mergeCell ref="A18:E18"/>
    <mergeCell ref="A19:E19"/>
    <mergeCell ref="A20:E20"/>
    <mergeCell ref="H16:I16"/>
    <mergeCell ref="F16:G16"/>
    <mergeCell ref="H25:I25"/>
    <mergeCell ref="F25:G25"/>
    <mergeCell ref="A27:E27"/>
    <mergeCell ref="B5:C5"/>
    <mergeCell ref="F4:G4"/>
    <mergeCell ref="H4:I4"/>
    <mergeCell ref="B6:C7"/>
    <mergeCell ref="A8:E10"/>
  </mergeCells>
  <pageMargins left="0.74803149606299213" right="0.74803149606299213" top="0.6692913385826772" bottom="0.51181102362204722" header="0.51181102362204722" footer="0.51181102362204722"/>
  <pageSetup paperSize="9" scale="97" orientation="portrait" r:id="rId1"/>
  <headerFooter alignWithMargins="0">
    <oddHeader>&amp;C17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63"/>
  <sheetViews>
    <sheetView workbookViewId="0">
      <selection sqref="A1:I1"/>
    </sheetView>
  </sheetViews>
  <sheetFormatPr defaultColWidth="9.140625" defaultRowHeight="15"/>
  <cols>
    <col min="1" max="1" width="7.140625" style="27" customWidth="1"/>
    <col min="2" max="2" width="7.42578125" style="27" customWidth="1"/>
    <col min="3" max="7" width="9.140625" style="27"/>
    <col min="8" max="8" width="16.42578125" style="27" customWidth="1"/>
    <col min="9" max="9" width="11.140625" style="27" customWidth="1"/>
    <col min="10" max="16384" width="9.140625" style="27"/>
  </cols>
  <sheetData>
    <row r="1" spans="1:11">
      <c r="A1" s="969" t="s">
        <v>309</v>
      </c>
      <c r="B1" s="969"/>
      <c r="C1" s="969"/>
      <c r="D1" s="969"/>
      <c r="E1" s="969"/>
      <c r="F1" s="969"/>
      <c r="G1" s="969"/>
      <c r="H1" s="969"/>
      <c r="I1" s="969"/>
      <c r="J1" s="225"/>
      <c r="K1" s="225"/>
    </row>
    <row r="2" spans="1:11">
      <c r="A2" s="226" t="s">
        <v>310</v>
      </c>
      <c r="B2" s="227">
        <v>1</v>
      </c>
      <c r="C2" s="228" t="s">
        <v>311</v>
      </c>
      <c r="D2" s="228"/>
      <c r="E2" s="228"/>
      <c r="F2" s="228"/>
      <c r="G2" s="228"/>
      <c r="H2" s="228"/>
      <c r="I2" s="228">
        <v>1</v>
      </c>
      <c r="J2" s="225"/>
      <c r="K2" s="225"/>
    </row>
    <row r="3" spans="1:11">
      <c r="A3" s="226" t="s">
        <v>310</v>
      </c>
      <c r="B3" s="227">
        <v>2</v>
      </c>
      <c r="C3" s="229" t="s">
        <v>312</v>
      </c>
      <c r="D3" s="229"/>
      <c r="E3" s="229"/>
      <c r="F3" s="228"/>
      <c r="G3" s="228"/>
      <c r="H3" s="228"/>
      <c r="I3" s="228">
        <v>2</v>
      </c>
      <c r="J3" s="225"/>
      <c r="K3" s="225"/>
    </row>
    <row r="4" spans="1:11">
      <c r="A4" s="226" t="s">
        <v>310</v>
      </c>
      <c r="B4" s="227">
        <v>3</v>
      </c>
      <c r="C4" s="228" t="s">
        <v>313</v>
      </c>
      <c r="D4" s="228"/>
      <c r="E4" s="228"/>
      <c r="F4" s="228"/>
      <c r="G4" s="228"/>
      <c r="H4" s="228"/>
      <c r="I4" s="228">
        <v>4</v>
      </c>
      <c r="J4" s="225"/>
      <c r="K4" s="225"/>
    </row>
    <row r="5" spans="1:11">
      <c r="A5" s="226" t="s">
        <v>310</v>
      </c>
      <c r="B5" s="227" t="s">
        <v>314</v>
      </c>
      <c r="C5" s="937" t="s">
        <v>315</v>
      </c>
      <c r="D5" s="229"/>
      <c r="E5" s="229"/>
      <c r="F5" s="229"/>
      <c r="G5" s="229"/>
      <c r="H5" s="229"/>
      <c r="I5" s="228">
        <v>4</v>
      </c>
      <c r="J5" s="225"/>
      <c r="K5" s="225"/>
    </row>
    <row r="6" spans="1:11">
      <c r="A6" s="226" t="s">
        <v>310</v>
      </c>
      <c r="B6" s="227" t="s">
        <v>316</v>
      </c>
      <c r="C6" s="937" t="s">
        <v>432</v>
      </c>
      <c r="D6" s="229"/>
      <c r="E6" s="229"/>
      <c r="F6" s="229"/>
      <c r="G6" s="229"/>
      <c r="H6" s="228"/>
      <c r="I6" s="228">
        <v>4</v>
      </c>
      <c r="J6" s="225"/>
      <c r="K6" s="225"/>
    </row>
    <row r="7" spans="1:11">
      <c r="A7" s="226" t="s">
        <v>310</v>
      </c>
      <c r="B7" s="936" t="s">
        <v>430</v>
      </c>
      <c r="C7" s="937" t="s">
        <v>291</v>
      </c>
      <c r="D7" s="229"/>
      <c r="E7" s="229"/>
      <c r="F7" s="229"/>
      <c r="G7" s="229"/>
      <c r="H7" s="228"/>
      <c r="I7" s="228">
        <v>4</v>
      </c>
      <c r="J7" s="225"/>
      <c r="K7" s="225"/>
    </row>
    <row r="8" spans="1:11">
      <c r="A8" s="226" t="s">
        <v>310</v>
      </c>
      <c r="B8" s="227">
        <v>4</v>
      </c>
      <c r="C8" s="229" t="s">
        <v>317</v>
      </c>
      <c r="D8" s="229"/>
      <c r="E8" s="228"/>
      <c r="F8" s="228"/>
      <c r="G8" s="228"/>
      <c r="H8" s="228"/>
      <c r="I8" s="228">
        <v>5</v>
      </c>
      <c r="J8" s="225"/>
      <c r="K8" s="225"/>
    </row>
    <row r="9" spans="1:11">
      <c r="A9" s="226" t="s">
        <v>310</v>
      </c>
      <c r="B9" s="227">
        <v>5</v>
      </c>
      <c r="C9" s="229" t="s">
        <v>318</v>
      </c>
      <c r="D9" s="229"/>
      <c r="E9" s="229"/>
      <c r="F9" s="229"/>
      <c r="G9" s="229"/>
      <c r="H9" s="228"/>
      <c r="I9" s="228">
        <v>6</v>
      </c>
      <c r="J9" s="225"/>
      <c r="K9" s="225"/>
    </row>
    <row r="10" spans="1:11">
      <c r="A10" s="226" t="s">
        <v>310</v>
      </c>
      <c r="B10" s="227">
        <v>6</v>
      </c>
      <c r="C10" s="229" t="s">
        <v>319</v>
      </c>
      <c r="D10" s="228"/>
      <c r="E10" s="228"/>
      <c r="F10" s="228"/>
      <c r="G10" s="228"/>
      <c r="H10" s="228"/>
      <c r="I10" s="228">
        <v>7</v>
      </c>
      <c r="J10" s="225"/>
      <c r="K10" s="225"/>
    </row>
    <row r="11" spans="1:11">
      <c r="A11" s="226"/>
      <c r="B11" s="227"/>
      <c r="C11" s="228" t="s">
        <v>320</v>
      </c>
      <c r="D11" s="228"/>
      <c r="E11" s="228"/>
      <c r="F11" s="228"/>
      <c r="G11" s="228"/>
      <c r="H11" s="228"/>
      <c r="I11" s="228"/>
      <c r="J11" s="225"/>
      <c r="K11" s="225"/>
    </row>
    <row r="12" spans="1:11">
      <c r="A12" s="226" t="s">
        <v>310</v>
      </c>
      <c r="B12" s="227">
        <v>7</v>
      </c>
      <c r="C12" s="229" t="s">
        <v>319</v>
      </c>
      <c r="D12" s="228"/>
      <c r="E12" s="228"/>
      <c r="F12" s="228"/>
      <c r="G12" s="228"/>
      <c r="H12" s="228"/>
      <c r="I12" s="228">
        <v>8</v>
      </c>
      <c r="J12" s="225"/>
      <c r="K12" s="225"/>
    </row>
    <row r="13" spans="1:11">
      <c r="A13" s="226"/>
      <c r="B13" s="227"/>
      <c r="C13" s="229" t="s">
        <v>321</v>
      </c>
      <c r="D13" s="228"/>
      <c r="E13" s="228"/>
      <c r="F13" s="228"/>
      <c r="G13" s="228"/>
      <c r="H13" s="228"/>
      <c r="I13" s="228"/>
      <c r="J13" s="225"/>
      <c r="K13" s="225"/>
    </row>
    <row r="14" spans="1:11">
      <c r="A14" s="226" t="s">
        <v>310</v>
      </c>
      <c r="B14" s="227">
        <v>8</v>
      </c>
      <c r="C14" s="229" t="s">
        <v>319</v>
      </c>
      <c r="D14" s="229"/>
      <c r="E14" s="229"/>
      <c r="F14" s="229"/>
      <c r="G14" s="229"/>
      <c r="H14" s="229"/>
      <c r="I14" s="229">
        <v>9</v>
      </c>
      <c r="J14" s="230"/>
      <c r="K14" s="230"/>
    </row>
    <row r="15" spans="1:11">
      <c r="A15" s="226"/>
      <c r="B15" s="227"/>
      <c r="C15" s="229" t="s">
        <v>322</v>
      </c>
      <c r="D15" s="229"/>
      <c r="E15" s="229"/>
      <c r="F15" s="229"/>
      <c r="G15" s="229"/>
      <c r="H15" s="229"/>
      <c r="I15" s="229"/>
      <c r="J15" s="230"/>
      <c r="K15" s="230"/>
    </row>
    <row r="16" spans="1:11">
      <c r="A16" s="226" t="s">
        <v>310</v>
      </c>
      <c r="B16" s="227" t="s">
        <v>323</v>
      </c>
      <c r="C16" s="937" t="s">
        <v>319</v>
      </c>
      <c r="D16" s="229"/>
      <c r="E16" s="229"/>
      <c r="F16" s="229"/>
      <c r="G16" s="229"/>
      <c r="H16" s="229"/>
      <c r="I16" s="229">
        <v>9</v>
      </c>
      <c r="J16" s="230"/>
      <c r="K16" s="230"/>
    </row>
    <row r="17" spans="1:11">
      <c r="A17" s="226"/>
      <c r="B17" s="227"/>
      <c r="C17" s="229" t="s">
        <v>324</v>
      </c>
      <c r="D17" s="229"/>
      <c r="E17" s="229"/>
      <c r="F17" s="229"/>
      <c r="G17" s="229"/>
      <c r="H17" s="229"/>
      <c r="I17" s="229"/>
      <c r="J17" s="230"/>
      <c r="K17" s="230"/>
    </row>
    <row r="18" spans="1:11">
      <c r="A18" s="226" t="s">
        <v>310</v>
      </c>
      <c r="B18" s="227" t="s">
        <v>325</v>
      </c>
      <c r="C18" s="937" t="s">
        <v>319</v>
      </c>
      <c r="D18" s="229"/>
      <c r="E18" s="229"/>
      <c r="F18" s="229"/>
      <c r="G18" s="229"/>
      <c r="H18" s="229"/>
      <c r="I18" s="229">
        <v>9</v>
      </c>
      <c r="J18" s="230"/>
      <c r="K18" s="230"/>
    </row>
    <row r="19" spans="1:11">
      <c r="A19" s="226"/>
      <c r="B19" s="227"/>
      <c r="C19" s="229" t="s">
        <v>326</v>
      </c>
      <c r="D19" s="229"/>
      <c r="E19" s="229"/>
      <c r="F19" s="229"/>
      <c r="G19" s="229"/>
      <c r="H19" s="229"/>
      <c r="I19" s="229"/>
      <c r="J19" s="230"/>
      <c r="K19" s="230"/>
    </row>
    <row r="20" spans="1:11" ht="25.5" customHeight="1">
      <c r="A20" s="939" t="s">
        <v>310</v>
      </c>
      <c r="B20" s="940" t="s">
        <v>431</v>
      </c>
      <c r="C20" s="970" t="s">
        <v>288</v>
      </c>
      <c r="D20" s="971"/>
      <c r="E20" s="971"/>
      <c r="F20" s="971"/>
      <c r="G20" s="971"/>
      <c r="H20" s="971"/>
      <c r="I20" s="941">
        <v>9</v>
      </c>
      <c r="J20" s="230"/>
      <c r="K20" s="230"/>
    </row>
    <row r="21" spans="1:11">
      <c r="A21" s="226" t="s">
        <v>310</v>
      </c>
      <c r="B21" s="227">
        <v>9</v>
      </c>
      <c r="C21" s="229" t="s">
        <v>327</v>
      </c>
      <c r="D21" s="228"/>
      <c r="E21" s="228"/>
      <c r="F21" s="228"/>
      <c r="G21" s="228"/>
      <c r="H21" s="228"/>
      <c r="I21" s="228">
        <v>10</v>
      </c>
      <c r="J21" s="225"/>
      <c r="K21" s="225"/>
    </row>
    <row r="22" spans="1:11">
      <c r="A22" s="226"/>
      <c r="B22" s="227"/>
      <c r="C22" s="229" t="s">
        <v>328</v>
      </c>
      <c r="D22" s="228"/>
      <c r="E22" s="228"/>
      <c r="F22" s="228"/>
      <c r="G22" s="228"/>
      <c r="H22" s="228"/>
      <c r="I22" s="228"/>
      <c r="J22" s="225"/>
      <c r="K22" s="225"/>
    </row>
    <row r="23" spans="1:11">
      <c r="A23" s="226" t="s">
        <v>310</v>
      </c>
      <c r="B23" s="227">
        <v>10</v>
      </c>
      <c r="C23" s="228" t="s">
        <v>329</v>
      </c>
      <c r="D23" s="228"/>
      <c r="E23" s="228"/>
      <c r="F23" s="228"/>
      <c r="G23" s="228"/>
      <c r="H23" s="228"/>
      <c r="I23" s="228">
        <v>11</v>
      </c>
      <c r="J23" s="225"/>
      <c r="K23" s="225"/>
    </row>
    <row r="24" spans="1:11">
      <c r="A24" s="226"/>
      <c r="B24" s="227"/>
      <c r="C24" s="228" t="s">
        <v>330</v>
      </c>
      <c r="D24" s="228"/>
      <c r="E24" s="228"/>
      <c r="F24" s="228"/>
      <c r="G24" s="228"/>
      <c r="H24" s="228"/>
      <c r="I24" s="228"/>
      <c r="J24" s="225"/>
      <c r="K24" s="225"/>
    </row>
    <row r="25" spans="1:11">
      <c r="A25" s="226" t="s">
        <v>310</v>
      </c>
      <c r="B25" s="227">
        <v>11</v>
      </c>
      <c r="C25" s="228" t="s">
        <v>329</v>
      </c>
      <c r="D25" s="228"/>
      <c r="E25" s="228"/>
      <c r="F25" s="228"/>
      <c r="G25" s="228"/>
      <c r="H25" s="228"/>
      <c r="I25" s="228">
        <v>12</v>
      </c>
      <c r="J25" s="225"/>
      <c r="K25" s="225"/>
    </row>
    <row r="26" spans="1:11">
      <c r="A26" s="226"/>
      <c r="B26" s="227"/>
      <c r="C26" s="228" t="s">
        <v>331</v>
      </c>
      <c r="D26" s="228"/>
      <c r="E26" s="228"/>
      <c r="F26" s="228"/>
      <c r="G26" s="228"/>
      <c r="H26" s="228"/>
      <c r="I26" s="228"/>
      <c r="J26" s="225"/>
      <c r="K26" s="225"/>
    </row>
    <row r="27" spans="1:11">
      <c r="A27" s="226" t="s">
        <v>310</v>
      </c>
      <c r="B27" s="227">
        <v>12</v>
      </c>
      <c r="C27" s="942" t="s">
        <v>332</v>
      </c>
      <c r="D27" s="228"/>
      <c r="E27" s="228"/>
      <c r="F27" s="228"/>
      <c r="G27" s="228"/>
      <c r="H27" s="228"/>
      <c r="I27" s="228">
        <v>12</v>
      </c>
      <c r="J27" s="225"/>
      <c r="K27" s="225"/>
    </row>
    <row r="28" spans="1:11">
      <c r="A28" s="226"/>
      <c r="B28" s="227"/>
      <c r="C28" s="228" t="s">
        <v>333</v>
      </c>
      <c r="D28" s="228"/>
      <c r="E28" s="228"/>
      <c r="F28" s="228"/>
      <c r="G28" s="228"/>
      <c r="H28" s="228"/>
      <c r="I28" s="228"/>
      <c r="J28" s="225"/>
      <c r="K28" s="225"/>
    </row>
    <row r="29" spans="1:11">
      <c r="A29" s="226" t="s">
        <v>310</v>
      </c>
      <c r="B29" s="227">
        <v>13</v>
      </c>
      <c r="C29" s="228" t="s">
        <v>334</v>
      </c>
      <c r="D29" s="228"/>
      <c r="E29" s="228"/>
      <c r="F29" s="228"/>
      <c r="G29" s="228"/>
      <c r="H29" s="228"/>
      <c r="I29" s="228">
        <v>13</v>
      </c>
      <c r="J29" s="225"/>
      <c r="K29" s="225"/>
    </row>
    <row r="30" spans="1:11">
      <c r="A30" s="226"/>
      <c r="B30" s="227"/>
      <c r="C30" s="228" t="s">
        <v>335</v>
      </c>
      <c r="D30" s="228"/>
      <c r="E30" s="228"/>
      <c r="F30" s="228"/>
      <c r="G30" s="228"/>
      <c r="H30" s="228"/>
      <c r="I30" s="228"/>
      <c r="J30" s="225"/>
      <c r="K30" s="225"/>
    </row>
    <row r="31" spans="1:11">
      <c r="A31" s="226" t="s">
        <v>310</v>
      </c>
      <c r="B31" s="227">
        <v>14</v>
      </c>
      <c r="C31" s="228" t="s">
        <v>336</v>
      </c>
      <c r="D31" s="228"/>
      <c r="E31" s="228"/>
      <c r="F31" s="228"/>
      <c r="G31" s="228"/>
      <c r="H31" s="228"/>
      <c r="I31" s="228">
        <v>14</v>
      </c>
      <c r="J31" s="225"/>
      <c r="K31" s="225"/>
    </row>
    <row r="32" spans="1:11">
      <c r="A32" s="226" t="s">
        <v>310</v>
      </c>
      <c r="B32" s="938" t="s">
        <v>433</v>
      </c>
      <c r="C32" s="942" t="s">
        <v>197</v>
      </c>
      <c r="D32" s="228"/>
      <c r="E32" s="228"/>
      <c r="F32" s="228"/>
      <c r="G32" s="228"/>
      <c r="H32" s="228"/>
      <c r="I32" s="228">
        <v>14</v>
      </c>
      <c r="J32" s="225"/>
      <c r="K32" s="225"/>
    </row>
    <row r="33" spans="1:11">
      <c r="A33" s="226" t="s">
        <v>310</v>
      </c>
      <c r="B33" s="227">
        <v>15</v>
      </c>
      <c r="C33" s="942" t="s">
        <v>337</v>
      </c>
      <c r="D33" s="228"/>
      <c r="E33" s="228"/>
      <c r="F33" s="228"/>
      <c r="G33" s="228"/>
      <c r="H33" s="228"/>
      <c r="I33" s="228">
        <v>14</v>
      </c>
      <c r="J33" s="225"/>
      <c r="K33" s="225"/>
    </row>
    <row r="34" spans="1:11">
      <c r="A34" s="226"/>
      <c r="B34" s="227"/>
      <c r="C34" s="228" t="s">
        <v>338</v>
      </c>
      <c r="D34" s="228"/>
      <c r="E34" s="228"/>
      <c r="F34" s="228"/>
      <c r="G34" s="228"/>
      <c r="H34" s="228"/>
      <c r="I34" s="228"/>
      <c r="J34" s="225"/>
      <c r="K34" s="225"/>
    </row>
    <row r="35" spans="1:11">
      <c r="A35" s="226"/>
      <c r="B35" s="227"/>
      <c r="C35" s="228" t="s">
        <v>339</v>
      </c>
      <c r="D35" s="228"/>
      <c r="E35" s="228"/>
      <c r="F35" s="228"/>
      <c r="G35" s="228"/>
      <c r="H35" s="228"/>
      <c r="I35" s="228"/>
      <c r="J35" s="225"/>
      <c r="K35" s="225"/>
    </row>
    <row r="36" spans="1:11">
      <c r="A36" s="226" t="s">
        <v>310</v>
      </c>
      <c r="B36" s="227">
        <v>16</v>
      </c>
      <c r="C36" s="228" t="s">
        <v>340</v>
      </c>
      <c r="D36" s="228"/>
      <c r="E36" s="228"/>
      <c r="F36" s="228"/>
      <c r="G36" s="228"/>
      <c r="H36" s="228"/>
      <c r="I36" s="228">
        <v>15</v>
      </c>
    </row>
    <row r="37" spans="1:11">
      <c r="A37" s="226" t="s">
        <v>310</v>
      </c>
      <c r="B37" s="227">
        <v>17</v>
      </c>
      <c r="C37" s="942" t="s">
        <v>341</v>
      </c>
      <c r="D37" s="228"/>
      <c r="E37" s="228"/>
      <c r="F37" s="228"/>
      <c r="G37" s="228"/>
      <c r="H37" s="228"/>
      <c r="I37" s="228">
        <v>15</v>
      </c>
    </row>
    <row r="38" spans="1:11">
      <c r="A38" s="226" t="s">
        <v>310</v>
      </c>
      <c r="B38" s="227">
        <v>18</v>
      </c>
      <c r="C38" s="942" t="s">
        <v>342</v>
      </c>
      <c r="D38" s="228"/>
      <c r="E38" s="228"/>
      <c r="F38" s="228"/>
      <c r="G38" s="228"/>
      <c r="H38" s="228"/>
      <c r="I38" s="228">
        <v>15</v>
      </c>
    </row>
    <row r="39" spans="1:11">
      <c r="A39" s="226" t="s">
        <v>310</v>
      </c>
      <c r="B39" s="227">
        <v>19</v>
      </c>
      <c r="C39" s="228" t="s">
        <v>343</v>
      </c>
      <c r="D39" s="228"/>
      <c r="E39" s="228"/>
      <c r="F39" s="228"/>
      <c r="G39" s="228"/>
      <c r="H39" s="228"/>
      <c r="I39" s="228">
        <v>16</v>
      </c>
    </row>
    <row r="40" spans="1:11">
      <c r="A40" s="226"/>
      <c r="B40" s="227"/>
      <c r="C40" s="228" t="s">
        <v>344</v>
      </c>
      <c r="D40" s="228"/>
      <c r="E40" s="228"/>
      <c r="F40" s="228"/>
      <c r="G40" s="228"/>
      <c r="H40" s="228"/>
      <c r="I40" s="231"/>
    </row>
    <row r="41" spans="1:11">
      <c r="A41" s="226" t="s">
        <v>310</v>
      </c>
      <c r="B41" s="227">
        <v>20</v>
      </c>
      <c r="C41" s="942" t="s">
        <v>345</v>
      </c>
      <c r="D41" s="228"/>
      <c r="E41" s="228"/>
      <c r="F41" s="228"/>
      <c r="G41" s="228"/>
      <c r="H41" s="228"/>
      <c r="I41" s="228">
        <v>17</v>
      </c>
    </row>
    <row r="42" spans="1:11">
      <c r="A42" s="226"/>
      <c r="B42" s="227"/>
      <c r="C42" s="228" t="s">
        <v>346</v>
      </c>
      <c r="D42" s="228"/>
      <c r="E42" s="228"/>
      <c r="F42" s="228"/>
      <c r="G42" s="228"/>
      <c r="H42" s="228"/>
      <c r="I42" s="228"/>
    </row>
    <row r="43" spans="1:11">
      <c r="A43" s="226"/>
      <c r="B43" s="227"/>
      <c r="C43" s="228" t="s">
        <v>347</v>
      </c>
      <c r="D43" s="228"/>
      <c r="E43" s="228"/>
      <c r="F43" s="228"/>
      <c r="G43" s="228"/>
      <c r="H43" s="228"/>
      <c r="I43" s="228"/>
    </row>
    <row r="44" spans="1:11">
      <c r="A44" s="226" t="s">
        <v>310</v>
      </c>
      <c r="B44" s="227">
        <v>21</v>
      </c>
      <c r="C44" s="942" t="s">
        <v>348</v>
      </c>
      <c r="D44" s="228"/>
      <c r="E44" s="228"/>
      <c r="F44" s="228"/>
      <c r="G44" s="228"/>
      <c r="H44" s="228"/>
      <c r="I44" s="228">
        <v>17</v>
      </c>
    </row>
    <row r="45" spans="1:11">
      <c r="A45" s="226" t="s">
        <v>310</v>
      </c>
      <c r="B45" s="227">
        <v>22</v>
      </c>
      <c r="C45" s="942" t="s">
        <v>349</v>
      </c>
      <c r="D45" s="228"/>
      <c r="E45" s="228"/>
      <c r="F45" s="228"/>
      <c r="G45" s="228"/>
      <c r="H45" s="228"/>
      <c r="I45" s="228">
        <v>17</v>
      </c>
    </row>
    <row r="46" spans="1:11">
      <c r="A46" s="226" t="s">
        <v>310</v>
      </c>
      <c r="B46" s="227">
        <v>23</v>
      </c>
      <c r="C46" s="228" t="s">
        <v>350</v>
      </c>
      <c r="D46" s="228"/>
      <c r="E46" s="228"/>
      <c r="F46" s="228"/>
      <c r="G46" s="228"/>
      <c r="H46" s="228"/>
      <c r="I46" s="228">
        <v>18</v>
      </c>
    </row>
    <row r="47" spans="1:11">
      <c r="A47" s="226" t="s">
        <v>310</v>
      </c>
      <c r="B47" s="227">
        <v>24</v>
      </c>
      <c r="C47" s="942" t="s">
        <v>351</v>
      </c>
      <c r="D47" s="228"/>
      <c r="E47" s="228"/>
      <c r="F47" s="228"/>
      <c r="G47" s="228"/>
      <c r="H47" s="228"/>
      <c r="I47" s="228">
        <v>18</v>
      </c>
    </row>
    <row r="48" spans="1:11">
      <c r="A48" s="226" t="s">
        <v>310</v>
      </c>
      <c r="B48" s="227">
        <v>25</v>
      </c>
      <c r="C48" s="942" t="s">
        <v>352</v>
      </c>
      <c r="D48" s="228"/>
      <c r="E48" s="228"/>
      <c r="F48" s="228"/>
      <c r="G48" s="228"/>
      <c r="H48" s="228"/>
      <c r="I48" s="228">
        <v>18</v>
      </c>
    </row>
    <row r="49" spans="1:10">
      <c r="A49" s="226"/>
      <c r="B49" s="227"/>
      <c r="C49" s="228" t="s">
        <v>353</v>
      </c>
      <c r="D49" s="228"/>
      <c r="E49" s="228"/>
      <c r="F49" s="228"/>
      <c r="G49" s="228"/>
      <c r="H49" s="228"/>
      <c r="I49" s="228"/>
    </row>
    <row r="50" spans="1:10">
      <c r="A50" s="226" t="s">
        <v>310</v>
      </c>
      <c r="B50" s="227">
        <v>26</v>
      </c>
      <c r="C50" s="942" t="s">
        <v>354</v>
      </c>
      <c r="D50" s="228"/>
      <c r="E50" s="228"/>
      <c r="F50" s="228"/>
      <c r="G50" s="228"/>
      <c r="H50" s="228"/>
      <c r="I50" s="228">
        <v>19</v>
      </c>
    </row>
    <row r="51" spans="1:10">
      <c r="A51" s="226" t="s">
        <v>310</v>
      </c>
      <c r="B51" s="227">
        <v>27</v>
      </c>
      <c r="C51" s="942" t="s">
        <v>355</v>
      </c>
      <c r="D51" s="228"/>
      <c r="E51" s="228"/>
      <c r="F51" s="228"/>
      <c r="G51" s="228"/>
      <c r="H51" s="228"/>
      <c r="I51" s="228">
        <v>19</v>
      </c>
    </row>
    <row r="52" spans="1:10">
      <c r="A52" s="226"/>
      <c r="B52" s="227"/>
      <c r="C52" s="226"/>
      <c r="D52" s="226"/>
      <c r="E52" s="226"/>
      <c r="F52" s="226"/>
      <c r="G52" s="226"/>
      <c r="H52" s="226"/>
      <c r="I52" s="226"/>
    </row>
    <row r="53" spans="1:10">
      <c r="A53" s="226"/>
      <c r="B53" s="227"/>
      <c r="C53" s="226"/>
      <c r="D53" s="226"/>
      <c r="E53" s="226"/>
      <c r="F53" s="226"/>
      <c r="G53" s="226"/>
      <c r="H53" s="226"/>
      <c r="I53" s="226"/>
    </row>
    <row r="54" spans="1:10">
      <c r="A54" s="226"/>
      <c r="B54" s="227"/>
      <c r="C54" s="226"/>
      <c r="D54" s="226"/>
      <c r="E54" s="226"/>
      <c r="F54" s="226"/>
      <c r="G54" s="226"/>
      <c r="H54" s="226"/>
      <c r="I54" s="226"/>
    </row>
    <row r="55" spans="1:10">
      <c r="A55" s="226"/>
      <c r="B55" s="227"/>
      <c r="C55" s="226"/>
      <c r="D55" s="226"/>
      <c r="E55" s="226"/>
      <c r="F55" s="226"/>
      <c r="G55" s="226"/>
      <c r="H55" s="226"/>
      <c r="I55" s="226"/>
    </row>
    <row r="56" spans="1:10" ht="15.75" customHeight="1">
      <c r="A56" s="226"/>
      <c r="B56" s="227"/>
      <c r="C56" s="226"/>
      <c r="D56" s="226"/>
      <c r="E56" s="226"/>
      <c r="F56" s="226"/>
      <c r="G56" s="226"/>
      <c r="H56" s="226"/>
      <c r="I56" s="226"/>
    </row>
    <row r="57" spans="1:10">
      <c r="A57" s="226"/>
      <c r="B57" s="227"/>
      <c r="C57" s="226"/>
      <c r="D57" s="226"/>
      <c r="E57" s="226"/>
      <c r="F57" s="226"/>
      <c r="G57" s="226"/>
      <c r="H57" s="226"/>
      <c r="I57" s="226"/>
      <c r="J57" s="225"/>
    </row>
    <row r="58" spans="1:10">
      <c r="A58" s="226"/>
      <c r="B58" s="227"/>
      <c r="C58" s="226"/>
      <c r="D58" s="226"/>
      <c r="E58" s="226"/>
      <c r="F58" s="226"/>
      <c r="G58" s="226"/>
      <c r="H58" s="226"/>
      <c r="I58" s="226"/>
      <c r="J58" s="225"/>
    </row>
    <row r="59" spans="1:10">
      <c r="A59" s="226"/>
      <c r="B59" s="227"/>
      <c r="C59" s="226"/>
      <c r="D59" s="226"/>
      <c r="E59" s="226"/>
      <c r="F59" s="226"/>
      <c r="G59" s="226"/>
      <c r="H59" s="226"/>
      <c r="I59" s="226"/>
      <c r="J59" s="225"/>
    </row>
    <row r="60" spans="1:10">
      <c r="A60" s="226"/>
      <c r="B60" s="227"/>
      <c r="C60" s="226"/>
      <c r="D60" s="226"/>
      <c r="E60" s="226"/>
      <c r="F60" s="226"/>
      <c r="G60" s="226"/>
      <c r="H60" s="226"/>
      <c r="I60" s="226"/>
      <c r="J60" s="225"/>
    </row>
    <row r="61" spans="1:10">
      <c r="A61" s="226"/>
      <c r="B61" s="227"/>
      <c r="C61" s="226"/>
      <c r="D61" s="226"/>
      <c r="E61" s="226"/>
      <c r="F61" s="226"/>
      <c r="G61" s="226"/>
      <c r="H61" s="226"/>
      <c r="I61" s="226"/>
      <c r="J61" s="225"/>
    </row>
    <row r="62" spans="1:10">
      <c r="A62" s="226"/>
      <c r="B62" s="227"/>
      <c r="C62" s="226"/>
      <c r="D62" s="226"/>
      <c r="E62" s="226"/>
      <c r="F62" s="226"/>
      <c r="G62" s="226"/>
      <c r="H62" s="226"/>
      <c r="I62" s="226"/>
      <c r="J62" s="225"/>
    </row>
    <row r="63" spans="1:10">
      <c r="A63" s="226"/>
      <c r="B63" s="227"/>
      <c r="C63" s="226"/>
      <c r="D63" s="226"/>
      <c r="E63" s="226"/>
      <c r="F63" s="226"/>
      <c r="G63" s="226"/>
      <c r="H63" s="226"/>
      <c r="I63" s="226"/>
      <c r="J63" s="225"/>
    </row>
    <row r="64" spans="1:10">
      <c r="A64" s="226"/>
      <c r="B64" s="227"/>
      <c r="C64" s="226"/>
      <c r="D64" s="226"/>
      <c r="E64" s="226"/>
      <c r="F64" s="226"/>
      <c r="G64" s="226"/>
      <c r="H64" s="226"/>
      <c r="I64" s="226"/>
      <c r="J64" s="225"/>
    </row>
    <row r="65" spans="1:10">
      <c r="A65" s="226"/>
      <c r="B65" s="227"/>
      <c r="C65" s="226"/>
      <c r="D65" s="226"/>
      <c r="E65" s="226"/>
      <c r="F65" s="226"/>
      <c r="G65" s="226"/>
      <c r="H65" s="226"/>
      <c r="I65" s="226"/>
      <c r="J65" s="225"/>
    </row>
    <row r="66" spans="1:10">
      <c r="A66" s="226"/>
      <c r="B66" s="227"/>
      <c r="C66" s="226"/>
      <c r="D66" s="226"/>
      <c r="E66" s="226"/>
      <c r="F66" s="226"/>
      <c r="G66" s="226"/>
      <c r="H66" s="226"/>
      <c r="I66" s="226"/>
      <c r="J66" s="225"/>
    </row>
    <row r="67" spans="1:10">
      <c r="A67" s="226"/>
      <c r="B67" s="227"/>
      <c r="C67" s="226"/>
      <c r="D67" s="226"/>
      <c r="E67" s="226"/>
      <c r="F67" s="226"/>
      <c r="G67" s="226"/>
      <c r="H67" s="226"/>
      <c r="I67" s="226"/>
      <c r="J67" s="226"/>
    </row>
    <row r="68" spans="1:10">
      <c r="A68" s="226"/>
      <c r="B68" s="227"/>
      <c r="C68" s="226"/>
      <c r="D68" s="226"/>
      <c r="E68" s="226"/>
      <c r="F68" s="226"/>
      <c r="G68" s="226"/>
      <c r="H68" s="226"/>
      <c r="I68" s="226"/>
      <c r="J68" s="226"/>
    </row>
    <row r="69" spans="1:10">
      <c r="A69" s="226"/>
      <c r="B69" s="227"/>
      <c r="C69" s="226"/>
      <c r="D69" s="226"/>
      <c r="E69" s="226"/>
      <c r="F69" s="226"/>
      <c r="G69" s="226"/>
      <c r="H69" s="226"/>
      <c r="I69" s="226"/>
      <c r="J69" s="226"/>
    </row>
    <row r="70" spans="1:10">
      <c r="A70" s="226"/>
      <c r="B70" s="227"/>
      <c r="C70" s="226"/>
      <c r="D70" s="226"/>
      <c r="E70" s="226"/>
      <c r="F70" s="226"/>
      <c r="G70" s="226"/>
      <c r="H70" s="226"/>
      <c r="I70" s="226"/>
      <c r="J70" s="226"/>
    </row>
    <row r="71" spans="1:10">
      <c r="A71" s="226"/>
      <c r="B71" s="227"/>
      <c r="C71" s="226"/>
      <c r="D71" s="226"/>
      <c r="E71" s="226"/>
      <c r="F71" s="226"/>
      <c r="G71" s="226"/>
      <c r="H71" s="226"/>
      <c r="I71" s="226"/>
      <c r="J71" s="226"/>
    </row>
    <row r="72" spans="1:10">
      <c r="A72" s="226"/>
      <c r="B72" s="227"/>
      <c r="C72" s="226"/>
      <c r="D72" s="226"/>
      <c r="E72" s="226"/>
      <c r="F72" s="226"/>
      <c r="G72" s="226"/>
      <c r="H72" s="226"/>
      <c r="I72" s="226"/>
      <c r="J72" s="226"/>
    </row>
    <row r="73" spans="1:10">
      <c r="A73" s="226"/>
      <c r="B73" s="227"/>
      <c r="C73" s="226"/>
      <c r="D73" s="226"/>
      <c r="E73" s="226"/>
      <c r="F73" s="226"/>
      <c r="G73" s="226"/>
      <c r="H73" s="226"/>
      <c r="I73" s="226"/>
      <c r="J73" s="226"/>
    </row>
    <row r="74" spans="1:10">
      <c r="A74" s="226"/>
      <c r="B74" s="227"/>
      <c r="C74" s="226"/>
      <c r="D74" s="226"/>
      <c r="E74" s="226"/>
      <c r="F74" s="226"/>
      <c r="G74" s="226"/>
      <c r="H74" s="226"/>
      <c r="I74" s="226"/>
      <c r="J74" s="226"/>
    </row>
    <row r="75" spans="1:10">
      <c r="A75" s="226"/>
      <c r="B75" s="227"/>
      <c r="C75" s="226"/>
      <c r="D75" s="226"/>
      <c r="E75" s="226"/>
      <c r="F75" s="226"/>
      <c r="G75" s="226"/>
      <c r="H75" s="226"/>
      <c r="I75" s="226"/>
      <c r="J75" s="226"/>
    </row>
    <row r="76" spans="1:10">
      <c r="A76" s="226"/>
      <c r="B76" s="227"/>
      <c r="C76" s="226"/>
      <c r="D76" s="226"/>
      <c r="E76" s="226"/>
      <c r="F76" s="226"/>
      <c r="G76" s="226"/>
      <c r="H76" s="226"/>
      <c r="I76" s="226"/>
      <c r="J76" s="226"/>
    </row>
    <row r="77" spans="1:10">
      <c r="A77" s="226"/>
      <c r="B77" s="227"/>
      <c r="C77" s="226"/>
      <c r="D77" s="226"/>
      <c r="E77" s="226"/>
      <c r="F77" s="226"/>
      <c r="G77" s="226"/>
      <c r="H77" s="226"/>
      <c r="I77" s="226"/>
      <c r="J77" s="226"/>
    </row>
    <row r="78" spans="1:10">
      <c r="A78" s="226"/>
      <c r="B78" s="227"/>
      <c r="C78" s="226"/>
      <c r="D78" s="226"/>
      <c r="E78" s="226"/>
      <c r="F78" s="226"/>
      <c r="G78" s="226"/>
      <c r="H78" s="226"/>
      <c r="I78" s="226"/>
      <c r="J78" s="226"/>
    </row>
    <row r="79" spans="1:10">
      <c r="A79" s="226"/>
      <c r="B79" s="227"/>
      <c r="C79" s="226"/>
      <c r="D79" s="226"/>
      <c r="E79" s="226"/>
      <c r="F79" s="226"/>
      <c r="G79" s="226"/>
      <c r="H79" s="226"/>
      <c r="I79" s="226"/>
      <c r="J79" s="226"/>
    </row>
    <row r="80" spans="1:10">
      <c r="A80" s="226"/>
      <c r="B80" s="227"/>
      <c r="C80" s="226"/>
      <c r="D80" s="226"/>
      <c r="E80" s="226"/>
      <c r="F80" s="226"/>
      <c r="G80" s="226"/>
      <c r="H80" s="226"/>
      <c r="I80" s="226"/>
      <c r="J80" s="226"/>
    </row>
    <row r="81" spans="1:10">
      <c r="A81" s="226"/>
      <c r="B81" s="227"/>
      <c r="C81" s="226"/>
      <c r="D81" s="226"/>
      <c r="E81" s="226"/>
      <c r="F81" s="226"/>
      <c r="G81" s="226"/>
      <c r="H81" s="226"/>
      <c r="I81" s="226"/>
      <c r="J81" s="226"/>
    </row>
    <row r="82" spans="1:10">
      <c r="A82" s="226"/>
      <c r="B82" s="227"/>
      <c r="C82" s="226"/>
      <c r="D82" s="226"/>
      <c r="E82" s="226"/>
      <c r="F82" s="226"/>
      <c r="G82" s="226"/>
      <c r="H82" s="226"/>
      <c r="I82" s="226"/>
      <c r="J82" s="226"/>
    </row>
    <row r="83" spans="1:10">
      <c r="A83" s="226"/>
      <c r="B83" s="227"/>
      <c r="C83" s="226"/>
      <c r="D83" s="226"/>
      <c r="E83" s="226"/>
      <c r="F83" s="226"/>
      <c r="G83" s="226"/>
      <c r="H83" s="226"/>
      <c r="I83" s="226"/>
      <c r="J83" s="225"/>
    </row>
    <row r="84" spans="1:10">
      <c r="A84" s="226"/>
      <c r="B84" s="227"/>
      <c r="C84" s="226"/>
      <c r="D84" s="226"/>
      <c r="E84" s="226"/>
      <c r="F84" s="226"/>
      <c r="G84" s="226"/>
      <c r="H84" s="226"/>
      <c r="I84" s="226"/>
      <c r="J84" s="225"/>
    </row>
    <row r="85" spans="1:10">
      <c r="A85" s="226"/>
      <c r="B85" s="227"/>
      <c r="C85" s="226"/>
      <c r="D85" s="226"/>
      <c r="E85" s="226"/>
      <c r="F85" s="226"/>
      <c r="G85" s="226"/>
      <c r="H85" s="226"/>
      <c r="I85" s="226"/>
      <c r="J85" s="225"/>
    </row>
    <row r="86" spans="1:10">
      <c r="A86" s="226"/>
      <c r="B86" s="227"/>
      <c r="C86" s="226"/>
      <c r="D86" s="226"/>
      <c r="E86" s="226"/>
      <c r="F86" s="226"/>
      <c r="G86" s="226"/>
      <c r="H86" s="226"/>
      <c r="I86" s="226"/>
      <c r="J86" s="225"/>
    </row>
    <row r="87" spans="1:10">
      <c r="A87" s="226"/>
      <c r="B87" s="227"/>
      <c r="C87" s="226"/>
      <c r="D87" s="226"/>
      <c r="E87" s="226"/>
      <c r="F87" s="226"/>
      <c r="G87" s="226"/>
      <c r="H87" s="226"/>
      <c r="I87" s="226"/>
      <c r="J87" s="225"/>
    </row>
    <row r="88" spans="1:10">
      <c r="A88" s="225"/>
      <c r="B88" s="225"/>
      <c r="C88" s="225"/>
      <c r="D88" s="225"/>
      <c r="E88" s="225"/>
      <c r="F88" s="225"/>
      <c r="G88" s="225"/>
      <c r="H88" s="225"/>
      <c r="I88" s="225"/>
      <c r="J88" s="225"/>
    </row>
    <row r="89" spans="1:10">
      <c r="A89" s="225"/>
      <c r="B89" s="225"/>
      <c r="C89" s="225"/>
      <c r="D89" s="225"/>
      <c r="E89" s="225"/>
      <c r="F89" s="225"/>
      <c r="G89" s="225"/>
      <c r="H89" s="225"/>
      <c r="I89" s="225"/>
    </row>
    <row r="108" ht="15" customHeight="1"/>
    <row r="132" spans="11:14">
      <c r="K132" s="225"/>
      <c r="L132" s="225"/>
      <c r="M132" s="225"/>
      <c r="N132" s="225"/>
    </row>
    <row r="133" spans="11:14">
      <c r="K133" s="225"/>
      <c r="L133" s="225"/>
      <c r="M133" s="225"/>
      <c r="N133" s="225"/>
    </row>
    <row r="134" spans="11:14">
      <c r="K134" s="225"/>
      <c r="L134" s="225"/>
      <c r="M134" s="225"/>
      <c r="N134" s="225"/>
    </row>
    <row r="135" spans="11:14">
      <c r="K135" s="225"/>
      <c r="L135" s="225"/>
      <c r="M135" s="225"/>
      <c r="N135" s="225"/>
    </row>
    <row r="136" spans="11:14">
      <c r="K136" s="225"/>
      <c r="L136" s="225"/>
      <c r="M136" s="225"/>
      <c r="N136" s="225"/>
    </row>
    <row r="137" spans="11:14">
      <c r="K137" s="225"/>
      <c r="L137" s="225"/>
      <c r="M137" s="225"/>
      <c r="N137" s="225"/>
    </row>
    <row r="138" spans="11:14">
      <c r="K138" s="225"/>
      <c r="L138" s="225"/>
      <c r="M138" s="225"/>
      <c r="N138" s="225"/>
    </row>
    <row r="139" spans="11:14">
      <c r="K139" s="225"/>
      <c r="L139" s="225"/>
      <c r="M139" s="225"/>
      <c r="N139" s="225"/>
    </row>
    <row r="140" spans="11:14">
      <c r="K140" s="225"/>
      <c r="L140" s="225"/>
      <c r="M140" s="225"/>
      <c r="N140" s="225"/>
    </row>
    <row r="141" spans="11:14">
      <c r="K141" s="225"/>
      <c r="L141" s="225"/>
      <c r="M141" s="225"/>
      <c r="N141" s="225"/>
    </row>
    <row r="142" spans="11:14">
      <c r="K142" s="226"/>
      <c r="L142" s="225"/>
      <c r="M142" s="225"/>
      <c r="N142" s="226"/>
    </row>
    <row r="143" spans="11:14">
      <c r="K143" s="226"/>
      <c r="L143" s="225"/>
      <c r="M143" s="225"/>
      <c r="N143" s="226"/>
    </row>
    <row r="144" spans="11:14">
      <c r="K144" s="226"/>
      <c r="L144" s="225"/>
      <c r="M144" s="225"/>
      <c r="N144" s="226"/>
    </row>
    <row r="145" spans="11:14">
      <c r="K145" s="226"/>
      <c r="L145" s="225"/>
      <c r="M145" s="225"/>
      <c r="N145" s="226"/>
    </row>
    <row r="146" spans="11:14">
      <c r="K146" s="226"/>
      <c r="L146" s="225"/>
      <c r="M146" s="225"/>
      <c r="N146" s="226"/>
    </row>
    <row r="147" spans="11:14">
      <c r="K147" s="226"/>
      <c r="L147" s="225"/>
      <c r="M147" s="225"/>
      <c r="N147" s="226"/>
    </row>
    <row r="148" spans="11:14">
      <c r="K148" s="226"/>
      <c r="L148" s="225"/>
      <c r="M148" s="225"/>
      <c r="N148" s="226"/>
    </row>
    <row r="149" spans="11:14">
      <c r="K149" s="226"/>
      <c r="L149" s="225"/>
      <c r="M149" s="225"/>
      <c r="N149" s="226"/>
    </row>
    <row r="150" spans="11:14">
      <c r="K150" s="226"/>
      <c r="L150" s="225"/>
      <c r="M150" s="225"/>
      <c r="N150" s="226"/>
    </row>
    <row r="151" spans="11:14">
      <c r="K151" s="226"/>
      <c r="L151" s="225"/>
      <c r="M151" s="225"/>
      <c r="N151" s="226"/>
    </row>
    <row r="152" spans="11:14">
      <c r="K152" s="226"/>
      <c r="L152" s="225"/>
      <c r="M152" s="225"/>
      <c r="N152" s="226"/>
    </row>
    <row r="153" spans="11:14">
      <c r="K153" s="226"/>
      <c r="L153" s="225"/>
      <c r="M153" s="225"/>
      <c r="N153" s="226"/>
    </row>
    <row r="154" spans="11:14">
      <c r="K154" s="226"/>
      <c r="L154" s="225"/>
      <c r="M154" s="225"/>
      <c r="N154" s="226"/>
    </row>
    <row r="155" spans="11:14">
      <c r="K155" s="226"/>
      <c r="L155" s="225"/>
      <c r="M155" s="225"/>
      <c r="N155" s="226"/>
    </row>
    <row r="156" spans="11:14">
      <c r="K156" s="226"/>
      <c r="L156" s="225"/>
      <c r="M156" s="225"/>
      <c r="N156" s="226"/>
    </row>
    <row r="157" spans="11:14">
      <c r="K157" s="226"/>
      <c r="L157" s="225"/>
      <c r="M157" s="226"/>
      <c r="N157" s="226"/>
    </row>
    <row r="158" spans="11:14">
      <c r="K158" s="225"/>
      <c r="L158" s="225"/>
      <c r="M158" s="225"/>
      <c r="N158" s="225"/>
    </row>
    <row r="159" spans="11:14">
      <c r="K159" s="225"/>
      <c r="L159" s="225"/>
      <c r="M159" s="225"/>
      <c r="N159" s="225"/>
    </row>
    <row r="160" spans="11:14">
      <c r="K160" s="225"/>
      <c r="L160" s="225"/>
      <c r="M160" s="225"/>
      <c r="N160" s="225"/>
    </row>
    <row r="161" spans="11:14">
      <c r="K161" s="225"/>
      <c r="L161" s="225"/>
      <c r="M161" s="225"/>
      <c r="N161" s="225"/>
    </row>
    <row r="162" spans="11:14">
      <c r="K162" s="225"/>
      <c r="L162" s="225"/>
      <c r="M162" s="225"/>
      <c r="N162" s="225"/>
    </row>
    <row r="163" spans="11:14">
      <c r="K163" s="225"/>
      <c r="L163" s="225"/>
      <c r="M163" s="225"/>
      <c r="N163" s="225"/>
    </row>
  </sheetData>
  <mergeCells count="2">
    <mergeCell ref="A1:I1"/>
    <mergeCell ref="C20:H20"/>
  </mergeCells>
  <hyperlinks>
    <hyperlink ref="C2:H2" location="'strona 1'!A1" display="Podstawa prawna aktualnie wykonywanych orzeczeń" xr:uid="{00000000-0004-0000-0100-000000000000}"/>
    <hyperlink ref="C3:H3" location="'strona 2'!A1" display="Aktualnie wykonywane orzeczenia wg rodzajów przestępstw" xr:uid="{00000000-0004-0000-0100-000001000000}"/>
    <hyperlink ref="C4:H4" location="'strona  4'!A1" display="Zasadnicza kara pozbawienia wolności wg wymiaru kary" xr:uid="{00000000-0004-0000-0100-000002000000}"/>
    <hyperlink ref="C5:H5" location="'strona  4'!A1" display="Zastępcza kara pozbawienia wolności wg wymiaru kary" xr:uid="{00000000-0004-0000-0100-000003000000}"/>
    <hyperlink ref="C6:H6" location="'strona  4'!A1" display=" Inne środki izolacyjne  wg wymiaru kary " xr:uid="{00000000-0004-0000-0100-000004000000}"/>
    <hyperlink ref="C8:H8" location="'strona  5'!A1" display="Orzeczenia wg rodzaju kary" xr:uid="{00000000-0004-0000-0100-000005000000}"/>
    <hyperlink ref="C9:H9" location="'strona  6'!A1" display="Przyczyny zakończenia wykonywanych orzeczeń " xr:uid="{00000000-0004-0000-0100-000006000000}"/>
    <hyperlink ref="C10:H10" location="'strona  7'!A1" display="Wyroki z wyznaczonym przez sąd terminem stawienia się do " xr:uid="{00000000-0004-0000-0100-000007000000}"/>
    <hyperlink ref="C10:H11" location="'strona  7'!A1" display="Wyroki z wyznaczonym przez sąd terminem stawienia się do " xr:uid="{00000000-0004-0000-0100-000008000000}"/>
    <hyperlink ref="C12:H13" location="'strona  8'!A1" display="Wyroki z wyznaczonym przez sąd terminem stawienia się do " xr:uid="{00000000-0004-0000-0100-000009000000}"/>
    <hyperlink ref="C14:I15" location="'strona  9'!A1" display="Wyroki z wyznaczonym przez sąd terminem stawienia się do " xr:uid="{00000000-0004-0000-0100-00000A000000}"/>
    <hyperlink ref="C16:I17" location="'strona  9'!A1" display="Wyroki z wyznaczonym przez sąd terminem stawienia się do " xr:uid="{00000000-0004-0000-0100-00000B000000}"/>
    <hyperlink ref="C18:H19" location="'strona  9'!A1" display="Wyroki z wyznaczonym przez sąd terminem stawienia się do " xr:uid="{00000000-0004-0000-0100-00000C000000}"/>
    <hyperlink ref="C21:H22" location="'strona 10'!A1" display="Orzeczenia z wyznaczonym przez sąd terminem stawienia się do " xr:uid="{00000000-0004-0000-0100-00000D000000}"/>
    <hyperlink ref="C23:H24" location="'strona  11'!A1" display="Skazani zakwalifikowani do oddziałów terapeutycznych" xr:uid="{00000000-0004-0000-0100-00000E000000}"/>
    <hyperlink ref="C25:H26" location="'strona 12'!A1" display="Skazani zakwalifikowani do oddziałów terapeutycznych" xr:uid="{00000000-0004-0000-0100-00000F000000}"/>
    <hyperlink ref="C27:H28" location="'strona 12'!A1" display="Skazani przebywający poza oddziałami terapeutycznymi" xr:uid="{00000000-0004-0000-0100-000010000000}"/>
    <hyperlink ref="C29:I30" location="'strona 13'!A1" display="Skazani zakwalifikowani do systemu terapeutycznego" xr:uid="{00000000-0004-0000-0100-000011000000}"/>
    <hyperlink ref="C31:I31" location="'strona 14'!A1" display="Liczba udzielonych przepustek i zezwoleń" xr:uid="{00000000-0004-0000-0100-000012000000}"/>
    <hyperlink ref="C33:I33" location="strona15!A1" display="Liczba udzielonych  zezwoleń na opuszczenie zakładu " xr:uid="{00000000-0004-0000-0100-000013000000}"/>
    <hyperlink ref="C33:I35" location="'strona 14'!A1" display="Liczba udzielonych  zezwoleń na opuszczenie zakładu " xr:uid="{00000000-0004-0000-0100-000014000000}"/>
    <hyperlink ref="C36:I36" location="'strona 15'!A1" display="Warunkowe zwolnienia" xr:uid="{00000000-0004-0000-0100-000015000000}"/>
    <hyperlink ref="C37:I37" location="'strona 15'!A1" display="Warunkowe zwolnienia - wnioski rozpatrzone pozytywnie" xr:uid="{00000000-0004-0000-0100-000016000000}"/>
    <hyperlink ref="C38:I38" location="'strona 15'!A1" display="Warunkowe zwolnienia - wnioski rozpatrzone negatywnie" xr:uid="{00000000-0004-0000-0100-000017000000}"/>
    <hyperlink ref="C44:I44" location="'strona 17'!A1" display="Samoagresje " xr:uid="{00000000-0004-0000-0100-000018000000}"/>
    <hyperlink ref="C45:I45" location="'strona 17'!A1" display="Przyczyny samoagresji" xr:uid="{00000000-0004-0000-0100-000019000000}"/>
    <hyperlink ref="C46:I46" location="'strona 18'!A1" display="Wykonanie kary umieszczenia w celi izolacyjnej" xr:uid="{00000000-0004-0000-0100-00001A000000}"/>
    <hyperlink ref="C47:I47" location="'strona 18'!A1" display="Zastosowanie art. 46§1 KK" xr:uid="{00000000-0004-0000-0100-00001B000000}"/>
    <hyperlink ref="C48:I49" location="'strona 18'!A1" display="Liczba osób wobec których wykonano badania " xr:uid="{00000000-0004-0000-0100-00001C000000}"/>
    <hyperlink ref="C50:I50" location="'strona 19'!A1" display="Wykonanie budżetu więziennictwa" xr:uid="{00000000-0004-0000-0100-00001D000000}"/>
    <hyperlink ref="C51:I51" location="'strona 19'!A1" display="Koszty funkcjonowania więziennictwa" xr:uid="{00000000-0004-0000-0100-00001E000000}"/>
    <hyperlink ref="C2:I2" location="'strona 1'!A1" display="Podstawa prawna aktualnie wykonywanych orzeczeń" xr:uid="{00000000-0004-0000-0100-00001F000000}"/>
    <hyperlink ref="C3:I3" location="'strona 2'!A1" display="Aktualnie wykonywane orzeczenia wg rodzajów przestępstw" xr:uid="{00000000-0004-0000-0100-000020000000}"/>
    <hyperlink ref="C4:I4" location="'strona  4'!A1" display="Zasadnicza kara pozbawienia wolności wg wymiaru kary" xr:uid="{00000000-0004-0000-0100-000021000000}"/>
    <hyperlink ref="C5:I5" location="'strona  4'!A1" display="Zastępcza kara pozbawienia wolności wg wymiaru kary" xr:uid="{00000000-0004-0000-0100-000022000000}"/>
    <hyperlink ref="C6:I6" location="'strona  4'!A1" display=" Inne środki izolacyjne  wg wymiaru kary " xr:uid="{00000000-0004-0000-0100-000023000000}"/>
    <hyperlink ref="C27:I28" location="'strona 12'!A1" display="Skazani przebywający poza oddziałami terapeutycznymi" xr:uid="{00000000-0004-0000-0100-000024000000}"/>
    <hyperlink ref="C25:I26" location="'strona 12'!A1" display="Skazani zakwalifikowani do oddziałów terapeutycznych" xr:uid="{00000000-0004-0000-0100-000025000000}"/>
    <hyperlink ref="C23:I24" location="'strona  11'!A1" display="Skazani zakwalifikowani do oddziałów terapeutycznych" xr:uid="{00000000-0004-0000-0100-000026000000}"/>
    <hyperlink ref="C21:I22" location="'strona 10'!A1" display="Orzeczenia z wyznaczonym przez sąd terminem stawienia się do " xr:uid="{00000000-0004-0000-0100-000027000000}"/>
    <hyperlink ref="C18:I19" location="'strona  9'!A1" display="Wyroki z wyznaczonym przez sąd terminem stawienia się do " xr:uid="{00000000-0004-0000-0100-000028000000}"/>
    <hyperlink ref="C12:I13" location="'strona  8'!A1" display="Wyroki z wyznaczonym przez sąd terminem stawienia się do " xr:uid="{00000000-0004-0000-0100-000029000000}"/>
    <hyperlink ref="C10:I11" location="'strona  7'!A1" display="Wyroki z wyznaczonym przez sąd terminem stawienia się do " xr:uid="{00000000-0004-0000-0100-00002A000000}"/>
    <hyperlink ref="C9:I9" location="'strona  6'!A1" display="Przyczyny zakończenia wykonywanych orzeczeń " xr:uid="{00000000-0004-0000-0100-00002B000000}"/>
    <hyperlink ref="C8:I8" location="'strona  5'!A1" display="Orzeczenia wg rodzaju kary" xr:uid="{00000000-0004-0000-0100-00002C000000}"/>
    <hyperlink ref="I36" location="'strona 15'!A1" display="'strona 15'!A1" xr:uid="{00000000-0004-0000-0100-00002D000000}"/>
    <hyperlink ref="I37" location="'strona 15'!A1" display="'strona 15'!A1" xr:uid="{00000000-0004-0000-0100-00002E000000}"/>
    <hyperlink ref="I38" location="'strona 15'!A1" display="'strona 15'!A1" xr:uid="{00000000-0004-0000-0100-00002F000000}"/>
    <hyperlink ref="I39" location="'strona 16'!A1" display="'strona 16'!A1" xr:uid="{00000000-0004-0000-0100-000030000000}"/>
    <hyperlink ref="I41" location="'strona 17'!A1" display="'strona 17'!A1" xr:uid="{00000000-0004-0000-0100-000031000000}"/>
    <hyperlink ref="I44" location="'strona 17'!A1" display="'strona 17'!A1" xr:uid="{00000000-0004-0000-0100-000032000000}"/>
    <hyperlink ref="I45" location="'strona 17'!A1" display="'strona 17'!A1" xr:uid="{00000000-0004-0000-0100-000033000000}"/>
    <hyperlink ref="I46" location="'strona 18'!A1" display="'strona 18'!A1" xr:uid="{00000000-0004-0000-0100-000034000000}"/>
    <hyperlink ref="I47" location="'strona 18'!A1" display="'strona 18'!A1" xr:uid="{00000000-0004-0000-0100-000035000000}"/>
    <hyperlink ref="I48" location="'strona 18'!A1" display="'strona 18'!A1" xr:uid="{00000000-0004-0000-0100-000036000000}"/>
    <hyperlink ref="I50" location="'strona 19'!A1" display="'strona 19'!A1" xr:uid="{00000000-0004-0000-0100-000037000000}"/>
    <hyperlink ref="I51" location="'strona 19'!A1" display="'strona 19'!A1" xr:uid="{00000000-0004-0000-0100-000038000000}"/>
    <hyperlink ref="C39:I40" location="'strona 16'!A1" display="Pozytywnie i negatywnie rozpatrzone wnioski o warunkowe" xr:uid="{00000000-0004-0000-0100-000039000000}"/>
    <hyperlink ref="C41:I43" location="'strona 17'!A1" display="Zażalenia złożone przez dyrektorów jednostek penitencjarnych" xr:uid="{00000000-0004-0000-0100-00003A000000}"/>
    <hyperlink ref="C7:H7" location="'strona  4'!A1" display=" Inne środki izolacyjne  wg wymiaru kary " xr:uid="{65214956-22FC-4050-917B-DBCC417896F6}"/>
    <hyperlink ref="C7:I7" location="'strona  4'!A1" display=" Inne środki izolacyjne  wg wymiaru kary " xr:uid="{0818B381-BA09-4A31-AF1C-9505F45DA3C9}"/>
    <hyperlink ref="C7" location="'strona  4'!A66" display="Średni wymiar kary i mediana wykonywanych kar" xr:uid="{4EA6C5C7-97C2-40A0-9011-48950C07CF92}"/>
    <hyperlink ref="C20" location="'strona  9'!A52" display="Średni wymiar kary i mediana orzeczeń z wyznaczonym przez sąd terminem stawienia się do odbycia kary" xr:uid="{38BD2A0A-A67B-4CDF-8D57-1D123EF0D321}"/>
    <hyperlink ref="C5" location="'strona  4'!A35" display="Zastępcza kara pozbawienia wolności wg wymiaru kary" xr:uid="{D4C32131-B414-4074-9E18-066E7473358D}"/>
    <hyperlink ref="C6" location="'strona  4'!A51" display="Inne środki izolacyjne  wg wymiaru kary " xr:uid="{39B1656D-C708-4E59-BDD9-872A62CD84B4}"/>
    <hyperlink ref="C16" location="'strona  9'!A22" display="Wyroki z wyznaczonym przez sąd terminem stawienia się do " xr:uid="{130B8987-B1C0-46D8-BEB5-528574C639C9}"/>
    <hyperlink ref="C18" location="'strona  9'!A37" display="Wyroki z wyznaczonym przez sąd terminem stawienia się do " xr:uid="{423D693D-BC4C-49AC-A0CC-8FE27286B699}"/>
    <hyperlink ref="C27" location="'strona 12'!A13" display="Skazani przebywający poza oddziałami terapeutycznymi" xr:uid="{A76CF8B4-D5DB-4BB4-ABCE-2200038F4B68}"/>
    <hyperlink ref="C32:I32" location="'strona 14'!A1" display="Liczba udzielonych przepustek i zezwoleń" xr:uid="{6AF0AA82-0646-4D2A-81B5-AAFF4B41FEE8}"/>
    <hyperlink ref="C32" location="'strona 14'!A21" display="Liczba osadzonych korzystających z przepustek i zezwoleń" xr:uid="{5CEC2A6B-53D3-47F3-B0F4-28E63E63B572}"/>
    <hyperlink ref="C33" location="'strona 14'!A27" display="Liczba udzielonych  zezwoleń na opuszczenie zakładu " xr:uid="{9071CA98-81A0-4FB3-8636-16C669888477}"/>
    <hyperlink ref="C37" location="'strona 15'!A17" display="Warunkowe zwolnienia - wnioski rozpatrzone pozytywnie" xr:uid="{AB018099-3F79-469D-9754-A6AB70BD1D83}"/>
    <hyperlink ref="C38" location="'strona 15'!A38" display="Warunkowe zwolnienia - wnioski rozpatrzone negatywnie" xr:uid="{C93B4262-761C-4D31-8105-E6572D3635BB}"/>
    <hyperlink ref="C41" location="'strona 17'!A2" display="Zażalenia złożone przez dyrektorów jednostek penitencjarnych" xr:uid="{340DDCAC-00EB-4E24-98BA-D966D1522B3B}"/>
    <hyperlink ref="C44" location="'strona 17'!A15" display="Samoagresje " xr:uid="{867433AC-4D7F-49BB-93F3-A20C9138EF63}"/>
    <hyperlink ref="C45" location="'strona 17'!A24" display="Przyczyny samoagresji" xr:uid="{21B3EE49-4F83-477C-9856-D0A00C9EC6A8}"/>
    <hyperlink ref="C47" location="'strona 18'!A12" display="Zastosowanie art. 46§1 KK" xr:uid="{E218CDD5-EA7F-4C23-A20E-60146F220293}"/>
    <hyperlink ref="C48" location="'strona 18'!A22" display="Liczba osób wobec których wykonano badania " xr:uid="{ACDA9409-D9D2-4632-A01F-B205A849D8DC}"/>
    <hyperlink ref="C50" location="'strona 19'!A1" display="Wykonanie budżetu więziennictwa" xr:uid="{9A79F3FC-90D3-4F86-A351-FEE0A014ABB4}"/>
    <hyperlink ref="C51" location="'strona 19'!A17" display="Koszty funkcjonowania więziennictwa" xr:uid="{7CCC951C-14BC-4076-8289-8B1B72D6DE97}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36"/>
  <sheetViews>
    <sheetView topLeftCell="A22" zoomScaleNormal="100" workbookViewId="0">
      <selection activeCell="G42" sqref="G42"/>
    </sheetView>
  </sheetViews>
  <sheetFormatPr defaultColWidth="9.140625" defaultRowHeight="12.75"/>
  <cols>
    <col min="1" max="1" width="9" style="1" customWidth="1"/>
    <col min="2" max="2" width="9.140625" style="1"/>
    <col min="3" max="3" width="17.85546875" style="1" customWidth="1"/>
    <col min="4" max="7" width="14.7109375" style="1" customWidth="1"/>
    <col min="8" max="16384" width="9.140625" style="1"/>
  </cols>
  <sheetData>
    <row r="1" spans="1:7" s="7" customFormat="1" ht="20.100000000000001" customHeight="1">
      <c r="A1" s="7" t="s">
        <v>369</v>
      </c>
      <c r="B1" s="163" t="s">
        <v>397</v>
      </c>
    </row>
    <row r="2" spans="1:7" ht="35.1" customHeight="1">
      <c r="A2" s="743" t="s">
        <v>129</v>
      </c>
      <c r="B2" s="827"/>
      <c r="C2" s="827"/>
      <c r="D2" s="883"/>
      <c r="E2" s="916"/>
      <c r="F2" s="921" t="s">
        <v>454</v>
      </c>
      <c r="G2" s="922" t="s">
        <v>491</v>
      </c>
    </row>
    <row r="3" spans="1:7" ht="23.1" customHeight="1">
      <c r="A3" s="180" t="s">
        <v>1</v>
      </c>
      <c r="B3" s="181"/>
      <c r="C3" s="181"/>
      <c r="D3" s="915"/>
      <c r="E3" s="182"/>
      <c r="F3" s="182">
        <v>644</v>
      </c>
      <c r="G3" s="183">
        <f>SUM(G4:G8)</f>
        <v>701</v>
      </c>
    </row>
    <row r="4" spans="1:7" ht="23.1" customHeight="1">
      <c r="A4" s="184" t="s">
        <v>223</v>
      </c>
      <c r="B4" s="39" t="s">
        <v>150</v>
      </c>
      <c r="C4" s="39"/>
      <c r="D4" s="39"/>
      <c r="E4" s="185"/>
      <c r="F4" s="185">
        <v>28</v>
      </c>
      <c r="G4" s="919">
        <v>14</v>
      </c>
    </row>
    <row r="5" spans="1:7" ht="23.1" customHeight="1">
      <c r="A5" s="184" t="s">
        <v>223</v>
      </c>
      <c r="B5" s="39" t="s">
        <v>151</v>
      </c>
      <c r="C5" s="39"/>
      <c r="D5" s="39"/>
      <c r="E5" s="917"/>
      <c r="F5" s="186">
        <v>152</v>
      </c>
      <c r="G5" s="919">
        <v>193</v>
      </c>
    </row>
    <row r="6" spans="1:7" ht="23.1" customHeight="1">
      <c r="A6" s="184" t="s">
        <v>223</v>
      </c>
      <c r="B6" s="39" t="s">
        <v>152</v>
      </c>
      <c r="C6" s="39"/>
      <c r="D6" s="39"/>
      <c r="E6" s="884"/>
      <c r="F6" s="187">
        <v>368</v>
      </c>
      <c r="G6" s="919">
        <v>393</v>
      </c>
    </row>
    <row r="7" spans="1:7" ht="23.1" customHeight="1">
      <c r="A7" s="184" t="s">
        <v>223</v>
      </c>
      <c r="B7" s="39" t="s">
        <v>224</v>
      </c>
      <c r="C7" s="39"/>
      <c r="D7" s="39"/>
      <c r="E7" s="917"/>
      <c r="F7" s="186">
        <v>0</v>
      </c>
      <c r="G7" s="919">
        <v>0</v>
      </c>
    </row>
    <row r="8" spans="1:7" ht="23.1" customHeight="1">
      <c r="A8" s="188" t="s">
        <v>251</v>
      </c>
      <c r="B8" s="189"/>
      <c r="C8" s="189"/>
      <c r="D8" s="189"/>
      <c r="E8" s="190"/>
      <c r="F8" s="190">
        <v>96</v>
      </c>
      <c r="G8" s="920">
        <v>101</v>
      </c>
    </row>
    <row r="9" spans="1:7" ht="20.100000000000001" customHeight="1">
      <c r="E9" s="19"/>
    </row>
    <row r="10" spans="1:7" ht="20.100000000000001" customHeight="1">
      <c r="E10" s="19"/>
    </row>
    <row r="11" spans="1:7" ht="20.100000000000001" customHeight="1">
      <c r="E11" s="19"/>
    </row>
    <row r="12" spans="1:7" s="7" customFormat="1" ht="20.100000000000001" customHeight="1">
      <c r="A12" s="7" t="s">
        <v>422</v>
      </c>
      <c r="E12" s="24"/>
    </row>
    <row r="13" spans="1:7" ht="35.1" customHeight="1">
      <c r="A13" s="670" t="s">
        <v>129</v>
      </c>
      <c r="B13" s="671"/>
      <c r="C13" s="671"/>
      <c r="D13" s="671"/>
      <c r="E13" s="916"/>
      <c r="F13" s="921" t="s">
        <v>455</v>
      </c>
      <c r="G13" s="922" t="s">
        <v>492</v>
      </c>
    </row>
    <row r="14" spans="1:7" ht="23.1" customHeight="1">
      <c r="A14" s="843"/>
      <c r="B14" s="844"/>
      <c r="C14" s="845"/>
      <c r="D14" s="845"/>
      <c r="E14" s="847"/>
      <c r="F14" s="847"/>
      <c r="G14" s="846"/>
    </row>
    <row r="15" spans="1:7" ht="23.1" customHeight="1">
      <c r="A15" s="848" t="s">
        <v>284</v>
      </c>
      <c r="B15" s="849"/>
      <c r="C15" s="850"/>
      <c r="D15" s="850"/>
      <c r="E15" s="914"/>
      <c r="F15" s="914">
        <v>18006</v>
      </c>
      <c r="G15" s="918">
        <v>18122</v>
      </c>
    </row>
    <row r="16" spans="1:7" ht="14.25" customHeight="1"/>
    <row r="17" spans="1:7" ht="10.5" customHeight="1"/>
    <row r="18" spans="1:7" ht="10.5" customHeight="1"/>
    <row r="19" spans="1:7" ht="10.5" customHeight="1"/>
    <row r="20" spans="1:7" ht="10.5" customHeight="1"/>
    <row r="21" spans="1:7" ht="10.5" customHeight="1"/>
    <row r="22" spans="1:7" s="7" customFormat="1" ht="20.100000000000001" customHeight="1">
      <c r="A22" s="7" t="s">
        <v>370</v>
      </c>
      <c r="B22" s="7" t="s">
        <v>398</v>
      </c>
    </row>
    <row r="23" spans="1:7" ht="23.1" customHeight="1">
      <c r="A23" s="669" t="s">
        <v>129</v>
      </c>
      <c r="B23" s="671"/>
      <c r="C23" s="671"/>
      <c r="D23" s="1374" t="s">
        <v>252</v>
      </c>
      <c r="E23" s="1377"/>
      <c r="F23" s="1377"/>
      <c r="G23" s="1375"/>
    </row>
    <row r="24" spans="1:7" ht="23.1" customHeight="1">
      <c r="A24" s="828"/>
      <c r="B24" s="829"/>
      <c r="C24" s="829"/>
      <c r="D24" s="1376" t="s">
        <v>253</v>
      </c>
      <c r="E24" s="1375"/>
      <c r="F24" s="1374" t="s">
        <v>254</v>
      </c>
      <c r="G24" s="1375"/>
    </row>
    <row r="25" spans="1:7" ht="23.1" customHeight="1">
      <c r="A25" s="828"/>
      <c r="B25" s="829"/>
      <c r="C25" s="829"/>
      <c r="D25" s="830" t="s">
        <v>1</v>
      </c>
      <c r="E25" s="831" t="s">
        <v>255</v>
      </c>
      <c r="F25" s="830" t="s">
        <v>1</v>
      </c>
      <c r="G25" s="831" t="s">
        <v>255</v>
      </c>
    </row>
    <row r="26" spans="1:7" ht="23.1" customHeight="1">
      <c r="A26" s="828"/>
      <c r="B26" s="829"/>
      <c r="C26" s="829"/>
      <c r="D26" s="832"/>
      <c r="E26" s="833" t="s">
        <v>256</v>
      </c>
      <c r="F26" s="832"/>
      <c r="G26" s="833" t="s">
        <v>256</v>
      </c>
    </row>
    <row r="27" spans="1:7" ht="23.1" customHeight="1" thickBot="1">
      <c r="A27" s="828"/>
      <c r="B27" s="829"/>
      <c r="C27" s="829"/>
      <c r="D27" s="832"/>
      <c r="E27" s="834" t="s">
        <v>257</v>
      </c>
      <c r="F27" s="832"/>
      <c r="G27" s="833" t="s">
        <v>257</v>
      </c>
    </row>
    <row r="28" spans="1:7" ht="23.1" customHeight="1" thickBot="1">
      <c r="A28" s="835"/>
      <c r="B28" s="836"/>
      <c r="C28" s="837"/>
      <c r="D28" s="838">
        <f>SUM(D29:D34)</f>
        <v>325</v>
      </c>
      <c r="E28" s="838">
        <f>SUM(E29:E34)</f>
        <v>19</v>
      </c>
      <c r="F28" s="838">
        <f>SUM(F29:F34)</f>
        <v>1</v>
      </c>
      <c r="G28" s="842">
        <f>SUM(G29:G34)</f>
        <v>0</v>
      </c>
    </row>
    <row r="29" spans="1:7" ht="23.1" customHeight="1">
      <c r="A29" s="1368" t="s">
        <v>258</v>
      </c>
      <c r="B29" s="1369"/>
      <c r="C29" s="1370"/>
      <c r="D29" s="839"/>
      <c r="E29" s="191"/>
      <c r="F29" s="839"/>
      <c r="G29" s="191"/>
    </row>
    <row r="30" spans="1:7" ht="23.1" customHeight="1">
      <c r="A30" s="1371"/>
      <c r="B30" s="1372"/>
      <c r="C30" s="1373"/>
      <c r="D30" s="839">
        <v>67</v>
      </c>
      <c r="E30" s="191">
        <v>0</v>
      </c>
      <c r="F30" s="839">
        <v>0</v>
      </c>
      <c r="G30" s="191">
        <v>0</v>
      </c>
    </row>
    <row r="31" spans="1:7" ht="23.1" customHeight="1">
      <c r="A31" s="192" t="s">
        <v>259</v>
      </c>
      <c r="B31" s="193"/>
      <c r="C31" s="193"/>
      <c r="D31" s="840"/>
      <c r="E31" s="194"/>
      <c r="F31" s="840"/>
      <c r="G31" s="194"/>
    </row>
    <row r="32" spans="1:7" ht="23.1" customHeight="1">
      <c r="A32" s="195" t="s">
        <v>260</v>
      </c>
      <c r="B32" s="20"/>
      <c r="C32" s="20"/>
      <c r="D32" s="839">
        <v>1</v>
      </c>
      <c r="E32" s="191">
        <v>0</v>
      </c>
      <c r="F32" s="839">
        <v>0</v>
      </c>
      <c r="G32" s="191">
        <v>0</v>
      </c>
    </row>
    <row r="33" spans="1:7" ht="23.1" customHeight="1">
      <c r="A33" s="192"/>
      <c r="B33" s="193"/>
      <c r="C33" s="193"/>
      <c r="D33" s="840"/>
      <c r="E33" s="194"/>
      <c r="F33" s="840"/>
      <c r="G33" s="194"/>
    </row>
    <row r="34" spans="1:7" ht="23.1" customHeight="1">
      <c r="A34" s="196" t="s">
        <v>261</v>
      </c>
      <c r="B34" s="197"/>
      <c r="C34" s="197"/>
      <c r="D34" s="841">
        <v>257</v>
      </c>
      <c r="E34" s="198">
        <v>19</v>
      </c>
      <c r="F34" s="841">
        <v>1</v>
      </c>
      <c r="G34" s="198">
        <v>0</v>
      </c>
    </row>
    <row r="36" spans="1:7" ht="14.25">
      <c r="A36" s="56" t="s">
        <v>381</v>
      </c>
    </row>
  </sheetData>
  <mergeCells count="4">
    <mergeCell ref="A29:C30"/>
    <mergeCell ref="F24:G24"/>
    <mergeCell ref="D24:E24"/>
    <mergeCell ref="D23:G23"/>
  </mergeCells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>
    <oddHeader>&amp;C18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56"/>
  <sheetViews>
    <sheetView topLeftCell="A25" zoomScaleNormal="100" workbookViewId="0">
      <selection activeCell="L45" sqref="L45"/>
    </sheetView>
  </sheetViews>
  <sheetFormatPr defaultColWidth="9.140625" defaultRowHeight="12.75"/>
  <cols>
    <col min="1" max="1" width="8.85546875" style="1" customWidth="1"/>
    <col min="2" max="2" width="39.7109375" style="1" customWidth="1"/>
    <col min="3" max="6" width="16.7109375" style="1" customWidth="1"/>
    <col min="7" max="16384" width="9.140625" style="1"/>
  </cols>
  <sheetData>
    <row r="1" spans="1:14" s="7" customFormat="1" ht="18">
      <c r="A1" s="166" t="s">
        <v>371</v>
      </c>
      <c r="B1" s="166" t="s">
        <v>400</v>
      </c>
    </row>
    <row r="2" spans="1:14" ht="15">
      <c r="A2" s="27"/>
      <c r="B2" s="27"/>
    </row>
    <row r="3" spans="1:14" ht="17.100000000000001" customHeight="1">
      <c r="A3" s="851" t="s">
        <v>129</v>
      </c>
      <c r="B3" s="852"/>
      <c r="C3" s="853" t="s">
        <v>262</v>
      </c>
      <c r="D3" s="853" t="s">
        <v>263</v>
      </c>
      <c r="E3" s="853" t="s">
        <v>183</v>
      </c>
      <c r="F3" s="853" t="s">
        <v>183</v>
      </c>
    </row>
    <row r="4" spans="1:14" ht="17.100000000000001" customHeight="1">
      <c r="A4" s="854"/>
      <c r="B4" s="829"/>
      <c r="C4" s="833" t="s">
        <v>264</v>
      </c>
      <c r="D4" s="833" t="s">
        <v>494</v>
      </c>
      <c r="E4" s="833" t="s">
        <v>265</v>
      </c>
      <c r="F4" s="833" t="s">
        <v>265</v>
      </c>
    </row>
    <row r="5" spans="1:14" ht="17.100000000000001" customHeight="1">
      <c r="A5" s="854"/>
      <c r="B5" s="829"/>
      <c r="C5" s="833" t="s">
        <v>456</v>
      </c>
      <c r="D5" s="833" t="s">
        <v>457</v>
      </c>
      <c r="E5" s="833" t="s">
        <v>266</v>
      </c>
      <c r="F5" s="833" t="s">
        <v>267</v>
      </c>
    </row>
    <row r="6" spans="1:14" ht="17.100000000000001" customHeight="1">
      <c r="A6" s="854"/>
      <c r="B6" s="829"/>
      <c r="C6" s="855"/>
      <c r="D6" s="855"/>
      <c r="E6" s="833" t="s">
        <v>268</v>
      </c>
      <c r="F6" s="833" t="s">
        <v>269</v>
      </c>
      <c r="G6" s="860"/>
      <c r="N6" s="861"/>
    </row>
    <row r="7" spans="1:14" ht="17.100000000000001" customHeight="1" thickBot="1">
      <c r="A7" s="854"/>
      <c r="B7" s="829"/>
      <c r="C7" s="833" t="s">
        <v>270</v>
      </c>
      <c r="D7" s="833" t="s">
        <v>270</v>
      </c>
      <c r="E7" s="855"/>
      <c r="F7" s="833" t="s">
        <v>271</v>
      </c>
    </row>
    <row r="8" spans="1:14" ht="29.1" customHeight="1" thickBot="1">
      <c r="A8" s="856" t="s">
        <v>272</v>
      </c>
      <c r="B8" s="857"/>
      <c r="C8" s="858">
        <f>SUM(C9:C10)</f>
        <v>9851</v>
      </c>
      <c r="D8" s="858">
        <f>SUM(D9:D10)</f>
        <v>11021</v>
      </c>
      <c r="E8" s="859">
        <f>D8*100/C8</f>
        <v>111.87696680540047</v>
      </c>
      <c r="F8" s="859">
        <f>D8*100/(C8*6/12)/1</f>
        <v>223.75393361080094</v>
      </c>
      <c r="H8" s="860"/>
    </row>
    <row r="9" spans="1:14" ht="29.1" customHeight="1">
      <c r="A9" s="1381" t="s">
        <v>273</v>
      </c>
      <c r="B9" s="199" t="s">
        <v>274</v>
      </c>
      <c r="C9" s="200">
        <v>9187</v>
      </c>
      <c r="D9" s="200">
        <v>9253</v>
      </c>
      <c r="E9" s="201">
        <v>100.72</v>
      </c>
      <c r="F9" s="202">
        <v>201.44</v>
      </c>
    </row>
    <row r="10" spans="1:14" ht="29.1" customHeight="1" thickBot="1">
      <c r="A10" s="1382"/>
      <c r="B10" s="203" t="s">
        <v>275</v>
      </c>
      <c r="C10" s="204">
        <v>664</v>
      </c>
      <c r="D10" s="205">
        <v>1768</v>
      </c>
      <c r="E10" s="206">
        <v>266.27</v>
      </c>
      <c r="F10" s="207">
        <v>532.53</v>
      </c>
    </row>
    <row r="11" spans="1:14" ht="29.1" customHeight="1" thickBot="1">
      <c r="A11" s="856" t="s">
        <v>276</v>
      </c>
      <c r="B11" s="857"/>
      <c r="C11" s="858">
        <f>SUM(C12:C14)</f>
        <v>7255092</v>
      </c>
      <c r="D11" s="858">
        <f>SUM(D12:D14)</f>
        <v>3492692</v>
      </c>
      <c r="E11" s="859">
        <f>D11*100/C11</f>
        <v>48.141250310816183</v>
      </c>
      <c r="F11" s="859">
        <f>D11*100/(C11*6/12)/1</f>
        <v>96.282500621632366</v>
      </c>
    </row>
    <row r="12" spans="1:14" ht="29.1" customHeight="1">
      <c r="A12" s="1383" t="s">
        <v>273</v>
      </c>
      <c r="B12" s="108" t="s">
        <v>277</v>
      </c>
      <c r="C12" s="208">
        <v>4837018</v>
      </c>
      <c r="D12" s="200">
        <v>2284019</v>
      </c>
      <c r="E12" s="209">
        <v>47.22</v>
      </c>
      <c r="F12" s="202">
        <v>94.44</v>
      </c>
    </row>
    <row r="13" spans="1:14" ht="29.1" customHeight="1">
      <c r="A13" s="1383"/>
      <c r="B13" s="203" t="s">
        <v>278</v>
      </c>
      <c r="C13" s="204">
        <v>2392246</v>
      </c>
      <c r="D13" s="205">
        <v>1195820</v>
      </c>
      <c r="E13" s="210">
        <v>49.99</v>
      </c>
      <c r="F13" s="211">
        <v>99.97</v>
      </c>
    </row>
    <row r="14" spans="1:14" ht="29.1" customHeight="1">
      <c r="A14" s="1383"/>
      <c r="B14" s="212" t="s">
        <v>279</v>
      </c>
      <c r="C14" s="213">
        <v>25828</v>
      </c>
      <c r="D14" s="214">
        <v>12853</v>
      </c>
      <c r="E14" s="210">
        <v>49.76</v>
      </c>
      <c r="F14" s="211">
        <v>99.53</v>
      </c>
    </row>
    <row r="15" spans="1:14">
      <c r="A15" s="215"/>
      <c r="B15" s="215"/>
      <c r="F15" s="19"/>
    </row>
    <row r="16" spans="1:14">
      <c r="A16" s="19"/>
      <c r="B16" s="19"/>
      <c r="F16" s="19"/>
    </row>
    <row r="17" spans="1:7" s="7" customFormat="1" ht="17.100000000000001" customHeight="1">
      <c r="A17" s="166" t="s">
        <v>372</v>
      </c>
      <c r="B17" s="166" t="s">
        <v>401</v>
      </c>
      <c r="C17" s="166"/>
    </row>
    <row r="18" spans="1:7" ht="17.100000000000001" customHeight="1">
      <c r="A18" s="27"/>
      <c r="B18" s="27"/>
    </row>
    <row r="19" spans="1:7" ht="17.100000000000001" customHeight="1">
      <c r="A19" s="851" t="s">
        <v>129</v>
      </c>
      <c r="B19" s="852"/>
      <c r="C19" s="853" t="s">
        <v>262</v>
      </c>
      <c r="D19" s="853" t="s">
        <v>263</v>
      </c>
      <c r="E19" s="853" t="s">
        <v>183</v>
      </c>
      <c r="F19" s="853" t="s">
        <v>183</v>
      </c>
    </row>
    <row r="20" spans="1:7" ht="17.100000000000001" customHeight="1">
      <c r="A20" s="854"/>
      <c r="B20" s="829"/>
      <c r="C20" s="833" t="s">
        <v>264</v>
      </c>
      <c r="D20" s="833" t="s">
        <v>494</v>
      </c>
      <c r="E20" s="833" t="s">
        <v>265</v>
      </c>
      <c r="F20" s="833" t="s">
        <v>265</v>
      </c>
    </row>
    <row r="21" spans="1:7" ht="17.100000000000001" customHeight="1">
      <c r="A21" s="854"/>
      <c r="B21" s="829"/>
      <c r="C21" s="833" t="s">
        <v>456</v>
      </c>
      <c r="D21" s="833" t="s">
        <v>457</v>
      </c>
      <c r="E21" s="833" t="s">
        <v>266</v>
      </c>
      <c r="F21" s="833" t="s">
        <v>267</v>
      </c>
    </row>
    <row r="22" spans="1:7" ht="17.100000000000001" customHeight="1">
      <c r="A22" s="854"/>
      <c r="B22" s="829"/>
      <c r="C22" s="855"/>
      <c r="D22" s="855"/>
      <c r="E22" s="833" t="s">
        <v>268</v>
      </c>
      <c r="F22" s="833" t="s">
        <v>269</v>
      </c>
    </row>
    <row r="23" spans="1:7" ht="17.100000000000001" customHeight="1" thickBot="1">
      <c r="A23" s="854"/>
      <c r="B23" s="829"/>
      <c r="C23" s="833" t="s">
        <v>270</v>
      </c>
      <c r="D23" s="833" t="s">
        <v>270</v>
      </c>
      <c r="E23" s="855"/>
      <c r="F23" s="833" t="s">
        <v>271</v>
      </c>
    </row>
    <row r="24" spans="1:7" ht="29.1" customHeight="1" thickBot="1">
      <c r="A24" s="856" t="s">
        <v>276</v>
      </c>
      <c r="B24" s="857"/>
      <c r="C24" s="858">
        <f>SUM(C25:C29)</f>
        <v>4837018</v>
      </c>
      <c r="D24" s="858">
        <f>SUM(D25:D29)</f>
        <v>2284019</v>
      </c>
      <c r="E24" s="859">
        <f>D24*100/C24</f>
        <v>47.219567923873761</v>
      </c>
      <c r="F24" s="859">
        <f>D24*100/(C24*6/12)/1</f>
        <v>94.439135847747522</v>
      </c>
    </row>
    <row r="25" spans="1:7" ht="29.1" customHeight="1">
      <c r="A25" s="1382" t="s">
        <v>273</v>
      </c>
      <c r="B25" s="108" t="s">
        <v>419</v>
      </c>
      <c r="C25" s="216">
        <v>144385</v>
      </c>
      <c r="D25" s="200">
        <v>99285</v>
      </c>
      <c r="E25" s="201">
        <v>68.760000000000005</v>
      </c>
      <c r="F25" s="878">
        <v>137.53</v>
      </c>
    </row>
    <row r="26" spans="1:7" ht="29.1" customHeight="1">
      <c r="A26" s="1382"/>
      <c r="B26" s="212" t="s">
        <v>280</v>
      </c>
      <c r="C26" s="213">
        <v>2729806</v>
      </c>
      <c r="D26" s="214">
        <v>1330461</v>
      </c>
      <c r="E26" s="210">
        <v>48.74</v>
      </c>
      <c r="F26" s="217">
        <v>97.48</v>
      </c>
    </row>
    <row r="27" spans="1:7" ht="29.1" customHeight="1">
      <c r="A27" s="1382"/>
      <c r="B27" s="203" t="s">
        <v>281</v>
      </c>
      <c r="C27" s="204">
        <v>830978</v>
      </c>
      <c r="D27" s="205">
        <v>342193</v>
      </c>
      <c r="E27" s="210">
        <v>41.18</v>
      </c>
      <c r="F27" s="217">
        <v>82.36</v>
      </c>
    </row>
    <row r="28" spans="1:7" ht="29.1" customHeight="1">
      <c r="A28" s="1382"/>
      <c r="B28" s="203" t="s">
        <v>282</v>
      </c>
      <c r="C28" s="204">
        <v>528959</v>
      </c>
      <c r="D28" s="205">
        <v>378373</v>
      </c>
      <c r="E28" s="210">
        <v>71.53</v>
      </c>
      <c r="F28" s="217">
        <v>143.06</v>
      </c>
    </row>
    <row r="29" spans="1:7" ht="29.1" customHeight="1">
      <c r="A29" s="1384"/>
      <c r="B29" s="212" t="s">
        <v>283</v>
      </c>
      <c r="C29" s="213">
        <v>602890</v>
      </c>
      <c r="D29" s="214">
        <v>133707</v>
      </c>
      <c r="E29" s="210">
        <v>22.18</v>
      </c>
      <c r="F29" s="217">
        <v>44.36</v>
      </c>
      <c r="G29" s="1" t="s">
        <v>417</v>
      </c>
    </row>
    <row r="33" spans="1:7" ht="14.25">
      <c r="A33" s="56" t="s">
        <v>399</v>
      </c>
      <c r="B33" s="179"/>
    </row>
    <row r="34" spans="1:7" ht="14.25">
      <c r="A34" s="56"/>
      <c r="B34" s="179"/>
    </row>
    <row r="35" spans="1:7" ht="14.25">
      <c r="A35" s="56"/>
      <c r="B35" s="179"/>
    </row>
    <row r="36" spans="1:7" ht="14.25">
      <c r="A36" s="56"/>
      <c r="B36" s="179"/>
    </row>
    <row r="37" spans="1:7" ht="14.25">
      <c r="A37" s="56"/>
      <c r="B37" s="179"/>
    </row>
    <row r="38" spans="1:7" ht="14.25">
      <c r="A38" s="56"/>
      <c r="B38" s="179"/>
    </row>
    <row r="39" spans="1:7" ht="15.75">
      <c r="D39" s="27"/>
      <c r="E39" s="218"/>
      <c r="F39" s="218"/>
      <c r="G39" s="219"/>
    </row>
    <row r="40" spans="1:7" ht="15.75">
      <c r="C40" s="1378"/>
      <c r="D40" s="1379"/>
      <c r="E40" s="1379"/>
      <c r="F40" s="1379"/>
      <c r="G40" s="219"/>
    </row>
    <row r="41" spans="1:7" ht="15.75">
      <c r="C41" s="1378"/>
      <c r="D41" s="1379"/>
      <c r="E41" s="1379"/>
      <c r="F41" s="1379"/>
      <c r="G41" s="219"/>
    </row>
    <row r="42" spans="1:7" ht="15.75">
      <c r="C42" s="1378"/>
      <c r="D42" s="1379"/>
      <c r="E42" s="1379"/>
      <c r="F42" s="1379"/>
      <c r="G42" s="219"/>
    </row>
    <row r="43" spans="1:7" ht="15.75">
      <c r="C43" s="1380"/>
      <c r="D43" s="971"/>
      <c r="E43" s="971"/>
      <c r="F43" s="971"/>
      <c r="G43" s="219"/>
    </row>
    <row r="44" spans="1:7" ht="15.75">
      <c r="C44" s="1378"/>
      <c r="D44" s="1379"/>
      <c r="E44" s="1379"/>
      <c r="F44" s="1379"/>
      <c r="G44" s="219"/>
    </row>
    <row r="45" spans="1:7" ht="15.75">
      <c r="D45" s="219"/>
      <c r="E45" s="866"/>
      <c r="F45" s="219"/>
      <c r="G45" s="219"/>
    </row>
    <row r="46" spans="1:7" ht="15.75">
      <c r="D46" s="219"/>
      <c r="E46" s="866"/>
      <c r="F46" s="219"/>
      <c r="G46" s="219"/>
    </row>
    <row r="47" spans="1:7" ht="15.75">
      <c r="D47" s="219"/>
      <c r="E47" s="866"/>
      <c r="F47" s="219"/>
      <c r="G47" s="219"/>
    </row>
    <row r="48" spans="1:7" ht="15.75">
      <c r="D48" s="219"/>
      <c r="E48" s="866"/>
      <c r="F48" s="219"/>
      <c r="G48" s="219"/>
    </row>
    <row r="49" spans="1:7" ht="15.75">
      <c r="D49" s="219"/>
      <c r="E49" s="866"/>
      <c r="F49" s="219"/>
      <c r="G49" s="219"/>
    </row>
    <row r="50" spans="1:7" ht="15.75">
      <c r="D50" s="219"/>
      <c r="E50" s="866"/>
      <c r="F50" s="219"/>
      <c r="G50" s="219"/>
    </row>
    <row r="51" spans="1:7" ht="15.75">
      <c r="D51" s="219"/>
      <c r="E51" s="219"/>
      <c r="F51" s="219"/>
      <c r="G51" s="219"/>
    </row>
    <row r="52" spans="1:7" ht="15.75">
      <c r="A52" s="1" t="s">
        <v>434</v>
      </c>
      <c r="D52" s="218"/>
      <c r="E52" s="218"/>
      <c r="F52" s="219"/>
      <c r="G52" s="219"/>
    </row>
    <row r="53" spans="1:7">
      <c r="A53" s="1" t="s">
        <v>418</v>
      </c>
    </row>
    <row r="54" spans="1:7" ht="13.7" customHeight="1"/>
    <row r="56" spans="1:7">
      <c r="A56" s="1" t="s">
        <v>493</v>
      </c>
    </row>
  </sheetData>
  <mergeCells count="8">
    <mergeCell ref="C44:F44"/>
    <mergeCell ref="C43:F43"/>
    <mergeCell ref="A9:A10"/>
    <mergeCell ref="A12:A14"/>
    <mergeCell ref="A25:A29"/>
    <mergeCell ref="C42:F42"/>
    <mergeCell ref="C41:F41"/>
    <mergeCell ref="C40:F40"/>
  </mergeCells>
  <pageMargins left="0.74803149606299213" right="0.74803149606299213" top="0.87" bottom="0.98425196850393704" header="0.51181102362204722" footer="0.51181102362204722"/>
  <pageSetup paperSize="9" scale="70" orientation="portrait" r:id="rId1"/>
  <headerFooter alignWithMargins="0">
    <oddHeader>&amp;C19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4"/>
  <sheetViews>
    <sheetView topLeftCell="A34" zoomScaleNormal="100" workbookViewId="0">
      <selection activeCell="I49" sqref="I49"/>
    </sheetView>
  </sheetViews>
  <sheetFormatPr defaultColWidth="9.140625" defaultRowHeight="15"/>
  <cols>
    <col min="1" max="1" width="6.42578125" style="8" customWidth="1"/>
    <col min="2" max="2" width="38" style="8" customWidth="1"/>
    <col min="3" max="10" width="15.7109375" style="8" customWidth="1"/>
    <col min="11" max="11" width="11.42578125" style="8" customWidth="1"/>
    <col min="12" max="14" width="9.140625" style="8"/>
    <col min="15" max="15" width="12" style="8" bestFit="1" customWidth="1"/>
    <col min="16" max="16384" width="9.140625" style="8"/>
  </cols>
  <sheetData>
    <row r="1" spans="1:12" ht="15.75" customHeight="1">
      <c r="A1" s="22" t="s">
        <v>464</v>
      </c>
    </row>
    <row r="3" spans="1:12" ht="33.950000000000003" customHeight="1">
      <c r="A3" s="977" t="s">
        <v>0</v>
      </c>
      <c r="B3" s="978"/>
      <c r="C3" s="505"/>
      <c r="D3" s="505"/>
      <c r="E3" s="979" t="s">
        <v>297</v>
      </c>
      <c r="F3" s="979"/>
      <c r="G3" s="979"/>
      <c r="H3" s="979"/>
      <c r="I3" s="979"/>
      <c r="J3" s="979"/>
    </row>
    <row r="4" spans="1:12" ht="36" customHeight="1">
      <c r="A4" s="978"/>
      <c r="B4" s="978"/>
      <c r="C4" s="990" t="s">
        <v>449</v>
      </c>
      <c r="D4" s="988" t="s">
        <v>485</v>
      </c>
      <c r="E4" s="980" t="s">
        <v>2</v>
      </c>
      <c r="F4" s="981"/>
      <c r="G4" s="981"/>
      <c r="H4" s="982" t="s">
        <v>3</v>
      </c>
      <c r="I4" s="983"/>
      <c r="J4" s="983"/>
    </row>
    <row r="5" spans="1:12" ht="36" customHeight="1">
      <c r="A5" s="978"/>
      <c r="B5" s="978"/>
      <c r="C5" s="991"/>
      <c r="D5" s="989"/>
      <c r="E5" s="506" t="s">
        <v>4</v>
      </c>
      <c r="F5" s="507" t="s">
        <v>5</v>
      </c>
      <c r="G5" s="507" t="s">
        <v>6</v>
      </c>
      <c r="H5" s="508" t="s">
        <v>4</v>
      </c>
      <c r="I5" s="507" t="s">
        <v>5</v>
      </c>
      <c r="J5" s="507" t="s">
        <v>6</v>
      </c>
    </row>
    <row r="6" spans="1:12" ht="24" customHeight="1">
      <c r="A6" s="992">
        <v>1</v>
      </c>
      <c r="B6" s="993"/>
      <c r="C6" s="932">
        <v>2</v>
      </c>
      <c r="D6" s="509">
        <v>3</v>
      </c>
      <c r="E6" s="510">
        <v>4</v>
      </c>
      <c r="F6" s="510">
        <v>5</v>
      </c>
      <c r="G6" s="510">
        <v>6</v>
      </c>
      <c r="H6" s="510">
        <v>7</v>
      </c>
      <c r="I6" s="510">
        <v>8</v>
      </c>
      <c r="J6" s="882">
        <v>9</v>
      </c>
    </row>
    <row r="7" spans="1:12" s="18" customFormat="1" ht="36" customHeight="1" thickBot="1">
      <c r="A7" s="9" t="s">
        <v>1</v>
      </c>
      <c r="B7" s="10"/>
      <c r="C7" s="385">
        <v>79290</v>
      </c>
      <c r="D7" s="933">
        <f t="shared" ref="D7:J7" si="0">SUM(D8,D20,D31)</f>
        <v>79160</v>
      </c>
      <c r="E7" s="457">
        <f t="shared" si="0"/>
        <v>78050</v>
      </c>
      <c r="F7" s="457">
        <f t="shared" si="0"/>
        <v>3939</v>
      </c>
      <c r="G7" s="457">
        <f t="shared" si="0"/>
        <v>74111</v>
      </c>
      <c r="H7" s="457">
        <f t="shared" si="0"/>
        <v>1110</v>
      </c>
      <c r="I7" s="457">
        <f t="shared" si="0"/>
        <v>51</v>
      </c>
      <c r="J7" s="457">
        <f t="shared" si="0"/>
        <v>1059</v>
      </c>
    </row>
    <row r="8" spans="1:12" s="12" customFormat="1" ht="36" customHeight="1" thickTop="1">
      <c r="A8" s="984" t="s">
        <v>7</v>
      </c>
      <c r="B8" s="580" t="s">
        <v>4</v>
      </c>
      <c r="C8" s="581">
        <v>69228</v>
      </c>
      <c r="D8" s="586">
        <f t="shared" ref="D8:J8" si="1">SUM(D9:D19)</f>
        <v>69085</v>
      </c>
      <c r="E8" s="582">
        <f t="shared" si="1"/>
        <v>68464</v>
      </c>
      <c r="F8" s="582">
        <f t="shared" si="1"/>
        <v>3431</v>
      </c>
      <c r="G8" s="582">
        <f t="shared" si="1"/>
        <v>65033</v>
      </c>
      <c r="H8" s="582">
        <f t="shared" si="1"/>
        <v>621</v>
      </c>
      <c r="I8" s="582">
        <f t="shared" si="1"/>
        <v>20</v>
      </c>
      <c r="J8" s="582">
        <f t="shared" si="1"/>
        <v>601</v>
      </c>
    </row>
    <row r="9" spans="1:12" s="12" customFormat="1" ht="36" customHeight="1">
      <c r="A9" s="985"/>
      <c r="B9" s="232" t="s">
        <v>8</v>
      </c>
      <c r="C9" s="386">
        <v>64378</v>
      </c>
      <c r="D9" s="587">
        <f t="shared" ref="D9:D19" si="2">SUM(E9,H9)</f>
        <v>64360</v>
      </c>
      <c r="E9" s="387">
        <f t="shared" ref="E9:E19" si="3">F9+G9</f>
        <v>63817</v>
      </c>
      <c r="F9" s="387">
        <v>3192</v>
      </c>
      <c r="G9" s="387">
        <v>60625</v>
      </c>
      <c r="H9" s="387">
        <f t="shared" ref="H9:H19" si="4">I9+J9</f>
        <v>543</v>
      </c>
      <c r="I9" s="387">
        <v>18</v>
      </c>
      <c r="J9" s="387">
        <v>525</v>
      </c>
    </row>
    <row r="10" spans="1:12" s="12" customFormat="1" ht="36" customHeight="1">
      <c r="A10" s="985"/>
      <c r="B10" s="232" t="s">
        <v>9</v>
      </c>
      <c r="C10" s="386">
        <v>111</v>
      </c>
      <c r="D10" s="587">
        <f t="shared" si="2"/>
        <v>104</v>
      </c>
      <c r="E10" s="387">
        <f t="shared" si="3"/>
        <v>104</v>
      </c>
      <c r="F10" s="387">
        <v>3</v>
      </c>
      <c r="G10" s="387">
        <v>101</v>
      </c>
      <c r="H10" s="387">
        <f t="shared" si="4"/>
        <v>0</v>
      </c>
      <c r="I10" s="387">
        <v>0</v>
      </c>
      <c r="J10" s="387">
        <v>0</v>
      </c>
    </row>
    <row r="11" spans="1:12" s="12" customFormat="1" ht="36" customHeight="1">
      <c r="A11" s="985"/>
      <c r="B11" s="232" t="s">
        <v>10</v>
      </c>
      <c r="C11" s="386">
        <v>957</v>
      </c>
      <c r="D11" s="587">
        <f t="shared" si="2"/>
        <v>884</v>
      </c>
      <c r="E11" s="387">
        <f t="shared" si="3"/>
        <v>862</v>
      </c>
      <c r="F11" s="387">
        <v>89</v>
      </c>
      <c r="G11" s="387">
        <v>773</v>
      </c>
      <c r="H11" s="387">
        <f t="shared" si="4"/>
        <v>22</v>
      </c>
      <c r="I11" s="387">
        <v>2</v>
      </c>
      <c r="J11" s="387">
        <v>20</v>
      </c>
      <c r="L11" s="13"/>
    </row>
    <row r="12" spans="1:12" s="12" customFormat="1" ht="36" customHeight="1">
      <c r="A12" s="985"/>
      <c r="B12" s="232" t="s">
        <v>11</v>
      </c>
      <c r="C12" s="386">
        <v>147</v>
      </c>
      <c r="D12" s="587">
        <f t="shared" si="2"/>
        <v>156</v>
      </c>
      <c r="E12" s="387">
        <f t="shared" si="3"/>
        <v>156</v>
      </c>
      <c r="F12" s="387">
        <v>8</v>
      </c>
      <c r="G12" s="387">
        <v>148</v>
      </c>
      <c r="H12" s="387">
        <f t="shared" si="4"/>
        <v>0</v>
      </c>
      <c r="I12" s="387">
        <v>0</v>
      </c>
      <c r="J12" s="387">
        <v>0</v>
      </c>
    </row>
    <row r="13" spans="1:12" s="12" customFormat="1" ht="36" customHeight="1">
      <c r="A13" s="985"/>
      <c r="B13" s="232" t="s">
        <v>384</v>
      </c>
      <c r="C13" s="386">
        <v>3397</v>
      </c>
      <c r="D13" s="587">
        <f t="shared" si="2"/>
        <v>3374</v>
      </c>
      <c r="E13" s="387">
        <f t="shared" si="3"/>
        <v>3319</v>
      </c>
      <c r="F13" s="387">
        <v>115</v>
      </c>
      <c r="G13" s="387">
        <v>3204</v>
      </c>
      <c r="H13" s="387">
        <f>I13+J13</f>
        <v>55</v>
      </c>
      <c r="I13" s="387">
        <v>0</v>
      </c>
      <c r="J13" s="387">
        <v>55</v>
      </c>
    </row>
    <row r="14" spans="1:12" s="12" customFormat="1" ht="36" customHeight="1">
      <c r="A14" s="985"/>
      <c r="B14" s="232" t="s">
        <v>385</v>
      </c>
      <c r="C14" s="386">
        <v>12</v>
      </c>
      <c r="D14" s="587">
        <f t="shared" si="2"/>
        <v>13</v>
      </c>
      <c r="E14" s="387">
        <f t="shared" si="3"/>
        <v>13</v>
      </c>
      <c r="F14" s="387">
        <v>1</v>
      </c>
      <c r="G14" s="387">
        <v>12</v>
      </c>
      <c r="H14" s="387">
        <f t="shared" si="4"/>
        <v>0</v>
      </c>
      <c r="I14" s="387">
        <v>0</v>
      </c>
      <c r="J14" s="387">
        <v>0</v>
      </c>
    </row>
    <row r="15" spans="1:12" s="12" customFormat="1" ht="36" customHeight="1">
      <c r="A15" s="986"/>
      <c r="B15" s="232" t="s">
        <v>386</v>
      </c>
      <c r="C15" s="386">
        <v>64</v>
      </c>
      <c r="D15" s="587">
        <f t="shared" si="2"/>
        <v>48</v>
      </c>
      <c r="E15" s="387">
        <f t="shared" si="3"/>
        <v>48</v>
      </c>
      <c r="F15" s="387">
        <v>4</v>
      </c>
      <c r="G15" s="387">
        <v>44</v>
      </c>
      <c r="H15" s="387">
        <f t="shared" si="4"/>
        <v>0</v>
      </c>
      <c r="I15" s="387">
        <v>0</v>
      </c>
      <c r="J15" s="387">
        <v>0</v>
      </c>
    </row>
    <row r="16" spans="1:12" s="12" customFormat="1" ht="36" customHeight="1">
      <c r="A16" s="986"/>
      <c r="B16" s="232" t="s">
        <v>12</v>
      </c>
      <c r="C16" s="386">
        <v>8</v>
      </c>
      <c r="D16" s="587">
        <f t="shared" si="2"/>
        <v>6</v>
      </c>
      <c r="E16" s="387">
        <f t="shared" si="3"/>
        <v>6</v>
      </c>
      <c r="F16" s="387">
        <v>0</v>
      </c>
      <c r="G16" s="387">
        <v>6</v>
      </c>
      <c r="H16" s="387">
        <f t="shared" si="4"/>
        <v>0</v>
      </c>
      <c r="I16" s="387">
        <v>0</v>
      </c>
      <c r="J16" s="387">
        <v>0</v>
      </c>
    </row>
    <row r="17" spans="1:10" s="12" customFormat="1" ht="36" customHeight="1">
      <c r="A17" s="986"/>
      <c r="B17" s="232" t="s">
        <v>13</v>
      </c>
      <c r="C17" s="386">
        <v>1</v>
      </c>
      <c r="D17" s="587">
        <f t="shared" si="2"/>
        <v>1</v>
      </c>
      <c r="E17" s="387">
        <f t="shared" si="3"/>
        <v>1</v>
      </c>
      <c r="F17" s="387">
        <v>0</v>
      </c>
      <c r="G17" s="387">
        <v>1</v>
      </c>
      <c r="H17" s="387">
        <f t="shared" si="4"/>
        <v>0</v>
      </c>
      <c r="I17" s="387">
        <v>0</v>
      </c>
      <c r="J17" s="387">
        <v>0</v>
      </c>
    </row>
    <row r="18" spans="1:10" s="12" customFormat="1" ht="36" customHeight="1">
      <c r="A18" s="986"/>
      <c r="B18" s="232" t="s">
        <v>14</v>
      </c>
      <c r="C18" s="386">
        <v>90</v>
      </c>
      <c r="D18" s="587">
        <f t="shared" si="2"/>
        <v>90</v>
      </c>
      <c r="E18" s="387">
        <f t="shared" si="3"/>
        <v>90</v>
      </c>
      <c r="F18" s="387">
        <v>15</v>
      </c>
      <c r="G18" s="387">
        <v>75</v>
      </c>
      <c r="H18" s="387">
        <f t="shared" si="4"/>
        <v>0</v>
      </c>
      <c r="I18" s="387">
        <v>0</v>
      </c>
      <c r="J18" s="387">
        <v>0</v>
      </c>
    </row>
    <row r="19" spans="1:10" s="12" customFormat="1" ht="36" customHeight="1" thickBot="1">
      <c r="A19" s="987"/>
      <c r="B19" s="233" t="s">
        <v>15</v>
      </c>
      <c r="C19" s="388">
        <v>63</v>
      </c>
      <c r="D19" s="588">
        <f t="shared" si="2"/>
        <v>49</v>
      </c>
      <c r="E19" s="389">
        <f t="shared" si="3"/>
        <v>48</v>
      </c>
      <c r="F19" s="389">
        <v>4</v>
      </c>
      <c r="G19" s="389">
        <v>44</v>
      </c>
      <c r="H19" s="389">
        <f t="shared" si="4"/>
        <v>1</v>
      </c>
      <c r="I19" s="389">
        <v>0</v>
      </c>
      <c r="J19" s="389">
        <v>1</v>
      </c>
    </row>
    <row r="20" spans="1:10" s="12" customFormat="1" ht="36" customHeight="1" thickTop="1">
      <c r="A20" s="972" t="s">
        <v>16</v>
      </c>
      <c r="B20" s="580" t="s">
        <v>4</v>
      </c>
      <c r="C20" s="581">
        <v>1187</v>
      </c>
      <c r="D20" s="586">
        <f t="shared" ref="D20:J20" si="5">SUM(D21:D30)</f>
        <v>1215</v>
      </c>
      <c r="E20" s="582">
        <f t="shared" si="5"/>
        <v>1172</v>
      </c>
      <c r="F20" s="582">
        <f t="shared" si="5"/>
        <v>47</v>
      </c>
      <c r="G20" s="582">
        <f t="shared" si="5"/>
        <v>1125</v>
      </c>
      <c r="H20" s="582">
        <f t="shared" si="5"/>
        <v>43</v>
      </c>
      <c r="I20" s="582">
        <f t="shared" si="5"/>
        <v>1</v>
      </c>
      <c r="J20" s="582">
        <f t="shared" si="5"/>
        <v>42</v>
      </c>
    </row>
    <row r="21" spans="1:10" s="12" customFormat="1" ht="36" customHeight="1">
      <c r="A21" s="973"/>
      <c r="B21" s="232" t="s">
        <v>8</v>
      </c>
      <c r="C21" s="390">
        <v>1102</v>
      </c>
      <c r="D21" s="589">
        <f t="shared" ref="D21:D30" si="6">SUM(E21,H21)</f>
        <v>1131</v>
      </c>
      <c r="E21" s="391">
        <f t="shared" ref="E21:E30" si="7">F21+G21</f>
        <v>1091</v>
      </c>
      <c r="F21" s="391">
        <v>47</v>
      </c>
      <c r="G21" s="391">
        <v>1044</v>
      </c>
      <c r="H21" s="391">
        <f t="shared" ref="H21:H30" si="8">I21+J21</f>
        <v>40</v>
      </c>
      <c r="I21" s="392">
        <v>1</v>
      </c>
      <c r="J21" s="392">
        <v>39</v>
      </c>
    </row>
    <row r="22" spans="1:10" s="12" customFormat="1" ht="36" customHeight="1">
      <c r="A22" s="973"/>
      <c r="B22" s="232" t="s">
        <v>9</v>
      </c>
      <c r="C22" s="390">
        <v>0</v>
      </c>
      <c r="D22" s="589">
        <f t="shared" si="6"/>
        <v>0</v>
      </c>
      <c r="E22" s="391">
        <f t="shared" si="7"/>
        <v>0</v>
      </c>
      <c r="F22" s="391">
        <v>0</v>
      </c>
      <c r="G22" s="391">
        <v>0</v>
      </c>
      <c r="H22" s="391">
        <f t="shared" si="8"/>
        <v>0</v>
      </c>
      <c r="I22" s="392">
        <v>0</v>
      </c>
      <c r="J22" s="392">
        <v>0</v>
      </c>
    </row>
    <row r="23" spans="1:10" s="12" customFormat="1" ht="36" customHeight="1">
      <c r="A23" s="973"/>
      <c r="B23" s="232" t="s">
        <v>11</v>
      </c>
      <c r="C23" s="390">
        <v>1</v>
      </c>
      <c r="D23" s="589">
        <f t="shared" si="6"/>
        <v>1</v>
      </c>
      <c r="E23" s="391">
        <f t="shared" si="7"/>
        <v>1</v>
      </c>
      <c r="F23" s="391">
        <v>0</v>
      </c>
      <c r="G23" s="391">
        <v>1</v>
      </c>
      <c r="H23" s="391">
        <f>I23+J23</f>
        <v>0</v>
      </c>
      <c r="I23" s="392">
        <v>0</v>
      </c>
      <c r="J23" s="392">
        <v>0</v>
      </c>
    </row>
    <row r="24" spans="1:10" s="12" customFormat="1" ht="36" customHeight="1">
      <c r="A24" s="973"/>
      <c r="B24" s="232" t="s">
        <v>384</v>
      </c>
      <c r="C24" s="390">
        <v>82</v>
      </c>
      <c r="D24" s="589">
        <f t="shared" si="6"/>
        <v>81</v>
      </c>
      <c r="E24" s="391">
        <f t="shared" si="7"/>
        <v>78</v>
      </c>
      <c r="F24" s="391">
        <v>0</v>
      </c>
      <c r="G24" s="391">
        <v>78</v>
      </c>
      <c r="H24" s="391">
        <f t="shared" si="8"/>
        <v>3</v>
      </c>
      <c r="I24" s="392">
        <v>0</v>
      </c>
      <c r="J24" s="392">
        <v>3</v>
      </c>
    </row>
    <row r="25" spans="1:10" ht="36" customHeight="1">
      <c r="A25" s="974"/>
      <c r="B25" s="232" t="s">
        <v>385</v>
      </c>
      <c r="C25" s="390">
        <v>1</v>
      </c>
      <c r="D25" s="589">
        <f t="shared" si="6"/>
        <v>1</v>
      </c>
      <c r="E25" s="391">
        <f t="shared" si="7"/>
        <v>1</v>
      </c>
      <c r="F25" s="392">
        <v>0</v>
      </c>
      <c r="G25" s="392">
        <v>1</v>
      </c>
      <c r="H25" s="391">
        <f t="shared" si="8"/>
        <v>0</v>
      </c>
      <c r="I25" s="392">
        <v>0</v>
      </c>
      <c r="J25" s="392">
        <v>0</v>
      </c>
    </row>
    <row r="26" spans="1:10" ht="36" customHeight="1">
      <c r="A26" s="974"/>
      <c r="B26" s="232" t="s">
        <v>386</v>
      </c>
      <c r="C26" s="390">
        <v>0</v>
      </c>
      <c r="D26" s="589">
        <f t="shared" si="6"/>
        <v>0</v>
      </c>
      <c r="E26" s="391">
        <f t="shared" si="7"/>
        <v>0</v>
      </c>
      <c r="F26" s="392">
        <v>0</v>
      </c>
      <c r="G26" s="392">
        <v>0</v>
      </c>
      <c r="H26" s="391">
        <f t="shared" si="8"/>
        <v>0</v>
      </c>
      <c r="I26" s="392">
        <v>0</v>
      </c>
      <c r="J26" s="392">
        <v>0</v>
      </c>
    </row>
    <row r="27" spans="1:10" ht="36" customHeight="1">
      <c r="A27" s="974"/>
      <c r="B27" s="232" t="s">
        <v>12</v>
      </c>
      <c r="C27" s="390">
        <v>0</v>
      </c>
      <c r="D27" s="589">
        <f t="shared" si="6"/>
        <v>0</v>
      </c>
      <c r="E27" s="391">
        <f t="shared" si="7"/>
        <v>0</v>
      </c>
      <c r="F27" s="392">
        <v>0</v>
      </c>
      <c r="G27" s="392">
        <v>0</v>
      </c>
      <c r="H27" s="391">
        <f t="shared" si="8"/>
        <v>0</v>
      </c>
      <c r="I27" s="392">
        <v>0</v>
      </c>
      <c r="J27" s="392">
        <v>0</v>
      </c>
    </row>
    <row r="28" spans="1:10" ht="36" customHeight="1">
      <c r="A28" s="974"/>
      <c r="B28" s="232" t="s">
        <v>13</v>
      </c>
      <c r="C28" s="390">
        <v>0</v>
      </c>
      <c r="D28" s="589">
        <f t="shared" si="6"/>
        <v>0</v>
      </c>
      <c r="E28" s="391">
        <f t="shared" si="7"/>
        <v>0</v>
      </c>
      <c r="F28" s="392">
        <v>0</v>
      </c>
      <c r="G28" s="392">
        <v>0</v>
      </c>
      <c r="H28" s="391">
        <f t="shared" si="8"/>
        <v>0</v>
      </c>
      <c r="I28" s="392">
        <v>0</v>
      </c>
      <c r="J28" s="392">
        <v>0</v>
      </c>
    </row>
    <row r="29" spans="1:10" ht="36" customHeight="1">
      <c r="A29" s="974"/>
      <c r="B29" s="232" t="s">
        <v>14</v>
      </c>
      <c r="C29" s="390">
        <v>0</v>
      </c>
      <c r="D29" s="589">
        <f t="shared" si="6"/>
        <v>0</v>
      </c>
      <c r="E29" s="391">
        <f t="shared" si="7"/>
        <v>0</v>
      </c>
      <c r="F29" s="392">
        <v>0</v>
      </c>
      <c r="G29" s="392">
        <v>0</v>
      </c>
      <c r="H29" s="391">
        <f t="shared" si="8"/>
        <v>0</v>
      </c>
      <c r="I29" s="392">
        <v>0</v>
      </c>
      <c r="J29" s="392">
        <v>0</v>
      </c>
    </row>
    <row r="30" spans="1:10" ht="36" customHeight="1" thickBot="1">
      <c r="A30" s="975"/>
      <c r="B30" s="233" t="s">
        <v>15</v>
      </c>
      <c r="C30" s="388">
        <v>1</v>
      </c>
      <c r="D30" s="588">
        <f t="shared" si="6"/>
        <v>1</v>
      </c>
      <c r="E30" s="389">
        <f t="shared" si="7"/>
        <v>1</v>
      </c>
      <c r="F30" s="389">
        <v>0</v>
      </c>
      <c r="G30" s="389">
        <v>1</v>
      </c>
      <c r="H30" s="389">
        <f t="shared" si="8"/>
        <v>0</v>
      </c>
      <c r="I30" s="389">
        <v>0</v>
      </c>
      <c r="J30" s="389">
        <v>0</v>
      </c>
    </row>
    <row r="31" spans="1:10" ht="36" customHeight="1" thickTop="1">
      <c r="A31" s="976" t="s">
        <v>17</v>
      </c>
      <c r="B31" s="583" t="s">
        <v>4</v>
      </c>
      <c r="C31" s="584">
        <v>8875</v>
      </c>
      <c r="D31" s="590">
        <f t="shared" ref="D31:J31" si="9">SUM(D32:D41)</f>
        <v>8860</v>
      </c>
      <c r="E31" s="585">
        <f t="shared" si="9"/>
        <v>8414</v>
      </c>
      <c r="F31" s="585">
        <f t="shared" si="9"/>
        <v>461</v>
      </c>
      <c r="G31" s="585">
        <f t="shared" si="9"/>
        <v>7953</v>
      </c>
      <c r="H31" s="585">
        <f t="shared" si="9"/>
        <v>446</v>
      </c>
      <c r="I31" s="585">
        <f t="shared" si="9"/>
        <v>30</v>
      </c>
      <c r="J31" s="585">
        <f t="shared" si="9"/>
        <v>416</v>
      </c>
    </row>
    <row r="32" spans="1:10" ht="36" customHeight="1">
      <c r="A32" s="973"/>
      <c r="B32" s="232" t="s">
        <v>8</v>
      </c>
      <c r="C32" s="386">
        <v>7766</v>
      </c>
      <c r="D32" s="587">
        <f t="shared" ref="D32:D41" si="10">SUM(E32,H32)</f>
        <v>7673</v>
      </c>
      <c r="E32" s="387">
        <f t="shared" ref="E32:E41" si="11">F32+G32</f>
        <v>7292</v>
      </c>
      <c r="F32" s="393">
        <v>408</v>
      </c>
      <c r="G32" s="393">
        <v>6884</v>
      </c>
      <c r="H32" s="387">
        <f t="shared" ref="H32:H41" si="12">I32+J32</f>
        <v>381</v>
      </c>
      <c r="I32" s="393">
        <v>23</v>
      </c>
      <c r="J32" s="393">
        <v>358</v>
      </c>
    </row>
    <row r="33" spans="1:10" ht="36" customHeight="1">
      <c r="A33" s="973"/>
      <c r="B33" s="232" t="s">
        <v>9</v>
      </c>
      <c r="C33" s="386">
        <v>2</v>
      </c>
      <c r="D33" s="587">
        <f t="shared" si="10"/>
        <v>3</v>
      </c>
      <c r="E33" s="387">
        <f t="shared" si="11"/>
        <v>3</v>
      </c>
      <c r="F33" s="393">
        <v>0</v>
      </c>
      <c r="G33" s="393">
        <v>3</v>
      </c>
      <c r="H33" s="387">
        <f t="shared" si="12"/>
        <v>0</v>
      </c>
      <c r="I33" s="393">
        <v>0</v>
      </c>
      <c r="J33" s="393">
        <v>0</v>
      </c>
    </row>
    <row r="34" spans="1:10" ht="36" customHeight="1">
      <c r="A34" s="973"/>
      <c r="B34" s="232" t="s">
        <v>11</v>
      </c>
      <c r="C34" s="386">
        <v>8</v>
      </c>
      <c r="D34" s="587">
        <f t="shared" si="10"/>
        <v>15</v>
      </c>
      <c r="E34" s="387">
        <f t="shared" si="11"/>
        <v>15</v>
      </c>
      <c r="F34" s="393">
        <v>1</v>
      </c>
      <c r="G34" s="393">
        <v>14</v>
      </c>
      <c r="H34" s="387">
        <f t="shared" si="12"/>
        <v>0</v>
      </c>
      <c r="I34" s="393">
        <v>0</v>
      </c>
      <c r="J34" s="393">
        <v>0</v>
      </c>
    </row>
    <row r="35" spans="1:10" ht="36" customHeight="1">
      <c r="A35" s="973"/>
      <c r="B35" s="234" t="s">
        <v>384</v>
      </c>
      <c r="C35" s="394">
        <v>1074</v>
      </c>
      <c r="D35" s="587">
        <f t="shared" si="10"/>
        <v>1128</v>
      </c>
      <c r="E35" s="387">
        <f t="shared" si="11"/>
        <v>1063</v>
      </c>
      <c r="F35" s="393">
        <v>47</v>
      </c>
      <c r="G35" s="395">
        <v>1016</v>
      </c>
      <c r="H35" s="387">
        <f t="shared" si="12"/>
        <v>65</v>
      </c>
      <c r="I35" s="393">
        <v>7</v>
      </c>
      <c r="J35" s="393">
        <v>58</v>
      </c>
    </row>
    <row r="36" spans="1:10" ht="36" customHeight="1">
      <c r="A36" s="974"/>
      <c r="B36" s="232" t="s">
        <v>385</v>
      </c>
      <c r="C36" s="386">
        <v>0</v>
      </c>
      <c r="D36" s="587">
        <f t="shared" si="10"/>
        <v>0</v>
      </c>
      <c r="E36" s="387">
        <f t="shared" si="11"/>
        <v>0</v>
      </c>
      <c r="F36" s="393">
        <v>0</v>
      </c>
      <c r="G36" s="393">
        <v>0</v>
      </c>
      <c r="H36" s="387">
        <f>I36+J36</f>
        <v>0</v>
      </c>
      <c r="I36" s="393">
        <v>0</v>
      </c>
      <c r="J36" s="393">
        <v>0</v>
      </c>
    </row>
    <row r="37" spans="1:10" ht="36" customHeight="1">
      <c r="A37" s="974"/>
      <c r="B37" s="232" t="s">
        <v>386</v>
      </c>
      <c r="C37" s="386">
        <v>0</v>
      </c>
      <c r="D37" s="587">
        <f t="shared" si="10"/>
        <v>0</v>
      </c>
      <c r="E37" s="387">
        <f t="shared" si="11"/>
        <v>0</v>
      </c>
      <c r="F37" s="393">
        <v>0</v>
      </c>
      <c r="G37" s="393">
        <v>0</v>
      </c>
      <c r="H37" s="387">
        <f t="shared" si="12"/>
        <v>0</v>
      </c>
      <c r="I37" s="393">
        <v>0</v>
      </c>
      <c r="J37" s="393">
        <v>0</v>
      </c>
    </row>
    <row r="38" spans="1:10" ht="36" customHeight="1">
      <c r="A38" s="974"/>
      <c r="B38" s="232" t="s">
        <v>12</v>
      </c>
      <c r="C38" s="386">
        <v>0</v>
      </c>
      <c r="D38" s="587">
        <f t="shared" si="10"/>
        <v>0</v>
      </c>
      <c r="E38" s="387">
        <f t="shared" si="11"/>
        <v>0</v>
      </c>
      <c r="F38" s="393">
        <v>0</v>
      </c>
      <c r="G38" s="393">
        <v>0</v>
      </c>
      <c r="H38" s="387">
        <f t="shared" si="12"/>
        <v>0</v>
      </c>
      <c r="I38" s="393">
        <v>0</v>
      </c>
      <c r="J38" s="393">
        <v>0</v>
      </c>
    </row>
    <row r="39" spans="1:10" ht="36" customHeight="1">
      <c r="A39" s="974"/>
      <c r="B39" s="232" t="s">
        <v>13</v>
      </c>
      <c r="C39" s="386">
        <v>0</v>
      </c>
      <c r="D39" s="587">
        <f t="shared" si="10"/>
        <v>0</v>
      </c>
      <c r="E39" s="387">
        <f t="shared" si="11"/>
        <v>0</v>
      </c>
      <c r="F39" s="393">
        <v>0</v>
      </c>
      <c r="G39" s="393">
        <v>0</v>
      </c>
      <c r="H39" s="387">
        <f t="shared" si="12"/>
        <v>0</v>
      </c>
      <c r="I39" s="393">
        <v>0</v>
      </c>
      <c r="J39" s="393">
        <v>0</v>
      </c>
    </row>
    <row r="40" spans="1:10" ht="36" customHeight="1">
      <c r="A40" s="974"/>
      <c r="B40" s="232" t="s">
        <v>14</v>
      </c>
      <c r="C40" s="386">
        <v>2</v>
      </c>
      <c r="D40" s="587">
        <f t="shared" si="10"/>
        <v>3</v>
      </c>
      <c r="E40" s="387">
        <f t="shared" si="11"/>
        <v>3</v>
      </c>
      <c r="F40" s="393">
        <v>0</v>
      </c>
      <c r="G40" s="393">
        <v>3</v>
      </c>
      <c r="H40" s="387">
        <f t="shared" si="12"/>
        <v>0</v>
      </c>
      <c r="I40" s="393">
        <v>0</v>
      </c>
      <c r="J40" s="393">
        <v>0</v>
      </c>
    </row>
    <row r="41" spans="1:10" ht="36" customHeight="1">
      <c r="A41" s="974"/>
      <c r="B41" s="235" t="s">
        <v>15</v>
      </c>
      <c r="C41" s="386">
        <v>23</v>
      </c>
      <c r="D41" s="587">
        <f t="shared" si="10"/>
        <v>38</v>
      </c>
      <c r="E41" s="387">
        <f t="shared" si="11"/>
        <v>38</v>
      </c>
      <c r="F41" s="387">
        <v>5</v>
      </c>
      <c r="G41" s="387">
        <v>33</v>
      </c>
      <c r="H41" s="387">
        <f t="shared" si="12"/>
        <v>0</v>
      </c>
      <c r="I41" s="387">
        <v>0</v>
      </c>
      <c r="J41" s="387">
        <v>0</v>
      </c>
    </row>
    <row r="44" spans="1:10">
      <c r="A44" s="14"/>
    </row>
  </sheetData>
  <mergeCells count="10">
    <mergeCell ref="A20:A30"/>
    <mergeCell ref="A31:A41"/>
    <mergeCell ref="A3:B5"/>
    <mergeCell ref="E3:J3"/>
    <mergeCell ref="E4:G4"/>
    <mergeCell ref="H4:J4"/>
    <mergeCell ref="A8:A19"/>
    <mergeCell ref="D4:D5"/>
    <mergeCell ref="C4:C5"/>
    <mergeCell ref="A6:B6"/>
  </mergeCells>
  <pageMargins left="0.9055118110236221" right="0.23622047244094491" top="0.39370078740157483" bottom="0.94488188976377963" header="0.19685039370078741" footer="1.0236220472440944"/>
  <pageSetup paperSize="9" scale="51" orientation="portrait" r:id="rId1"/>
  <headerFooter>
    <oddHeader>&amp;C1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71"/>
  <sheetViews>
    <sheetView topLeftCell="A58" zoomScaleNormal="100" workbookViewId="0">
      <selection activeCell="I79" sqref="I79"/>
    </sheetView>
  </sheetViews>
  <sheetFormatPr defaultColWidth="9.140625" defaultRowHeight="15.75"/>
  <cols>
    <col min="1" max="1" width="46.85546875" style="22" customWidth="1"/>
    <col min="2" max="2" width="11.7109375" style="22" customWidth="1"/>
    <col min="3" max="3" width="26" style="22" customWidth="1"/>
    <col min="4" max="11" width="16.7109375" style="22" customWidth="1"/>
    <col min="12" max="16384" width="9.140625" style="22"/>
  </cols>
  <sheetData>
    <row r="1" spans="1:13">
      <c r="A1" s="16" t="s">
        <v>458</v>
      </c>
      <c r="B1" s="16"/>
      <c r="C1" s="16"/>
      <c r="D1" s="16"/>
      <c r="E1" s="16"/>
      <c r="F1" s="16"/>
      <c r="G1" s="16"/>
      <c r="H1" s="16"/>
      <c r="I1" s="17"/>
    </row>
    <row r="2" spans="1:13">
      <c r="A2" s="16"/>
      <c r="B2" s="16"/>
      <c r="C2" s="16"/>
      <c r="D2" s="16"/>
      <c r="E2" s="16"/>
      <c r="F2" s="16"/>
      <c r="G2" s="16"/>
      <c r="H2" s="16"/>
      <c r="I2" s="17"/>
    </row>
    <row r="3" spans="1:13" ht="18" customHeight="1">
      <c r="A3" s="1024" t="s">
        <v>18</v>
      </c>
      <c r="B3" s="1025"/>
      <c r="C3" s="1026"/>
      <c r="D3" s="511"/>
      <c r="E3" s="511"/>
      <c r="F3" s="994" t="s">
        <v>297</v>
      </c>
      <c r="G3" s="995"/>
      <c r="H3" s="995"/>
      <c r="I3" s="995"/>
      <c r="J3" s="995"/>
      <c r="K3" s="996"/>
    </row>
    <row r="4" spans="1:13" s="12" customFormat="1" ht="46.5" customHeight="1">
      <c r="A4" s="1027"/>
      <c r="B4" s="1028"/>
      <c r="C4" s="1029"/>
      <c r="D4" s="874" t="s">
        <v>449</v>
      </c>
      <c r="E4" s="865" t="s">
        <v>495</v>
      </c>
      <c r="F4" s="512" t="s">
        <v>7</v>
      </c>
      <c r="G4" s="513" t="s">
        <v>16</v>
      </c>
      <c r="H4" s="513" t="s">
        <v>17</v>
      </c>
      <c r="I4" s="514" t="s">
        <v>19</v>
      </c>
      <c r="J4" s="513" t="s">
        <v>20</v>
      </c>
      <c r="K4" s="513" t="s">
        <v>21</v>
      </c>
    </row>
    <row r="5" spans="1:13" ht="16.5" customHeight="1">
      <c r="A5" s="1030">
        <v>1</v>
      </c>
      <c r="B5" s="1031"/>
      <c r="C5" s="1032"/>
      <c r="D5" s="515">
        <v>2</v>
      </c>
      <c r="E5" s="516">
        <v>3</v>
      </c>
      <c r="F5" s="517">
        <v>4</v>
      </c>
      <c r="G5" s="517">
        <v>5</v>
      </c>
      <c r="H5" s="517">
        <v>6</v>
      </c>
      <c r="I5" s="517">
        <v>7</v>
      </c>
      <c r="J5" s="517">
        <v>8</v>
      </c>
      <c r="K5" s="517">
        <v>9</v>
      </c>
    </row>
    <row r="6" spans="1:13" ht="27.95" customHeight="1" thickBot="1">
      <c r="A6" s="1021" t="s">
        <v>1</v>
      </c>
      <c r="B6" s="1022"/>
      <c r="C6" s="1023"/>
      <c r="D6" s="396">
        <v>79290</v>
      </c>
      <c r="E6" s="593">
        <f t="shared" ref="E6:K6" si="0">SUM(E7,E51,E69)</f>
        <v>79160</v>
      </c>
      <c r="F6" s="397">
        <f t="shared" si="0"/>
        <v>69085</v>
      </c>
      <c r="G6" s="397">
        <f t="shared" si="0"/>
        <v>1215</v>
      </c>
      <c r="H6" s="397">
        <f t="shared" si="0"/>
        <v>8860</v>
      </c>
      <c r="I6" s="397">
        <f t="shared" si="0"/>
        <v>4512</v>
      </c>
      <c r="J6" s="397">
        <f t="shared" si="0"/>
        <v>3990</v>
      </c>
      <c r="K6" s="397">
        <f t="shared" si="0"/>
        <v>1110</v>
      </c>
    </row>
    <row r="7" spans="1:13" ht="27.95" customHeight="1" thickTop="1">
      <c r="A7" s="1033" t="s">
        <v>22</v>
      </c>
      <c r="B7" s="1034"/>
      <c r="C7" s="1035"/>
      <c r="D7" s="570">
        <v>73246</v>
      </c>
      <c r="E7" s="594">
        <f t="shared" ref="E7:E68" si="1">SUM(F7:H7)</f>
        <v>73164</v>
      </c>
      <c r="F7" s="379">
        <f t="shared" ref="F7:K7" si="2">SUM(F9:F50)</f>
        <v>64360</v>
      </c>
      <c r="G7" s="379">
        <f t="shared" si="2"/>
        <v>1131</v>
      </c>
      <c r="H7" s="379">
        <f t="shared" si="2"/>
        <v>7673</v>
      </c>
      <c r="I7" s="379">
        <f t="shared" si="2"/>
        <v>3866</v>
      </c>
      <c r="J7" s="379">
        <f t="shared" si="2"/>
        <v>3689</v>
      </c>
      <c r="K7" s="379">
        <f t="shared" si="2"/>
        <v>964</v>
      </c>
    </row>
    <row r="8" spans="1:13" s="28" customFormat="1" ht="27.95" customHeight="1">
      <c r="A8" s="299" t="s">
        <v>23</v>
      </c>
      <c r="B8" s="300"/>
      <c r="C8" s="301"/>
      <c r="D8" s="380">
        <v>144</v>
      </c>
      <c r="E8" s="944">
        <f t="shared" si="1"/>
        <v>130</v>
      </c>
      <c r="F8" s="383">
        <v>119</v>
      </c>
      <c r="G8" s="383">
        <v>6</v>
      </c>
      <c r="H8" s="383">
        <v>5</v>
      </c>
      <c r="I8" s="383">
        <v>0</v>
      </c>
      <c r="J8" s="383">
        <v>0</v>
      </c>
      <c r="K8" s="383">
        <v>2</v>
      </c>
    </row>
    <row r="9" spans="1:13" ht="27.95" customHeight="1">
      <c r="A9" s="1006" t="s">
        <v>24</v>
      </c>
      <c r="B9" s="1010"/>
      <c r="C9" s="1007"/>
      <c r="D9" s="380">
        <v>48</v>
      </c>
      <c r="E9" s="944">
        <f t="shared" si="1"/>
        <v>48</v>
      </c>
      <c r="F9" s="384">
        <v>34</v>
      </c>
      <c r="G9" s="384">
        <v>1</v>
      </c>
      <c r="H9" s="384">
        <v>13</v>
      </c>
      <c r="I9" s="384">
        <v>1</v>
      </c>
      <c r="J9" s="398">
        <v>1</v>
      </c>
      <c r="K9" s="398">
        <v>1</v>
      </c>
    </row>
    <row r="10" spans="1:13" ht="27.95" customHeight="1">
      <c r="A10" s="1006" t="s">
        <v>25</v>
      </c>
      <c r="B10" s="1010"/>
      <c r="C10" s="1007"/>
      <c r="D10" s="380">
        <v>26</v>
      </c>
      <c r="E10" s="944">
        <f t="shared" si="1"/>
        <v>30</v>
      </c>
      <c r="F10" s="384">
        <v>5</v>
      </c>
      <c r="G10" s="384">
        <v>0</v>
      </c>
      <c r="H10" s="384">
        <v>25</v>
      </c>
      <c r="I10" s="384">
        <v>12</v>
      </c>
      <c r="J10" s="398">
        <v>1</v>
      </c>
      <c r="K10" s="398">
        <v>6</v>
      </c>
    </row>
    <row r="11" spans="1:13" ht="27.95" customHeight="1">
      <c r="A11" s="1006" t="s">
        <v>26</v>
      </c>
      <c r="B11" s="1010"/>
      <c r="C11" s="1007"/>
      <c r="D11" s="380">
        <v>2</v>
      </c>
      <c r="E11" s="944">
        <f t="shared" si="1"/>
        <v>2</v>
      </c>
      <c r="F11" s="384">
        <v>2</v>
      </c>
      <c r="G11" s="384">
        <v>0</v>
      </c>
      <c r="H11" s="384">
        <v>0</v>
      </c>
      <c r="I11" s="384">
        <v>0</v>
      </c>
      <c r="J11" s="398">
        <v>0</v>
      </c>
      <c r="K11" s="398">
        <v>0</v>
      </c>
    </row>
    <row r="12" spans="1:13" ht="27.95" customHeight="1">
      <c r="A12" s="1008" t="s">
        <v>27</v>
      </c>
      <c r="B12" s="1008" t="s">
        <v>356</v>
      </c>
      <c r="C12" s="302" t="s">
        <v>28</v>
      </c>
      <c r="D12" s="383">
        <v>4267</v>
      </c>
      <c r="E12" s="944">
        <f t="shared" si="1"/>
        <v>4249</v>
      </c>
      <c r="F12" s="384">
        <v>3414</v>
      </c>
      <c r="G12" s="384">
        <v>201</v>
      </c>
      <c r="H12" s="384">
        <v>634</v>
      </c>
      <c r="I12" s="384">
        <v>84</v>
      </c>
      <c r="J12" s="398">
        <v>413</v>
      </c>
      <c r="K12" s="398">
        <v>54</v>
      </c>
      <c r="M12" s="28"/>
    </row>
    <row r="13" spans="1:13" ht="27.95" customHeight="1">
      <c r="A13" s="1017"/>
      <c r="B13" s="1017"/>
      <c r="C13" s="302" t="s">
        <v>29</v>
      </c>
      <c r="D13" s="383">
        <v>1047</v>
      </c>
      <c r="E13" s="944">
        <f t="shared" si="1"/>
        <v>1049</v>
      </c>
      <c r="F13" s="384">
        <v>918</v>
      </c>
      <c r="G13" s="384">
        <v>46</v>
      </c>
      <c r="H13" s="384">
        <v>85</v>
      </c>
      <c r="I13" s="384">
        <v>27</v>
      </c>
      <c r="J13" s="398">
        <v>50</v>
      </c>
      <c r="K13" s="398">
        <v>10</v>
      </c>
      <c r="M13" s="28"/>
    </row>
    <row r="14" spans="1:13" ht="27.95" customHeight="1">
      <c r="A14" s="1017"/>
      <c r="B14" s="1017"/>
      <c r="C14" s="302" t="s">
        <v>30</v>
      </c>
      <c r="D14" s="383">
        <v>45</v>
      </c>
      <c r="E14" s="944">
        <f t="shared" si="1"/>
        <v>46</v>
      </c>
      <c r="F14" s="384">
        <v>37</v>
      </c>
      <c r="G14" s="384">
        <v>2</v>
      </c>
      <c r="H14" s="384">
        <v>7</v>
      </c>
      <c r="I14" s="384">
        <v>0</v>
      </c>
      <c r="J14" s="398">
        <v>5</v>
      </c>
      <c r="K14" s="398">
        <v>2</v>
      </c>
    </row>
    <row r="15" spans="1:13" ht="27.95" customHeight="1">
      <c r="A15" s="1017"/>
      <c r="B15" s="1009"/>
      <c r="C15" s="302" t="s">
        <v>31</v>
      </c>
      <c r="D15" s="383">
        <v>4</v>
      </c>
      <c r="E15" s="944">
        <f t="shared" si="1"/>
        <v>4</v>
      </c>
      <c r="F15" s="384">
        <v>2</v>
      </c>
      <c r="G15" s="384">
        <v>2</v>
      </c>
      <c r="H15" s="384">
        <v>0</v>
      </c>
      <c r="I15" s="384">
        <v>0</v>
      </c>
      <c r="J15" s="398">
        <v>0</v>
      </c>
      <c r="K15" s="398">
        <v>0</v>
      </c>
    </row>
    <row r="16" spans="1:13" ht="27.95" customHeight="1">
      <c r="A16" s="1009"/>
      <c r="B16" s="1006" t="s">
        <v>32</v>
      </c>
      <c r="C16" s="1007"/>
      <c r="D16" s="380">
        <v>4111</v>
      </c>
      <c r="E16" s="944">
        <f t="shared" si="1"/>
        <v>4156</v>
      </c>
      <c r="F16" s="384">
        <v>3387</v>
      </c>
      <c r="G16" s="384">
        <v>148</v>
      </c>
      <c r="H16" s="384">
        <v>621</v>
      </c>
      <c r="I16" s="384">
        <v>70</v>
      </c>
      <c r="J16" s="398">
        <v>215</v>
      </c>
      <c r="K16" s="398">
        <v>83</v>
      </c>
    </row>
    <row r="17" spans="1:11" ht="27.95" customHeight="1">
      <c r="A17" s="1006" t="s">
        <v>33</v>
      </c>
      <c r="B17" s="1010"/>
      <c r="C17" s="1007"/>
      <c r="D17" s="380">
        <v>333</v>
      </c>
      <c r="E17" s="944">
        <f t="shared" si="1"/>
        <v>326</v>
      </c>
      <c r="F17" s="384">
        <v>233</v>
      </c>
      <c r="G17" s="384">
        <v>10</v>
      </c>
      <c r="H17" s="384">
        <v>83</v>
      </c>
      <c r="I17" s="384">
        <v>49</v>
      </c>
      <c r="J17" s="398">
        <v>24</v>
      </c>
      <c r="K17" s="398">
        <v>3</v>
      </c>
    </row>
    <row r="18" spans="1:11" ht="27.95" customHeight="1">
      <c r="A18" s="1006" t="s">
        <v>34</v>
      </c>
      <c r="B18" s="1010"/>
      <c r="C18" s="1007"/>
      <c r="D18" s="380">
        <v>7212</v>
      </c>
      <c r="E18" s="944">
        <f t="shared" si="1"/>
        <v>7432</v>
      </c>
      <c r="F18" s="384">
        <v>7256</v>
      </c>
      <c r="G18" s="384">
        <v>35</v>
      </c>
      <c r="H18" s="384">
        <v>141</v>
      </c>
      <c r="I18" s="384">
        <v>39</v>
      </c>
      <c r="J18" s="398">
        <v>127</v>
      </c>
      <c r="K18" s="398">
        <v>32</v>
      </c>
    </row>
    <row r="19" spans="1:11" ht="27.95" customHeight="1">
      <c r="A19" s="1006" t="s">
        <v>35</v>
      </c>
      <c r="B19" s="1010"/>
      <c r="C19" s="1007"/>
      <c r="D19" s="380">
        <v>17</v>
      </c>
      <c r="E19" s="944">
        <f t="shared" si="1"/>
        <v>22</v>
      </c>
      <c r="F19" s="384">
        <v>9</v>
      </c>
      <c r="G19" s="384">
        <v>0</v>
      </c>
      <c r="H19" s="384">
        <v>13</v>
      </c>
      <c r="I19" s="384">
        <v>4</v>
      </c>
      <c r="J19" s="398">
        <v>1</v>
      </c>
      <c r="K19" s="398">
        <v>0</v>
      </c>
    </row>
    <row r="20" spans="1:11" ht="27.95" customHeight="1">
      <c r="A20" s="1006" t="s">
        <v>36</v>
      </c>
      <c r="B20" s="1010"/>
      <c r="C20" s="1007"/>
      <c r="D20" s="380">
        <v>2035</v>
      </c>
      <c r="E20" s="944">
        <f t="shared" si="1"/>
        <v>1995</v>
      </c>
      <c r="F20" s="384">
        <v>1612</v>
      </c>
      <c r="G20" s="384">
        <v>35</v>
      </c>
      <c r="H20" s="384">
        <v>348</v>
      </c>
      <c r="I20" s="384">
        <v>64</v>
      </c>
      <c r="J20" s="398">
        <v>94</v>
      </c>
      <c r="K20" s="398">
        <v>15</v>
      </c>
    </row>
    <row r="21" spans="1:11" ht="27.95" customHeight="1">
      <c r="A21" s="1006" t="s">
        <v>37</v>
      </c>
      <c r="B21" s="1010"/>
      <c r="C21" s="1007"/>
      <c r="D21" s="380">
        <v>0</v>
      </c>
      <c r="E21" s="944">
        <f t="shared" si="1"/>
        <v>1</v>
      </c>
      <c r="F21" s="384">
        <v>1</v>
      </c>
      <c r="G21" s="384">
        <v>0</v>
      </c>
      <c r="H21" s="384">
        <v>0</v>
      </c>
      <c r="I21" s="384">
        <v>0</v>
      </c>
      <c r="J21" s="398">
        <v>0</v>
      </c>
      <c r="K21" s="398">
        <v>0</v>
      </c>
    </row>
    <row r="22" spans="1:11" ht="27.95" customHeight="1">
      <c r="A22" s="1008" t="s">
        <v>38</v>
      </c>
      <c r="B22" s="1018" t="s">
        <v>357</v>
      </c>
      <c r="C22" s="303" t="s">
        <v>39</v>
      </c>
      <c r="D22" s="383">
        <v>1533</v>
      </c>
      <c r="E22" s="944">
        <f>SUM(F22:H22)</f>
        <v>1548</v>
      </c>
      <c r="F22" s="384">
        <v>1228</v>
      </c>
      <c r="G22" s="384">
        <v>77</v>
      </c>
      <c r="H22" s="384">
        <v>243</v>
      </c>
      <c r="I22" s="384">
        <v>9</v>
      </c>
      <c r="J22" s="398">
        <v>10</v>
      </c>
      <c r="K22" s="398">
        <v>19</v>
      </c>
    </row>
    <row r="23" spans="1:11" ht="27.95" customHeight="1">
      <c r="A23" s="1017"/>
      <c r="B23" s="1019"/>
      <c r="C23" s="303" t="s">
        <v>40</v>
      </c>
      <c r="D23" s="383">
        <v>104</v>
      </c>
      <c r="E23" s="944">
        <f t="shared" si="1"/>
        <v>111</v>
      </c>
      <c r="F23" s="384">
        <v>90</v>
      </c>
      <c r="G23" s="384">
        <v>2</v>
      </c>
      <c r="H23" s="384">
        <v>19</v>
      </c>
      <c r="I23" s="384">
        <v>1</v>
      </c>
      <c r="J23" s="398">
        <v>1</v>
      </c>
      <c r="K23" s="398">
        <v>0</v>
      </c>
    </row>
    <row r="24" spans="1:11" ht="27.95" customHeight="1">
      <c r="A24" s="1017"/>
      <c r="B24" s="1019"/>
      <c r="C24" s="303" t="s">
        <v>41</v>
      </c>
      <c r="D24" s="383">
        <v>506</v>
      </c>
      <c r="E24" s="944">
        <f t="shared" si="1"/>
        <v>522</v>
      </c>
      <c r="F24" s="384">
        <v>355</v>
      </c>
      <c r="G24" s="384">
        <v>53</v>
      </c>
      <c r="H24" s="384">
        <v>114</v>
      </c>
      <c r="I24" s="384">
        <v>5</v>
      </c>
      <c r="J24" s="398">
        <v>9</v>
      </c>
      <c r="K24" s="398">
        <v>14</v>
      </c>
    </row>
    <row r="25" spans="1:11" ht="27.95" customHeight="1">
      <c r="A25" s="1017"/>
      <c r="B25" s="1020"/>
      <c r="C25" s="303" t="s">
        <v>375</v>
      </c>
      <c r="D25" s="945">
        <v>47</v>
      </c>
      <c r="E25" s="944">
        <f t="shared" si="1"/>
        <v>49</v>
      </c>
      <c r="F25" s="399">
        <v>29</v>
      </c>
      <c r="G25" s="399">
        <v>8</v>
      </c>
      <c r="H25" s="399">
        <v>12</v>
      </c>
      <c r="I25" s="399">
        <v>0</v>
      </c>
      <c r="J25" s="400">
        <v>3</v>
      </c>
      <c r="K25" s="400">
        <v>1</v>
      </c>
    </row>
    <row r="26" spans="1:11" ht="27.95" customHeight="1">
      <c r="A26" s="1009"/>
      <c r="B26" s="997" t="s">
        <v>42</v>
      </c>
      <c r="C26" s="999"/>
      <c r="D26" s="383">
        <v>1720</v>
      </c>
      <c r="E26" s="944">
        <f t="shared" si="1"/>
        <v>1738</v>
      </c>
      <c r="F26" s="399">
        <v>1359</v>
      </c>
      <c r="G26" s="399">
        <v>59</v>
      </c>
      <c r="H26" s="399">
        <v>320</v>
      </c>
      <c r="I26" s="384">
        <v>51</v>
      </c>
      <c r="J26" s="398">
        <v>25</v>
      </c>
      <c r="K26" s="398">
        <v>23</v>
      </c>
    </row>
    <row r="27" spans="1:11" ht="27.95" customHeight="1">
      <c r="A27" s="1011" t="s">
        <v>43</v>
      </c>
      <c r="B27" s="1006" t="s">
        <v>44</v>
      </c>
      <c r="C27" s="1007"/>
      <c r="D27" s="380">
        <v>4337</v>
      </c>
      <c r="E27" s="944">
        <f>SUM(F27:H27)</f>
        <v>4281</v>
      </c>
      <c r="F27" s="384">
        <v>3434</v>
      </c>
      <c r="G27" s="384">
        <v>79</v>
      </c>
      <c r="H27" s="384">
        <v>768</v>
      </c>
      <c r="I27" s="401">
        <v>1</v>
      </c>
      <c r="J27" s="398">
        <v>138</v>
      </c>
      <c r="K27" s="398">
        <v>21</v>
      </c>
    </row>
    <row r="28" spans="1:11" ht="27.95" customHeight="1">
      <c r="A28" s="1012"/>
      <c r="B28" s="1006" t="s">
        <v>45</v>
      </c>
      <c r="C28" s="1007"/>
      <c r="D28" s="380">
        <v>6941</v>
      </c>
      <c r="E28" s="944">
        <f t="shared" si="1"/>
        <v>6455</v>
      </c>
      <c r="F28" s="384">
        <v>6429</v>
      </c>
      <c r="G28" s="384">
        <v>0</v>
      </c>
      <c r="H28" s="384">
        <v>26</v>
      </c>
      <c r="I28" s="384">
        <v>7</v>
      </c>
      <c r="J28" s="398">
        <v>238</v>
      </c>
      <c r="K28" s="398">
        <v>0</v>
      </c>
    </row>
    <row r="29" spans="1:11" ht="27.95" customHeight="1">
      <c r="A29" s="1013"/>
      <c r="B29" s="1006" t="s">
        <v>46</v>
      </c>
      <c r="C29" s="1007"/>
      <c r="D29" s="380">
        <v>12</v>
      </c>
      <c r="E29" s="944">
        <f t="shared" si="1"/>
        <v>9</v>
      </c>
      <c r="F29" s="384">
        <v>6</v>
      </c>
      <c r="G29" s="384">
        <v>0</v>
      </c>
      <c r="H29" s="384">
        <v>3</v>
      </c>
      <c r="I29" s="384">
        <v>0</v>
      </c>
      <c r="J29" s="398">
        <v>3</v>
      </c>
      <c r="K29" s="398">
        <v>2</v>
      </c>
    </row>
    <row r="30" spans="1:11" ht="27.95" customHeight="1">
      <c r="A30" s="1006" t="s">
        <v>47</v>
      </c>
      <c r="B30" s="1010"/>
      <c r="C30" s="1007"/>
      <c r="D30" s="380">
        <v>37</v>
      </c>
      <c r="E30" s="944">
        <f t="shared" si="1"/>
        <v>38</v>
      </c>
      <c r="F30" s="384">
        <v>37</v>
      </c>
      <c r="G30" s="384">
        <v>0</v>
      </c>
      <c r="H30" s="384">
        <v>1</v>
      </c>
      <c r="I30" s="384">
        <v>0</v>
      </c>
      <c r="J30" s="398">
        <v>8</v>
      </c>
      <c r="K30" s="398">
        <v>0</v>
      </c>
    </row>
    <row r="31" spans="1:11" ht="27.95" customHeight="1">
      <c r="A31" s="1006" t="s">
        <v>48</v>
      </c>
      <c r="B31" s="1010"/>
      <c r="C31" s="1007"/>
      <c r="D31" s="380">
        <v>2</v>
      </c>
      <c r="E31" s="944">
        <f t="shared" si="1"/>
        <v>4</v>
      </c>
      <c r="F31" s="384">
        <v>4</v>
      </c>
      <c r="G31" s="384">
        <v>0</v>
      </c>
      <c r="H31" s="384">
        <v>0</v>
      </c>
      <c r="I31" s="384">
        <v>0</v>
      </c>
      <c r="J31" s="398">
        <v>0</v>
      </c>
      <c r="K31" s="398">
        <v>0</v>
      </c>
    </row>
    <row r="32" spans="1:11" ht="27.95" customHeight="1">
      <c r="A32" s="1006" t="s">
        <v>49</v>
      </c>
      <c r="B32" s="1010"/>
      <c r="C32" s="1007"/>
      <c r="D32" s="380">
        <v>1361</v>
      </c>
      <c r="E32" s="944">
        <f t="shared" si="1"/>
        <v>1352</v>
      </c>
      <c r="F32" s="384">
        <v>1223</v>
      </c>
      <c r="G32" s="384">
        <v>11</v>
      </c>
      <c r="H32" s="384">
        <v>118</v>
      </c>
      <c r="I32" s="384">
        <v>63</v>
      </c>
      <c r="J32" s="398">
        <v>89</v>
      </c>
      <c r="K32" s="398">
        <v>20</v>
      </c>
    </row>
    <row r="33" spans="1:11" ht="27.95" customHeight="1">
      <c r="A33" s="1008" t="s">
        <v>50</v>
      </c>
      <c r="B33" s="1006" t="s">
        <v>51</v>
      </c>
      <c r="C33" s="1007"/>
      <c r="D33" s="380">
        <v>11</v>
      </c>
      <c r="E33" s="944">
        <f t="shared" si="1"/>
        <v>9</v>
      </c>
      <c r="F33" s="384">
        <v>9</v>
      </c>
      <c r="G33" s="384">
        <v>0</v>
      </c>
      <c r="H33" s="384">
        <v>0</v>
      </c>
      <c r="I33" s="384">
        <v>0</v>
      </c>
      <c r="J33" s="398">
        <v>0</v>
      </c>
      <c r="K33" s="398">
        <v>0</v>
      </c>
    </row>
    <row r="34" spans="1:11" ht="27.95" customHeight="1">
      <c r="A34" s="1017"/>
      <c r="B34" s="1006" t="s">
        <v>52</v>
      </c>
      <c r="C34" s="1007"/>
      <c r="D34" s="380">
        <v>22</v>
      </c>
      <c r="E34" s="944">
        <f t="shared" si="1"/>
        <v>32</v>
      </c>
      <c r="F34" s="384">
        <v>31</v>
      </c>
      <c r="G34" s="384">
        <v>0</v>
      </c>
      <c r="H34" s="384">
        <v>1</v>
      </c>
      <c r="I34" s="384">
        <v>0</v>
      </c>
      <c r="J34" s="398">
        <v>0</v>
      </c>
      <c r="K34" s="398">
        <v>0</v>
      </c>
    </row>
    <row r="35" spans="1:11" ht="27.95" customHeight="1">
      <c r="A35" s="1017"/>
      <c r="B35" s="1006" t="s">
        <v>53</v>
      </c>
      <c r="C35" s="1007"/>
      <c r="D35" s="380">
        <v>22</v>
      </c>
      <c r="E35" s="944">
        <f t="shared" si="1"/>
        <v>10</v>
      </c>
      <c r="F35" s="384">
        <v>10</v>
      </c>
      <c r="G35" s="384">
        <v>0</v>
      </c>
      <c r="H35" s="384">
        <v>0</v>
      </c>
      <c r="I35" s="384">
        <v>0</v>
      </c>
      <c r="J35" s="398">
        <v>0</v>
      </c>
      <c r="K35" s="398">
        <v>0</v>
      </c>
    </row>
    <row r="36" spans="1:11" ht="27.95" customHeight="1">
      <c r="A36" s="1009"/>
      <c r="B36" s="1006" t="s">
        <v>54</v>
      </c>
      <c r="C36" s="1007"/>
      <c r="D36" s="380">
        <v>2664</v>
      </c>
      <c r="E36" s="944">
        <f t="shared" si="1"/>
        <v>2720</v>
      </c>
      <c r="F36" s="384">
        <v>2578</v>
      </c>
      <c r="G36" s="384">
        <v>14</v>
      </c>
      <c r="H36" s="384">
        <v>128</v>
      </c>
      <c r="I36" s="384">
        <v>34</v>
      </c>
      <c r="J36" s="398">
        <v>82</v>
      </c>
      <c r="K36" s="398">
        <v>17</v>
      </c>
    </row>
    <row r="37" spans="1:11" ht="27.95" customHeight="1">
      <c r="A37" s="1006" t="s">
        <v>55</v>
      </c>
      <c r="B37" s="1010"/>
      <c r="C37" s="1007"/>
      <c r="D37" s="380">
        <v>0</v>
      </c>
      <c r="E37" s="944">
        <f t="shared" si="1"/>
        <v>0</v>
      </c>
      <c r="F37" s="384">
        <v>0</v>
      </c>
      <c r="G37" s="384">
        <v>0</v>
      </c>
      <c r="H37" s="384">
        <v>0</v>
      </c>
      <c r="I37" s="384">
        <v>0</v>
      </c>
      <c r="J37" s="398">
        <v>0</v>
      </c>
      <c r="K37" s="398">
        <v>0</v>
      </c>
    </row>
    <row r="38" spans="1:11" ht="27.95" customHeight="1">
      <c r="A38" s="1008" t="s">
        <v>56</v>
      </c>
      <c r="B38" s="1006" t="s">
        <v>57</v>
      </c>
      <c r="C38" s="1007"/>
      <c r="D38" s="380">
        <v>1562</v>
      </c>
      <c r="E38" s="944">
        <f t="shared" si="1"/>
        <v>1603</v>
      </c>
      <c r="F38" s="384">
        <v>630</v>
      </c>
      <c r="G38" s="384">
        <v>49</v>
      </c>
      <c r="H38" s="384">
        <v>924</v>
      </c>
      <c r="I38" s="384">
        <v>1277</v>
      </c>
      <c r="J38" s="398">
        <v>50</v>
      </c>
      <c r="K38" s="398">
        <v>10</v>
      </c>
    </row>
    <row r="39" spans="1:11" ht="27.95" customHeight="1">
      <c r="A39" s="1009"/>
      <c r="B39" s="1006" t="s">
        <v>58</v>
      </c>
      <c r="C39" s="1007"/>
      <c r="D39" s="380">
        <v>814</v>
      </c>
      <c r="E39" s="944">
        <f t="shared" si="1"/>
        <v>834</v>
      </c>
      <c r="F39" s="384">
        <v>535</v>
      </c>
      <c r="G39" s="384">
        <v>21</v>
      </c>
      <c r="H39" s="384">
        <v>278</v>
      </c>
      <c r="I39" s="384">
        <v>186</v>
      </c>
      <c r="J39" s="398">
        <v>23</v>
      </c>
      <c r="K39" s="398">
        <v>11</v>
      </c>
    </row>
    <row r="40" spans="1:11" ht="27.95" customHeight="1">
      <c r="A40" s="1006" t="s">
        <v>59</v>
      </c>
      <c r="B40" s="1010"/>
      <c r="C40" s="1007"/>
      <c r="D40" s="380">
        <v>10</v>
      </c>
      <c r="E40" s="944">
        <f t="shared" si="1"/>
        <v>7</v>
      </c>
      <c r="F40" s="384">
        <v>6</v>
      </c>
      <c r="G40" s="384">
        <v>0</v>
      </c>
      <c r="H40" s="384">
        <v>1</v>
      </c>
      <c r="I40" s="384">
        <v>0</v>
      </c>
      <c r="J40" s="398">
        <v>0</v>
      </c>
      <c r="K40" s="398">
        <v>0</v>
      </c>
    </row>
    <row r="41" spans="1:11" ht="27.95" customHeight="1">
      <c r="A41" s="1006" t="s">
        <v>60</v>
      </c>
      <c r="B41" s="1010"/>
      <c r="C41" s="1007"/>
      <c r="D41" s="380">
        <v>508</v>
      </c>
      <c r="E41" s="944">
        <f t="shared" si="1"/>
        <v>522</v>
      </c>
      <c r="F41" s="384">
        <v>342</v>
      </c>
      <c r="G41" s="384">
        <v>3</v>
      </c>
      <c r="H41" s="384">
        <v>177</v>
      </c>
      <c r="I41" s="384">
        <v>158</v>
      </c>
      <c r="J41" s="398">
        <v>62</v>
      </c>
      <c r="K41" s="398">
        <v>6</v>
      </c>
    </row>
    <row r="42" spans="1:11" ht="27.95" customHeight="1">
      <c r="A42" s="1011" t="s">
        <v>61</v>
      </c>
      <c r="B42" s="1006" t="s">
        <v>358</v>
      </c>
      <c r="C42" s="1007"/>
      <c r="D42" s="380">
        <v>5904</v>
      </c>
      <c r="E42" s="944">
        <f t="shared" si="1"/>
        <v>6084</v>
      </c>
      <c r="F42" s="384">
        <v>5939</v>
      </c>
      <c r="G42" s="384">
        <v>9</v>
      </c>
      <c r="H42" s="384">
        <v>136</v>
      </c>
      <c r="I42" s="384">
        <v>84</v>
      </c>
      <c r="J42" s="398">
        <v>511</v>
      </c>
      <c r="K42" s="398">
        <v>96</v>
      </c>
    </row>
    <row r="43" spans="1:11" ht="27.95" customHeight="1">
      <c r="A43" s="1012"/>
      <c r="B43" s="1006" t="s">
        <v>359</v>
      </c>
      <c r="C43" s="1007"/>
      <c r="D43" s="380">
        <v>9707</v>
      </c>
      <c r="E43" s="944">
        <f t="shared" si="1"/>
        <v>9730</v>
      </c>
      <c r="F43" s="384">
        <v>9167</v>
      </c>
      <c r="G43" s="384">
        <v>37</v>
      </c>
      <c r="H43" s="384">
        <v>526</v>
      </c>
      <c r="I43" s="384">
        <v>451</v>
      </c>
      <c r="J43" s="398">
        <v>291</v>
      </c>
      <c r="K43" s="398">
        <v>126</v>
      </c>
    </row>
    <row r="44" spans="1:11" ht="27.95" customHeight="1">
      <c r="A44" s="1012"/>
      <c r="B44" s="1008" t="s">
        <v>62</v>
      </c>
      <c r="C44" s="302" t="s">
        <v>63</v>
      </c>
      <c r="D44" s="383">
        <v>5558</v>
      </c>
      <c r="E44" s="944">
        <f t="shared" si="1"/>
        <v>5407</v>
      </c>
      <c r="F44" s="384">
        <v>4734</v>
      </c>
      <c r="G44" s="384">
        <v>88</v>
      </c>
      <c r="H44" s="384">
        <v>585</v>
      </c>
      <c r="I44" s="384">
        <v>177</v>
      </c>
      <c r="J44" s="398">
        <v>223</v>
      </c>
      <c r="K44" s="398">
        <v>155</v>
      </c>
    </row>
    <row r="45" spans="1:11" ht="27.95" customHeight="1">
      <c r="A45" s="1012"/>
      <c r="B45" s="1009"/>
      <c r="C45" s="302" t="s">
        <v>64</v>
      </c>
      <c r="D45" s="383">
        <v>1444</v>
      </c>
      <c r="E45" s="944">
        <f t="shared" si="1"/>
        <v>1425</v>
      </c>
      <c r="F45" s="384">
        <v>1046</v>
      </c>
      <c r="G45" s="384">
        <v>91</v>
      </c>
      <c r="H45" s="384">
        <v>288</v>
      </c>
      <c r="I45" s="384">
        <v>85</v>
      </c>
      <c r="J45" s="398">
        <v>43</v>
      </c>
      <c r="K45" s="398">
        <v>75</v>
      </c>
    </row>
    <row r="46" spans="1:11" ht="27.95" customHeight="1">
      <c r="A46" s="1012"/>
      <c r="B46" s="1006" t="s">
        <v>362</v>
      </c>
      <c r="C46" s="1007"/>
      <c r="D46" s="380">
        <v>377</v>
      </c>
      <c r="E46" s="944">
        <f t="shared" si="1"/>
        <v>359</v>
      </c>
      <c r="F46" s="384">
        <v>289</v>
      </c>
      <c r="G46" s="384">
        <v>2</v>
      </c>
      <c r="H46" s="384">
        <v>68</v>
      </c>
      <c r="I46" s="384">
        <v>43</v>
      </c>
      <c r="J46" s="398">
        <v>10</v>
      </c>
      <c r="K46" s="398">
        <v>9</v>
      </c>
    </row>
    <row r="47" spans="1:11" ht="27.95" customHeight="1">
      <c r="A47" s="1013"/>
      <c r="B47" s="1006" t="s">
        <v>65</v>
      </c>
      <c r="C47" s="1007"/>
      <c r="D47" s="380">
        <v>8497</v>
      </c>
      <c r="E47" s="944">
        <f t="shared" si="1"/>
        <v>8525</v>
      </c>
      <c r="F47" s="384">
        <v>7649</v>
      </c>
      <c r="G47" s="384">
        <v>45</v>
      </c>
      <c r="H47" s="384">
        <v>831</v>
      </c>
      <c r="I47" s="384">
        <v>695</v>
      </c>
      <c r="J47" s="398">
        <v>901</v>
      </c>
      <c r="K47" s="398">
        <v>151</v>
      </c>
    </row>
    <row r="48" spans="1:11" ht="27.95" customHeight="1">
      <c r="A48" s="1006" t="s">
        <v>66</v>
      </c>
      <c r="B48" s="1010"/>
      <c r="C48" s="1007"/>
      <c r="D48" s="380">
        <v>275</v>
      </c>
      <c r="E48" s="944">
        <f t="shared" si="1"/>
        <v>295</v>
      </c>
      <c r="F48" s="384">
        <v>179</v>
      </c>
      <c r="G48" s="384">
        <v>3</v>
      </c>
      <c r="H48" s="384">
        <v>113</v>
      </c>
      <c r="I48" s="384">
        <v>168</v>
      </c>
      <c r="J48" s="398">
        <v>26</v>
      </c>
      <c r="K48" s="398">
        <v>1</v>
      </c>
    </row>
    <row r="49" spans="1:11" ht="27.95" customHeight="1">
      <c r="A49" s="1006" t="s">
        <v>67</v>
      </c>
      <c r="B49" s="1010"/>
      <c r="C49" s="1007"/>
      <c r="D49" s="380">
        <v>121</v>
      </c>
      <c r="E49" s="944">
        <f t="shared" si="1"/>
        <v>132</v>
      </c>
      <c r="F49" s="384">
        <v>109</v>
      </c>
      <c r="G49" s="384">
        <v>0</v>
      </c>
      <c r="H49" s="384">
        <v>23</v>
      </c>
      <c r="I49" s="384">
        <v>21</v>
      </c>
      <c r="J49" s="398">
        <v>12</v>
      </c>
      <c r="K49" s="398">
        <v>1</v>
      </c>
    </row>
    <row r="50" spans="1:11" ht="27.95" customHeight="1" thickBot="1">
      <c r="A50" s="1014" t="s">
        <v>68</v>
      </c>
      <c r="B50" s="1015"/>
      <c r="C50" s="1016"/>
      <c r="D50" s="946">
        <v>3</v>
      </c>
      <c r="E50" s="593">
        <f t="shared" si="1"/>
        <v>3</v>
      </c>
      <c r="F50" s="402">
        <v>3</v>
      </c>
      <c r="G50" s="402">
        <v>0</v>
      </c>
      <c r="H50" s="402">
        <v>0</v>
      </c>
      <c r="I50" s="402">
        <v>0</v>
      </c>
      <c r="J50" s="403">
        <v>0</v>
      </c>
      <c r="K50" s="403">
        <v>0</v>
      </c>
    </row>
    <row r="51" spans="1:11" ht="27.95" customHeight="1" thickTop="1">
      <c r="A51" s="1000" t="s">
        <v>69</v>
      </c>
      <c r="B51" s="1001"/>
      <c r="C51" s="1002"/>
      <c r="D51" s="575">
        <v>113</v>
      </c>
      <c r="E51" s="594">
        <f t="shared" ref="E51:K51" si="3">SUM(E53:E68)</f>
        <v>107</v>
      </c>
      <c r="F51" s="429">
        <f t="shared" si="3"/>
        <v>104</v>
      </c>
      <c r="G51" s="429">
        <f t="shared" si="3"/>
        <v>0</v>
      </c>
      <c r="H51" s="429">
        <f t="shared" si="3"/>
        <v>3</v>
      </c>
      <c r="I51" s="429">
        <f t="shared" si="3"/>
        <v>4</v>
      </c>
      <c r="J51" s="429">
        <f t="shared" si="3"/>
        <v>3</v>
      </c>
      <c r="K51" s="429">
        <f t="shared" si="3"/>
        <v>0</v>
      </c>
    </row>
    <row r="52" spans="1:11" s="28" customFormat="1" ht="27.95" customHeight="1">
      <c r="A52" s="304" t="s">
        <v>23</v>
      </c>
      <c r="B52" s="305"/>
      <c r="C52" s="306"/>
      <c r="D52" s="404">
        <v>1</v>
      </c>
      <c r="E52" s="944">
        <f t="shared" si="1"/>
        <v>1</v>
      </c>
      <c r="F52" s="380">
        <v>1</v>
      </c>
      <c r="G52" s="380">
        <v>0</v>
      </c>
      <c r="H52" s="380">
        <v>0</v>
      </c>
      <c r="I52" s="380">
        <v>0</v>
      </c>
      <c r="J52" s="380">
        <v>0</v>
      </c>
      <c r="K52" s="380">
        <v>0</v>
      </c>
    </row>
    <row r="53" spans="1:11" ht="27.95" customHeight="1">
      <c r="A53" s="1011" t="s">
        <v>70</v>
      </c>
      <c r="B53" s="1008" t="s">
        <v>356</v>
      </c>
      <c r="C53" s="302" t="s">
        <v>28</v>
      </c>
      <c r="D53" s="383">
        <v>89</v>
      </c>
      <c r="E53" s="944">
        <f t="shared" si="1"/>
        <v>83</v>
      </c>
      <c r="F53" s="384">
        <v>80</v>
      </c>
      <c r="G53" s="384">
        <v>0</v>
      </c>
      <c r="H53" s="384">
        <v>3</v>
      </c>
      <c r="I53" s="384">
        <v>3</v>
      </c>
      <c r="J53" s="870">
        <v>3</v>
      </c>
      <c r="K53" s="870">
        <v>0</v>
      </c>
    </row>
    <row r="54" spans="1:11" ht="27.95" customHeight="1">
      <c r="A54" s="1012"/>
      <c r="B54" s="1009"/>
      <c r="C54" s="302" t="s">
        <v>29</v>
      </c>
      <c r="D54" s="383">
        <v>0</v>
      </c>
      <c r="E54" s="944">
        <f t="shared" si="1"/>
        <v>0</v>
      </c>
      <c r="F54" s="384">
        <v>0</v>
      </c>
      <c r="G54" s="384">
        <v>0</v>
      </c>
      <c r="H54" s="384">
        <v>0</v>
      </c>
      <c r="I54" s="384">
        <v>0</v>
      </c>
      <c r="J54" s="870">
        <v>0</v>
      </c>
      <c r="K54" s="870">
        <v>0</v>
      </c>
    </row>
    <row r="55" spans="1:11" ht="27.95" customHeight="1">
      <c r="A55" s="1013"/>
      <c r="B55" s="1006" t="s">
        <v>71</v>
      </c>
      <c r="C55" s="1007"/>
      <c r="D55" s="380">
        <v>2</v>
      </c>
      <c r="E55" s="944">
        <f t="shared" si="1"/>
        <v>2</v>
      </c>
      <c r="F55" s="384">
        <v>2</v>
      </c>
      <c r="G55" s="384">
        <v>0</v>
      </c>
      <c r="H55" s="384">
        <v>0</v>
      </c>
      <c r="I55" s="384">
        <v>0</v>
      </c>
      <c r="J55" s="870">
        <v>0</v>
      </c>
      <c r="K55" s="870">
        <v>0</v>
      </c>
    </row>
    <row r="56" spans="1:11" ht="27.95" customHeight="1">
      <c r="A56" s="1011" t="s">
        <v>72</v>
      </c>
      <c r="B56" s="1008" t="s">
        <v>357</v>
      </c>
      <c r="C56" s="302" t="s">
        <v>73</v>
      </c>
      <c r="D56" s="383">
        <v>0</v>
      </c>
      <c r="E56" s="944">
        <f t="shared" si="1"/>
        <v>0</v>
      </c>
      <c r="F56" s="384">
        <v>0</v>
      </c>
      <c r="G56" s="384">
        <v>0</v>
      </c>
      <c r="H56" s="384">
        <v>0</v>
      </c>
      <c r="I56" s="384">
        <v>0</v>
      </c>
      <c r="J56" s="870">
        <v>0</v>
      </c>
      <c r="K56" s="870">
        <v>0</v>
      </c>
    </row>
    <row r="57" spans="1:11" ht="27.95" customHeight="1">
      <c r="A57" s="1012"/>
      <c r="B57" s="1009"/>
      <c r="C57" s="302" t="s">
        <v>74</v>
      </c>
      <c r="D57" s="383">
        <v>0</v>
      </c>
      <c r="E57" s="944">
        <f t="shared" si="1"/>
        <v>0</v>
      </c>
      <c r="F57" s="384">
        <v>0</v>
      </c>
      <c r="G57" s="384">
        <v>0</v>
      </c>
      <c r="H57" s="384">
        <v>0</v>
      </c>
      <c r="I57" s="384">
        <v>0</v>
      </c>
      <c r="J57" s="870">
        <v>0</v>
      </c>
      <c r="K57" s="870">
        <v>0</v>
      </c>
    </row>
    <row r="58" spans="1:11" ht="27.95" customHeight="1">
      <c r="A58" s="1013"/>
      <c r="B58" s="1006" t="s">
        <v>75</v>
      </c>
      <c r="C58" s="1007"/>
      <c r="D58" s="380">
        <v>0</v>
      </c>
      <c r="E58" s="944">
        <f t="shared" si="1"/>
        <v>0</v>
      </c>
      <c r="F58" s="384">
        <v>0</v>
      </c>
      <c r="G58" s="384">
        <v>0</v>
      </c>
      <c r="H58" s="384">
        <v>0</v>
      </c>
      <c r="I58" s="384">
        <v>0</v>
      </c>
      <c r="J58" s="870">
        <v>0</v>
      </c>
      <c r="K58" s="870">
        <v>0</v>
      </c>
    </row>
    <row r="59" spans="1:11" ht="27.95" customHeight="1">
      <c r="A59" s="1011" t="s">
        <v>76</v>
      </c>
      <c r="B59" s="1006" t="s">
        <v>77</v>
      </c>
      <c r="C59" s="1007"/>
      <c r="D59" s="380">
        <v>1</v>
      </c>
      <c r="E59" s="944">
        <f t="shared" si="1"/>
        <v>1</v>
      </c>
      <c r="F59" s="384">
        <v>1</v>
      </c>
      <c r="G59" s="384">
        <v>0</v>
      </c>
      <c r="H59" s="384">
        <v>0</v>
      </c>
      <c r="I59" s="384">
        <v>0</v>
      </c>
      <c r="J59" s="870">
        <v>0</v>
      </c>
      <c r="K59" s="870">
        <v>0</v>
      </c>
    </row>
    <row r="60" spans="1:11" ht="27.95" customHeight="1">
      <c r="A60" s="1013"/>
      <c r="B60" s="1006" t="s">
        <v>78</v>
      </c>
      <c r="C60" s="1007"/>
      <c r="D60" s="380">
        <v>0</v>
      </c>
      <c r="E60" s="944">
        <f t="shared" si="1"/>
        <v>0</v>
      </c>
      <c r="F60" s="384">
        <v>0</v>
      </c>
      <c r="G60" s="384">
        <v>0</v>
      </c>
      <c r="H60" s="384">
        <v>0</v>
      </c>
      <c r="I60" s="384">
        <v>0</v>
      </c>
      <c r="J60" s="870">
        <v>0</v>
      </c>
      <c r="K60" s="870">
        <v>0</v>
      </c>
    </row>
    <row r="61" spans="1:11" ht="27.95" customHeight="1">
      <c r="A61" s="1003" t="s">
        <v>79</v>
      </c>
      <c r="B61" s="1006" t="s">
        <v>360</v>
      </c>
      <c r="C61" s="1007"/>
      <c r="D61" s="380">
        <v>3</v>
      </c>
      <c r="E61" s="944">
        <f t="shared" si="1"/>
        <v>2</v>
      </c>
      <c r="F61" s="384">
        <v>2</v>
      </c>
      <c r="G61" s="384">
        <v>0</v>
      </c>
      <c r="H61" s="384">
        <v>0</v>
      </c>
      <c r="I61" s="384">
        <v>1</v>
      </c>
      <c r="J61" s="870">
        <v>0</v>
      </c>
      <c r="K61" s="870">
        <v>0</v>
      </c>
    </row>
    <row r="62" spans="1:11" ht="27.95" customHeight="1">
      <c r="A62" s="1004"/>
      <c r="B62" s="1008" t="s">
        <v>361</v>
      </c>
      <c r="C62" s="302" t="s">
        <v>81</v>
      </c>
      <c r="D62" s="383">
        <v>4</v>
      </c>
      <c r="E62" s="944">
        <f t="shared" si="1"/>
        <v>4</v>
      </c>
      <c r="F62" s="384">
        <v>4</v>
      </c>
      <c r="G62" s="870">
        <v>0</v>
      </c>
      <c r="H62" s="870">
        <v>0</v>
      </c>
      <c r="I62" s="870">
        <v>0</v>
      </c>
      <c r="J62" s="870">
        <v>0</v>
      </c>
      <c r="K62" s="870">
        <v>0</v>
      </c>
    </row>
    <row r="63" spans="1:11" ht="27.95" customHeight="1">
      <c r="A63" s="1004"/>
      <c r="B63" s="1009"/>
      <c r="C63" s="302" t="s">
        <v>82</v>
      </c>
      <c r="D63" s="383">
        <v>6</v>
      </c>
      <c r="E63" s="944">
        <f t="shared" si="1"/>
        <v>5</v>
      </c>
      <c r="F63" s="384">
        <v>5</v>
      </c>
      <c r="G63" s="870">
        <v>0</v>
      </c>
      <c r="H63" s="870">
        <v>0</v>
      </c>
      <c r="I63" s="870">
        <v>0</v>
      </c>
      <c r="J63" s="870">
        <v>0</v>
      </c>
      <c r="K63" s="870">
        <v>0</v>
      </c>
    </row>
    <row r="64" spans="1:11" ht="27.95" customHeight="1">
      <c r="A64" s="1005"/>
      <c r="B64" s="1006" t="s">
        <v>83</v>
      </c>
      <c r="C64" s="1007"/>
      <c r="D64" s="380">
        <v>5</v>
      </c>
      <c r="E64" s="944">
        <f t="shared" si="1"/>
        <v>8</v>
      </c>
      <c r="F64" s="384">
        <v>8</v>
      </c>
      <c r="G64" s="870">
        <v>0</v>
      </c>
      <c r="H64" s="870">
        <v>0</v>
      </c>
      <c r="I64" s="870">
        <v>0</v>
      </c>
      <c r="J64" s="870">
        <v>0</v>
      </c>
      <c r="K64" s="870">
        <v>0</v>
      </c>
    </row>
    <row r="65" spans="1:12" ht="27.95" customHeight="1">
      <c r="A65" s="1006" t="s">
        <v>84</v>
      </c>
      <c r="B65" s="1010"/>
      <c r="C65" s="1007"/>
      <c r="D65" s="380">
        <v>0</v>
      </c>
      <c r="E65" s="944">
        <f t="shared" si="1"/>
        <v>0</v>
      </c>
      <c r="F65" s="384">
        <v>0</v>
      </c>
      <c r="G65" s="870">
        <v>0</v>
      </c>
      <c r="H65" s="870">
        <v>0</v>
      </c>
      <c r="I65" s="870">
        <v>0</v>
      </c>
      <c r="J65" s="870">
        <v>0</v>
      </c>
      <c r="K65" s="870">
        <v>0</v>
      </c>
    </row>
    <row r="66" spans="1:12" ht="27.95" customHeight="1">
      <c r="A66" s="997" t="s">
        <v>85</v>
      </c>
      <c r="B66" s="998"/>
      <c r="C66" s="999"/>
      <c r="D66" s="383">
        <v>0</v>
      </c>
      <c r="E66" s="944">
        <f t="shared" si="1"/>
        <v>0</v>
      </c>
      <c r="F66" s="384">
        <v>0</v>
      </c>
      <c r="G66" s="870">
        <v>0</v>
      </c>
      <c r="H66" s="870">
        <v>0</v>
      </c>
      <c r="I66" s="870">
        <v>0</v>
      </c>
      <c r="J66" s="870">
        <v>0</v>
      </c>
      <c r="K66" s="870">
        <v>0</v>
      </c>
    </row>
    <row r="67" spans="1:12" ht="27.95" customHeight="1">
      <c r="A67" s="997" t="s">
        <v>286</v>
      </c>
      <c r="B67" s="998"/>
      <c r="C67" s="999"/>
      <c r="D67" s="383">
        <v>0</v>
      </c>
      <c r="E67" s="944">
        <f t="shared" si="1"/>
        <v>0</v>
      </c>
      <c r="F67" s="384">
        <v>0</v>
      </c>
      <c r="G67" s="870">
        <v>0</v>
      </c>
      <c r="H67" s="870">
        <v>0</v>
      </c>
      <c r="I67" s="870">
        <v>0</v>
      </c>
      <c r="J67" s="870">
        <v>0</v>
      </c>
      <c r="K67" s="870">
        <v>0</v>
      </c>
      <c r="L67" s="22" t="s">
        <v>203</v>
      </c>
    </row>
    <row r="68" spans="1:12" ht="27.95" customHeight="1" thickBot="1">
      <c r="A68" s="997" t="s">
        <v>87</v>
      </c>
      <c r="B68" s="998"/>
      <c r="C68" s="999"/>
      <c r="D68" s="383">
        <v>3</v>
      </c>
      <c r="E68" s="944">
        <f t="shared" si="1"/>
        <v>2</v>
      </c>
      <c r="F68" s="383">
        <v>2</v>
      </c>
      <c r="G68" s="868">
        <v>0</v>
      </c>
      <c r="H68" s="868">
        <v>0</v>
      </c>
      <c r="I68" s="868">
        <v>0</v>
      </c>
      <c r="J68" s="868">
        <v>0</v>
      </c>
      <c r="K68" s="868">
        <v>0</v>
      </c>
    </row>
    <row r="69" spans="1:12" ht="27.95" customHeight="1" thickTop="1">
      <c r="A69" s="1000" t="s">
        <v>88</v>
      </c>
      <c r="B69" s="1001"/>
      <c r="C69" s="1002"/>
      <c r="D69" s="591">
        <v>5931</v>
      </c>
      <c r="E69" s="594">
        <f>SUM(F69:H69)</f>
        <v>5889</v>
      </c>
      <c r="F69" s="379">
        <v>4621</v>
      </c>
      <c r="G69" s="592">
        <v>84</v>
      </c>
      <c r="H69" s="592">
        <v>1184</v>
      </c>
      <c r="I69" s="592">
        <v>642</v>
      </c>
      <c r="J69" s="592">
        <v>298</v>
      </c>
      <c r="K69" s="592">
        <v>146</v>
      </c>
    </row>
    <row r="71" spans="1:12" s="35" customFormat="1" ht="12">
      <c r="A71" s="35" t="s">
        <v>89</v>
      </c>
    </row>
  </sheetData>
  <mergeCells count="65">
    <mergeCell ref="A6:C6"/>
    <mergeCell ref="A3:C4"/>
    <mergeCell ref="A5:C5"/>
    <mergeCell ref="A7:C7"/>
    <mergeCell ref="A9:C9"/>
    <mergeCell ref="A10:C10"/>
    <mergeCell ref="A11:C11"/>
    <mergeCell ref="A12:A16"/>
    <mergeCell ref="B12:B15"/>
    <mergeCell ref="B16:C16"/>
    <mergeCell ref="A31:C31"/>
    <mergeCell ref="A17:C17"/>
    <mergeCell ref="A18:C18"/>
    <mergeCell ref="A19:C19"/>
    <mergeCell ref="A20:C20"/>
    <mergeCell ref="A21:C21"/>
    <mergeCell ref="A22:A26"/>
    <mergeCell ref="B26:C26"/>
    <mergeCell ref="A27:A29"/>
    <mergeCell ref="B27:C27"/>
    <mergeCell ref="B28:C28"/>
    <mergeCell ref="B29:C29"/>
    <mergeCell ref="A30:C30"/>
    <mergeCell ref="B22:B25"/>
    <mergeCell ref="A41:C41"/>
    <mergeCell ref="A32:C32"/>
    <mergeCell ref="A33:A36"/>
    <mergeCell ref="B33:C33"/>
    <mergeCell ref="B34:C34"/>
    <mergeCell ref="B35:C35"/>
    <mergeCell ref="B36:C36"/>
    <mergeCell ref="A37:C37"/>
    <mergeCell ref="A38:A39"/>
    <mergeCell ref="B38:C38"/>
    <mergeCell ref="B39:C39"/>
    <mergeCell ref="A40:C40"/>
    <mergeCell ref="A42:A47"/>
    <mergeCell ref="B42:C42"/>
    <mergeCell ref="B43:C43"/>
    <mergeCell ref="B44:B45"/>
    <mergeCell ref="B46:C46"/>
    <mergeCell ref="B47:C47"/>
    <mergeCell ref="A48:C48"/>
    <mergeCell ref="A49:C49"/>
    <mergeCell ref="A50:C50"/>
    <mergeCell ref="A51:C51"/>
    <mergeCell ref="A53:A55"/>
    <mergeCell ref="B53:B54"/>
    <mergeCell ref="B55:C55"/>
    <mergeCell ref="F3:K3"/>
    <mergeCell ref="A67:C67"/>
    <mergeCell ref="A68:C68"/>
    <mergeCell ref="A69:C69"/>
    <mergeCell ref="A61:A64"/>
    <mergeCell ref="B61:C61"/>
    <mergeCell ref="B62:B63"/>
    <mergeCell ref="B64:C64"/>
    <mergeCell ref="A65:C65"/>
    <mergeCell ref="A66:C66"/>
    <mergeCell ref="A56:A58"/>
    <mergeCell ref="B56:B57"/>
    <mergeCell ref="B58:C58"/>
    <mergeCell ref="A59:A60"/>
    <mergeCell ref="B59:C59"/>
    <mergeCell ref="B60:C60"/>
  </mergeCells>
  <pageMargins left="0.78740157480314965" right="0.15748031496062992" top="0.47244094488188981" bottom="0.31496062992125984" header="0.27559055118110237" footer="0.19685039370078741"/>
  <pageSetup paperSize="9" scale="40" orientation="portrait" r:id="rId1"/>
  <headerFooter>
    <oddHeader>&amp;C2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H37"/>
  <sheetViews>
    <sheetView topLeftCell="A40" workbookViewId="0">
      <selection activeCell="H75" sqref="H75"/>
    </sheetView>
  </sheetViews>
  <sheetFormatPr defaultColWidth="9.140625" defaultRowHeight="12.75"/>
  <cols>
    <col min="1" max="1" width="9.85546875" style="1" customWidth="1"/>
    <col min="2" max="7" width="9.140625" style="1"/>
    <col min="8" max="8" width="26.42578125" style="1" customWidth="1"/>
    <col min="9" max="16384" width="9.140625" style="1"/>
  </cols>
  <sheetData>
    <row r="2" spans="1:8">
      <c r="A2" s="11" t="s">
        <v>90</v>
      </c>
      <c r="B2" s="11" t="s">
        <v>91</v>
      </c>
      <c r="C2" s="11"/>
      <c r="D2" s="11"/>
      <c r="E2" s="11"/>
      <c r="F2" s="11"/>
      <c r="G2" s="11"/>
      <c r="H2" s="11"/>
    </row>
    <row r="3" spans="1:8">
      <c r="A3" s="11"/>
      <c r="B3" s="11" t="s">
        <v>465</v>
      </c>
      <c r="C3" s="11"/>
      <c r="D3" s="11"/>
      <c r="E3" s="11"/>
      <c r="F3" s="11"/>
      <c r="G3" s="11"/>
      <c r="H3" s="11"/>
    </row>
    <row r="4" spans="1:8">
      <c r="A4" s="11"/>
      <c r="B4" s="11"/>
      <c r="C4" s="11"/>
      <c r="D4" s="11"/>
      <c r="E4" s="11"/>
      <c r="F4" s="11"/>
      <c r="G4" s="11"/>
      <c r="H4" s="11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11"/>
      <c r="B6" s="11"/>
      <c r="C6" s="11"/>
      <c r="D6" s="11"/>
      <c r="E6" s="11"/>
      <c r="F6" s="11"/>
      <c r="G6" s="11"/>
      <c r="H6" s="11"/>
    </row>
    <row r="36" spans="1:8">
      <c r="A36" s="11" t="s">
        <v>92</v>
      </c>
      <c r="B36" s="11" t="s">
        <v>93</v>
      </c>
      <c r="C36" s="11"/>
      <c r="D36" s="11"/>
      <c r="E36" s="11"/>
      <c r="F36" s="11"/>
      <c r="G36" s="11"/>
      <c r="H36" s="11"/>
    </row>
    <row r="37" spans="1:8">
      <c r="A37" s="11"/>
      <c r="B37" s="11" t="s">
        <v>465</v>
      </c>
      <c r="C37" s="11"/>
      <c r="D37" s="11"/>
      <c r="E37" s="11"/>
      <c r="F37" s="11"/>
      <c r="G37" s="11"/>
      <c r="H37" s="11"/>
    </row>
  </sheetData>
  <pageMargins left="0.86614173228346458" right="0.51181102362204722" top="0.62992125984251968" bottom="0.74803149606299213" header="0.31496062992125984" footer="0.31496062992125984"/>
  <pageSetup paperSize="9" scale="83" orientation="portrait" r:id="rId1"/>
  <headerFooter>
    <oddHeader>&amp;C3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9"/>
  <sheetViews>
    <sheetView topLeftCell="A61" zoomScaleNormal="100" workbookViewId="0">
      <selection activeCell="K87" sqref="K87"/>
    </sheetView>
  </sheetViews>
  <sheetFormatPr defaultColWidth="9.140625" defaultRowHeight="15.75"/>
  <cols>
    <col min="1" max="1" width="8" style="22" customWidth="1"/>
    <col min="2" max="2" width="15.42578125" style="22" customWidth="1"/>
    <col min="3" max="3" width="30.140625" style="22" customWidth="1"/>
    <col min="4" max="4" width="16.7109375" style="22" customWidth="1"/>
    <col min="5" max="5" width="16.7109375" style="23" customWidth="1"/>
    <col min="6" max="11" width="16.7109375" style="22" customWidth="1"/>
    <col min="12" max="16384" width="9.140625" style="22"/>
  </cols>
  <sheetData>
    <row r="1" spans="1:11">
      <c r="A1" s="22" t="s">
        <v>466</v>
      </c>
    </row>
    <row r="2" spans="1:11" ht="24" customHeight="1">
      <c r="A2" s="1086" t="s">
        <v>94</v>
      </c>
      <c r="B2" s="1087"/>
      <c r="C2" s="1088"/>
      <c r="D2" s="518"/>
      <c r="E2" s="519"/>
      <c r="F2" s="1092" t="s">
        <v>297</v>
      </c>
      <c r="G2" s="1092"/>
      <c r="H2" s="1092"/>
      <c r="I2" s="1092"/>
      <c r="J2" s="1092"/>
      <c r="K2" s="1092"/>
    </row>
    <row r="3" spans="1:11" ht="24.95" customHeight="1">
      <c r="A3" s="1089"/>
      <c r="B3" s="1060"/>
      <c r="C3" s="1060"/>
      <c r="D3" s="1096" t="s">
        <v>450</v>
      </c>
      <c r="E3" s="1098" t="s">
        <v>495</v>
      </c>
      <c r="F3" s="1093" t="s">
        <v>2</v>
      </c>
      <c r="G3" s="1094"/>
      <c r="H3" s="1094"/>
      <c r="I3" s="1094" t="s">
        <v>3</v>
      </c>
      <c r="J3" s="1095"/>
      <c r="K3" s="1095"/>
    </row>
    <row r="4" spans="1:11" ht="24.95" customHeight="1">
      <c r="A4" s="1090"/>
      <c r="B4" s="1091"/>
      <c r="C4" s="1091"/>
      <c r="D4" s="1097"/>
      <c r="E4" s="1099"/>
      <c r="F4" s="521" t="s">
        <v>4</v>
      </c>
      <c r="G4" s="522" t="s">
        <v>5</v>
      </c>
      <c r="H4" s="522" t="s">
        <v>6</v>
      </c>
      <c r="I4" s="523" t="s">
        <v>4</v>
      </c>
      <c r="J4" s="522" t="s">
        <v>5</v>
      </c>
      <c r="K4" s="522" t="s">
        <v>6</v>
      </c>
    </row>
    <row r="5" spans="1:11" ht="20.100000000000001" customHeight="1">
      <c r="A5" s="1046">
        <v>1</v>
      </c>
      <c r="B5" s="1047"/>
      <c r="C5" s="1048"/>
      <c r="D5" s="524">
        <v>2</v>
      </c>
      <c r="E5" s="525">
        <v>3</v>
      </c>
      <c r="F5" s="526">
        <v>4</v>
      </c>
      <c r="G5" s="517">
        <v>5</v>
      </c>
      <c r="H5" s="517">
        <v>6</v>
      </c>
      <c r="I5" s="527">
        <v>7</v>
      </c>
      <c r="J5" s="517">
        <v>8</v>
      </c>
      <c r="K5" s="517">
        <v>9</v>
      </c>
    </row>
    <row r="6" spans="1:11" ht="24.95" customHeight="1" thickBot="1">
      <c r="A6" s="1084" t="s">
        <v>1</v>
      </c>
      <c r="B6" s="1085"/>
      <c r="C6" s="1085"/>
      <c r="D6" s="409">
        <v>59194</v>
      </c>
      <c r="E6" s="603">
        <f t="shared" ref="E6:K6" si="0">SUM(E7,E20)</f>
        <v>59786</v>
      </c>
      <c r="F6" s="236">
        <f t="shared" si="0"/>
        <v>59311</v>
      </c>
      <c r="G6" s="236">
        <f t="shared" si="0"/>
        <v>2630</v>
      </c>
      <c r="H6" s="236">
        <f t="shared" si="0"/>
        <v>56681</v>
      </c>
      <c r="I6" s="236">
        <f t="shared" si="0"/>
        <v>475</v>
      </c>
      <c r="J6" s="236">
        <f t="shared" si="0"/>
        <v>7</v>
      </c>
      <c r="K6" s="236">
        <f t="shared" si="0"/>
        <v>468</v>
      </c>
    </row>
    <row r="7" spans="1:11" s="23" customFormat="1" ht="24.95" customHeight="1" thickTop="1">
      <c r="A7" s="1100" t="s">
        <v>7</v>
      </c>
      <c r="B7" s="595" t="s">
        <v>4</v>
      </c>
      <c r="C7" s="596"/>
      <c r="D7" s="597">
        <v>58007</v>
      </c>
      <c r="E7" s="604">
        <f>SUM(F7,I7)</f>
        <v>58571</v>
      </c>
      <c r="F7" s="598">
        <f t="shared" ref="F7:F20" si="1">SUM(G7:H7)</f>
        <v>58139</v>
      </c>
      <c r="G7" s="598">
        <f>SUM(G8:G19)</f>
        <v>2583</v>
      </c>
      <c r="H7" s="598">
        <f>SUM(H8:H19)</f>
        <v>55556</v>
      </c>
      <c r="I7" s="599">
        <f t="shared" ref="I7:I20" si="2">SUM(J7:K7)</f>
        <v>432</v>
      </c>
      <c r="J7" s="250">
        <f>SUM(J8:J19)</f>
        <v>6</v>
      </c>
      <c r="K7" s="250">
        <f>SUM(K8:K19)</f>
        <v>426</v>
      </c>
    </row>
    <row r="8" spans="1:11" ht="24.95" customHeight="1">
      <c r="A8" s="1101"/>
      <c r="B8" s="238" t="s">
        <v>95</v>
      </c>
      <c r="C8" s="239"/>
      <c r="D8" s="410">
        <v>1110</v>
      </c>
      <c r="E8" s="605">
        <f t="shared" ref="E8:E32" si="3">SUM(F8,I8)</f>
        <v>828</v>
      </c>
      <c r="F8" s="240">
        <f>G8+H8</f>
        <v>821</v>
      </c>
      <c r="G8" s="241">
        <v>66</v>
      </c>
      <c r="H8" s="411">
        <v>755</v>
      </c>
      <c r="I8" s="412">
        <f>J8+K8</f>
        <v>7</v>
      </c>
      <c r="J8" s="413">
        <v>1</v>
      </c>
      <c r="K8" s="414">
        <v>6</v>
      </c>
    </row>
    <row r="9" spans="1:11" ht="24.95" customHeight="1">
      <c r="A9" s="1102"/>
      <c r="B9" s="243" t="s">
        <v>96</v>
      </c>
      <c r="C9" s="243"/>
      <c r="D9" s="415">
        <v>6350</v>
      </c>
      <c r="E9" s="606">
        <f t="shared" si="3"/>
        <v>6439</v>
      </c>
      <c r="F9" s="240">
        <f t="shared" ref="F9:F19" si="4">G9+H9</f>
        <v>6370</v>
      </c>
      <c r="G9" s="241">
        <v>332</v>
      </c>
      <c r="H9" s="411">
        <v>6038</v>
      </c>
      <c r="I9" s="412">
        <f t="shared" ref="I9:I19" si="5">J9+K9</f>
        <v>69</v>
      </c>
      <c r="J9" s="411">
        <v>3</v>
      </c>
      <c r="K9" s="416">
        <v>66</v>
      </c>
    </row>
    <row r="10" spans="1:11" ht="24.95" customHeight="1">
      <c r="A10" s="1102"/>
      <c r="B10" s="244" t="s">
        <v>97</v>
      </c>
      <c r="C10" s="244"/>
      <c r="D10" s="417">
        <v>11279</v>
      </c>
      <c r="E10" s="606">
        <f t="shared" si="3"/>
        <v>11773</v>
      </c>
      <c r="F10" s="240">
        <f t="shared" si="4"/>
        <v>11675</v>
      </c>
      <c r="G10" s="241">
        <v>549</v>
      </c>
      <c r="H10" s="418">
        <v>11126</v>
      </c>
      <c r="I10" s="412">
        <f t="shared" si="5"/>
        <v>98</v>
      </c>
      <c r="J10" s="411">
        <v>0</v>
      </c>
      <c r="K10" s="416">
        <v>98</v>
      </c>
    </row>
    <row r="11" spans="1:11" ht="24.95" customHeight="1">
      <c r="A11" s="1102"/>
      <c r="B11" s="244" t="s">
        <v>98</v>
      </c>
      <c r="C11" s="244"/>
      <c r="D11" s="417">
        <v>6818</v>
      </c>
      <c r="E11" s="606">
        <f t="shared" si="3"/>
        <v>6953</v>
      </c>
      <c r="F11" s="240">
        <f t="shared" si="4"/>
        <v>6861</v>
      </c>
      <c r="G11" s="241">
        <v>279</v>
      </c>
      <c r="H11" s="411">
        <v>6582</v>
      </c>
      <c r="I11" s="412">
        <f t="shared" si="5"/>
        <v>92</v>
      </c>
      <c r="J11" s="411">
        <v>0</v>
      </c>
      <c r="K11" s="416">
        <v>92</v>
      </c>
    </row>
    <row r="12" spans="1:11" ht="24.95" customHeight="1">
      <c r="A12" s="1102"/>
      <c r="B12" s="244" t="s">
        <v>99</v>
      </c>
      <c r="C12" s="244"/>
      <c r="D12" s="417">
        <v>5250</v>
      </c>
      <c r="E12" s="606">
        <f t="shared" si="3"/>
        <v>5240</v>
      </c>
      <c r="F12" s="240">
        <f t="shared" si="4"/>
        <v>5196</v>
      </c>
      <c r="G12" s="241">
        <v>252</v>
      </c>
      <c r="H12" s="418">
        <v>4944</v>
      </c>
      <c r="I12" s="412">
        <f t="shared" si="5"/>
        <v>44</v>
      </c>
      <c r="J12" s="411">
        <v>0</v>
      </c>
      <c r="K12" s="416">
        <v>44</v>
      </c>
    </row>
    <row r="13" spans="1:11" ht="24.95" customHeight="1">
      <c r="A13" s="1102"/>
      <c r="B13" s="244" t="s">
        <v>100</v>
      </c>
      <c r="C13" s="244"/>
      <c r="D13" s="417">
        <v>7267</v>
      </c>
      <c r="E13" s="606">
        <f t="shared" si="3"/>
        <v>7398</v>
      </c>
      <c r="F13" s="240">
        <f t="shared" si="4"/>
        <v>7335</v>
      </c>
      <c r="G13" s="241">
        <v>274</v>
      </c>
      <c r="H13" s="411">
        <v>7061</v>
      </c>
      <c r="I13" s="412">
        <f>J13+K13</f>
        <v>63</v>
      </c>
      <c r="J13" s="411">
        <v>1</v>
      </c>
      <c r="K13" s="416">
        <v>62</v>
      </c>
    </row>
    <row r="14" spans="1:11" ht="24.95" customHeight="1">
      <c r="A14" s="1102"/>
      <c r="B14" s="244" t="s">
        <v>101</v>
      </c>
      <c r="C14" s="244"/>
      <c r="D14" s="417">
        <v>8086</v>
      </c>
      <c r="E14" s="606">
        <f t="shared" si="3"/>
        <v>8114</v>
      </c>
      <c r="F14" s="240">
        <f t="shared" si="4"/>
        <v>8070</v>
      </c>
      <c r="G14" s="241">
        <v>302</v>
      </c>
      <c r="H14" s="411">
        <v>7768</v>
      </c>
      <c r="I14" s="412">
        <f t="shared" si="5"/>
        <v>44</v>
      </c>
      <c r="J14" s="411">
        <v>0</v>
      </c>
      <c r="K14" s="416">
        <v>44</v>
      </c>
    </row>
    <row r="15" spans="1:11" ht="24.95" customHeight="1">
      <c r="A15" s="1102"/>
      <c r="B15" s="244" t="s">
        <v>102</v>
      </c>
      <c r="C15" s="244"/>
      <c r="D15" s="417">
        <v>6924</v>
      </c>
      <c r="E15" s="606">
        <f t="shared" si="3"/>
        <v>6886</v>
      </c>
      <c r="F15" s="240">
        <f t="shared" si="4"/>
        <v>6876</v>
      </c>
      <c r="G15" s="241">
        <v>271</v>
      </c>
      <c r="H15" s="411">
        <v>6605</v>
      </c>
      <c r="I15" s="412">
        <f t="shared" si="5"/>
        <v>10</v>
      </c>
      <c r="J15" s="411">
        <v>1</v>
      </c>
      <c r="K15" s="416">
        <v>9</v>
      </c>
    </row>
    <row r="16" spans="1:11" ht="24.95" customHeight="1">
      <c r="A16" s="1102"/>
      <c r="B16" s="244" t="s">
        <v>103</v>
      </c>
      <c r="C16" s="244"/>
      <c r="D16" s="417">
        <v>2551</v>
      </c>
      <c r="E16" s="606">
        <f t="shared" si="3"/>
        <v>2557</v>
      </c>
      <c r="F16" s="240">
        <f t="shared" si="4"/>
        <v>2553</v>
      </c>
      <c r="G16" s="241">
        <v>172</v>
      </c>
      <c r="H16" s="411">
        <v>2381</v>
      </c>
      <c r="I16" s="412">
        <f>J16+K16</f>
        <v>4</v>
      </c>
      <c r="J16" s="411">
        <v>0</v>
      </c>
      <c r="K16" s="416">
        <v>4</v>
      </c>
    </row>
    <row r="17" spans="1:13" ht="24.95" customHeight="1">
      <c r="A17" s="1102"/>
      <c r="B17" s="244" t="s">
        <v>376</v>
      </c>
      <c r="C17" s="244"/>
      <c r="D17" s="419">
        <v>195</v>
      </c>
      <c r="E17" s="606">
        <f t="shared" si="3"/>
        <v>210</v>
      </c>
      <c r="F17" s="240">
        <f t="shared" si="4"/>
        <v>210</v>
      </c>
      <c r="G17" s="245">
        <v>3</v>
      </c>
      <c r="H17" s="420">
        <v>207</v>
      </c>
      <c r="I17" s="412">
        <f t="shared" si="5"/>
        <v>0</v>
      </c>
      <c r="J17" s="420">
        <v>0</v>
      </c>
      <c r="K17" s="421">
        <v>0</v>
      </c>
    </row>
    <row r="18" spans="1:13" ht="24.95" customHeight="1">
      <c r="A18" s="1102"/>
      <c r="B18" s="246" t="s">
        <v>104</v>
      </c>
      <c r="C18" s="247"/>
      <c r="D18" s="422">
        <v>1668</v>
      </c>
      <c r="E18" s="606">
        <f t="shared" si="3"/>
        <v>1660</v>
      </c>
      <c r="F18" s="240">
        <f t="shared" si="4"/>
        <v>1659</v>
      </c>
      <c r="G18" s="241">
        <v>69</v>
      </c>
      <c r="H18" s="411">
        <v>1590</v>
      </c>
      <c r="I18" s="412">
        <f t="shared" si="5"/>
        <v>1</v>
      </c>
      <c r="J18" s="411">
        <v>0</v>
      </c>
      <c r="K18" s="416">
        <v>1</v>
      </c>
      <c r="M18" s="22" t="s">
        <v>203</v>
      </c>
    </row>
    <row r="19" spans="1:13" ht="24.95" customHeight="1" thickBot="1">
      <c r="A19" s="1103"/>
      <c r="B19" s="248" t="s">
        <v>105</v>
      </c>
      <c r="C19" s="248"/>
      <c r="D19" s="423">
        <v>509</v>
      </c>
      <c r="E19" s="607">
        <f t="shared" si="3"/>
        <v>513</v>
      </c>
      <c r="F19" s="240">
        <f t="shared" si="4"/>
        <v>513</v>
      </c>
      <c r="G19" s="249">
        <v>14</v>
      </c>
      <c r="H19" s="424">
        <v>499</v>
      </c>
      <c r="I19" s="412">
        <f t="shared" si="5"/>
        <v>0</v>
      </c>
      <c r="J19" s="424">
        <v>0</v>
      </c>
      <c r="K19" s="425">
        <v>0</v>
      </c>
    </row>
    <row r="20" spans="1:13" s="23" customFormat="1" ht="24.95" customHeight="1" thickTop="1">
      <c r="A20" s="1104" t="s">
        <v>16</v>
      </c>
      <c r="B20" s="600" t="s">
        <v>4</v>
      </c>
      <c r="C20" s="601"/>
      <c r="D20" s="602">
        <v>1187</v>
      </c>
      <c r="E20" s="608">
        <f t="shared" si="3"/>
        <v>1215</v>
      </c>
      <c r="F20" s="598">
        <f t="shared" si="1"/>
        <v>1172</v>
      </c>
      <c r="G20" s="598">
        <f>SUM(G21:G32)</f>
        <v>47</v>
      </c>
      <c r="H20" s="598">
        <f>SUM(H21:H32)</f>
        <v>1125</v>
      </c>
      <c r="I20" s="599">
        <f t="shared" si="2"/>
        <v>43</v>
      </c>
      <c r="J20" s="237">
        <f>SUM(J21:J32)</f>
        <v>1</v>
      </c>
      <c r="K20" s="237">
        <f>SUM(K21:K32)</f>
        <v>42</v>
      </c>
    </row>
    <row r="21" spans="1:13" ht="24.95" customHeight="1">
      <c r="A21" s="1105"/>
      <c r="B21" s="298" t="s">
        <v>106</v>
      </c>
      <c r="C21" s="297"/>
      <c r="D21" s="426">
        <v>1</v>
      </c>
      <c r="E21" s="605">
        <f t="shared" si="3"/>
        <v>0</v>
      </c>
      <c r="F21" s="240">
        <f t="shared" ref="F21:F26" si="6">G21+H21</f>
        <v>0</v>
      </c>
      <c r="G21" s="241">
        <v>0</v>
      </c>
      <c r="H21" s="411">
        <v>0</v>
      </c>
      <c r="I21" s="412">
        <f>J21+K21</f>
        <v>0</v>
      </c>
      <c r="J21" s="413">
        <v>0</v>
      </c>
      <c r="K21" s="414">
        <v>0</v>
      </c>
    </row>
    <row r="22" spans="1:13" ht="24.95" customHeight="1">
      <c r="A22" s="1105"/>
      <c r="B22" s="243" t="s">
        <v>96</v>
      </c>
      <c r="C22" s="243"/>
      <c r="D22" s="415">
        <v>5</v>
      </c>
      <c r="E22" s="606">
        <f t="shared" si="3"/>
        <v>4</v>
      </c>
      <c r="F22" s="240">
        <f t="shared" si="6"/>
        <v>4</v>
      </c>
      <c r="G22" s="241">
        <v>1</v>
      </c>
      <c r="H22" s="411">
        <v>3</v>
      </c>
      <c r="I22" s="412">
        <f t="shared" ref="I22:I32" si="7">J22+K22</f>
        <v>0</v>
      </c>
      <c r="J22" s="411">
        <v>0</v>
      </c>
      <c r="K22" s="416">
        <v>0</v>
      </c>
    </row>
    <row r="23" spans="1:13" ht="24.95" customHeight="1">
      <c r="A23" s="1105"/>
      <c r="B23" s="244" t="s">
        <v>97</v>
      </c>
      <c r="C23" s="244"/>
      <c r="D23" s="417">
        <v>38</v>
      </c>
      <c r="E23" s="606">
        <f t="shared" si="3"/>
        <v>38</v>
      </c>
      <c r="F23" s="240">
        <f t="shared" si="6"/>
        <v>37</v>
      </c>
      <c r="G23" s="241">
        <v>0</v>
      </c>
      <c r="H23" s="411">
        <v>37</v>
      </c>
      <c r="I23" s="412">
        <f t="shared" si="7"/>
        <v>1</v>
      </c>
      <c r="J23" s="411">
        <v>0</v>
      </c>
      <c r="K23" s="416">
        <v>1</v>
      </c>
    </row>
    <row r="24" spans="1:13" ht="24.95" customHeight="1">
      <c r="A24" s="1105"/>
      <c r="B24" s="244" t="s">
        <v>98</v>
      </c>
      <c r="C24" s="244"/>
      <c r="D24" s="417">
        <v>35</v>
      </c>
      <c r="E24" s="606">
        <f t="shared" si="3"/>
        <v>41</v>
      </c>
      <c r="F24" s="240">
        <f t="shared" si="6"/>
        <v>39</v>
      </c>
      <c r="G24" s="241">
        <v>0</v>
      </c>
      <c r="H24" s="411">
        <v>39</v>
      </c>
      <c r="I24" s="412">
        <f t="shared" si="7"/>
        <v>2</v>
      </c>
      <c r="J24" s="411">
        <v>0</v>
      </c>
      <c r="K24" s="416">
        <v>2</v>
      </c>
    </row>
    <row r="25" spans="1:13" ht="24.95" customHeight="1">
      <c r="A25" s="1105"/>
      <c r="B25" s="244" t="s">
        <v>99</v>
      </c>
      <c r="C25" s="244"/>
      <c r="D25" s="417">
        <v>40</v>
      </c>
      <c r="E25" s="606">
        <f t="shared" si="3"/>
        <v>44</v>
      </c>
      <c r="F25" s="240">
        <f t="shared" si="6"/>
        <v>43</v>
      </c>
      <c r="G25" s="241">
        <v>1</v>
      </c>
      <c r="H25" s="411">
        <v>42</v>
      </c>
      <c r="I25" s="412">
        <f t="shared" si="7"/>
        <v>1</v>
      </c>
      <c r="J25" s="411">
        <v>0</v>
      </c>
      <c r="K25" s="416">
        <v>1</v>
      </c>
    </row>
    <row r="26" spans="1:13" ht="24.95" customHeight="1">
      <c r="A26" s="1105"/>
      <c r="B26" s="244" t="s">
        <v>100</v>
      </c>
      <c r="C26" s="244"/>
      <c r="D26" s="417">
        <v>135</v>
      </c>
      <c r="E26" s="606">
        <f t="shared" si="3"/>
        <v>136</v>
      </c>
      <c r="F26" s="240">
        <f t="shared" si="6"/>
        <v>126</v>
      </c>
      <c r="G26" s="241">
        <v>6</v>
      </c>
      <c r="H26" s="411">
        <v>120</v>
      </c>
      <c r="I26" s="412">
        <f t="shared" si="7"/>
        <v>10</v>
      </c>
      <c r="J26" s="411">
        <v>0</v>
      </c>
      <c r="K26" s="416">
        <v>10</v>
      </c>
    </row>
    <row r="27" spans="1:13" ht="24.95" customHeight="1">
      <c r="A27" s="1105"/>
      <c r="B27" s="244" t="s">
        <v>101</v>
      </c>
      <c r="C27" s="244"/>
      <c r="D27" s="417">
        <v>366</v>
      </c>
      <c r="E27" s="606">
        <f t="shared" si="3"/>
        <v>380</v>
      </c>
      <c r="F27" s="240">
        <f t="shared" ref="F27:F32" si="8">G27+H27</f>
        <v>362</v>
      </c>
      <c r="G27" s="241">
        <v>12</v>
      </c>
      <c r="H27" s="411">
        <v>350</v>
      </c>
      <c r="I27" s="412">
        <f t="shared" si="7"/>
        <v>18</v>
      </c>
      <c r="J27" s="411">
        <v>0</v>
      </c>
      <c r="K27" s="416">
        <v>18</v>
      </c>
    </row>
    <row r="28" spans="1:13" ht="24.95" customHeight="1">
      <c r="A28" s="1105"/>
      <c r="B28" s="244" t="s">
        <v>102</v>
      </c>
      <c r="C28" s="244"/>
      <c r="D28" s="417">
        <v>322</v>
      </c>
      <c r="E28" s="606">
        <f t="shared" si="3"/>
        <v>343</v>
      </c>
      <c r="F28" s="240">
        <f t="shared" si="8"/>
        <v>338</v>
      </c>
      <c r="G28" s="241">
        <v>15</v>
      </c>
      <c r="H28" s="411">
        <v>323</v>
      </c>
      <c r="I28" s="412">
        <f t="shared" si="7"/>
        <v>5</v>
      </c>
      <c r="J28" s="411">
        <v>0</v>
      </c>
      <c r="K28" s="416">
        <v>5</v>
      </c>
    </row>
    <row r="29" spans="1:13" ht="24.95" customHeight="1">
      <c r="A29" s="1105"/>
      <c r="B29" s="244" t="s">
        <v>103</v>
      </c>
      <c r="C29" s="244"/>
      <c r="D29" s="417">
        <v>142</v>
      </c>
      <c r="E29" s="606">
        <f t="shared" si="3"/>
        <v>139</v>
      </c>
      <c r="F29" s="240">
        <f t="shared" si="8"/>
        <v>135</v>
      </c>
      <c r="G29" s="241">
        <v>8</v>
      </c>
      <c r="H29" s="411">
        <v>127</v>
      </c>
      <c r="I29" s="412">
        <f t="shared" si="7"/>
        <v>4</v>
      </c>
      <c r="J29" s="411">
        <v>0</v>
      </c>
      <c r="K29" s="416">
        <v>4</v>
      </c>
    </row>
    <row r="30" spans="1:13" ht="24.95" customHeight="1">
      <c r="A30" s="1105"/>
      <c r="B30" s="244" t="s">
        <v>376</v>
      </c>
      <c r="C30" s="244"/>
      <c r="D30" s="419">
        <v>15</v>
      </c>
      <c r="E30" s="606">
        <f t="shared" si="3"/>
        <v>15</v>
      </c>
      <c r="F30" s="240">
        <f t="shared" si="8"/>
        <v>14</v>
      </c>
      <c r="G30" s="245">
        <v>0</v>
      </c>
      <c r="H30" s="420">
        <v>14</v>
      </c>
      <c r="I30" s="412">
        <f t="shared" si="7"/>
        <v>1</v>
      </c>
      <c r="J30" s="420">
        <v>0</v>
      </c>
      <c r="K30" s="421">
        <v>1</v>
      </c>
    </row>
    <row r="31" spans="1:13" ht="24.95" customHeight="1">
      <c r="A31" s="1105"/>
      <c r="B31" s="246" t="s">
        <v>104</v>
      </c>
      <c r="C31" s="247"/>
      <c r="D31" s="422">
        <v>60</v>
      </c>
      <c r="E31" s="606">
        <f t="shared" si="3"/>
        <v>45</v>
      </c>
      <c r="F31" s="240">
        <f t="shared" si="8"/>
        <v>44</v>
      </c>
      <c r="G31" s="241">
        <v>3</v>
      </c>
      <c r="H31" s="411">
        <v>41</v>
      </c>
      <c r="I31" s="412">
        <f t="shared" si="7"/>
        <v>1</v>
      </c>
      <c r="J31" s="411">
        <v>1</v>
      </c>
      <c r="K31" s="416">
        <v>0</v>
      </c>
    </row>
    <row r="32" spans="1:13" ht="24.95" customHeight="1">
      <c r="A32" s="1106"/>
      <c r="B32" s="244" t="s">
        <v>105</v>
      </c>
      <c r="C32" s="244"/>
      <c r="D32" s="417">
        <v>28</v>
      </c>
      <c r="E32" s="606">
        <f t="shared" si="3"/>
        <v>30</v>
      </c>
      <c r="F32" s="240">
        <f t="shared" si="8"/>
        <v>30</v>
      </c>
      <c r="G32" s="241">
        <v>1</v>
      </c>
      <c r="H32" s="411">
        <v>29</v>
      </c>
      <c r="I32" s="412">
        <f t="shared" si="7"/>
        <v>0</v>
      </c>
      <c r="J32" s="411">
        <v>0</v>
      </c>
      <c r="K32" s="416">
        <v>0</v>
      </c>
    </row>
    <row r="33" spans="1:14" ht="16.5" customHeight="1">
      <c r="A33" s="251"/>
      <c r="B33" s="24"/>
      <c r="C33" s="171"/>
      <c r="D33" s="171"/>
      <c r="E33" s="252"/>
      <c r="F33" s="253"/>
      <c r="G33" s="253"/>
      <c r="H33" s="254"/>
      <c r="I33" s="255"/>
      <c r="J33" s="255"/>
      <c r="K33" s="255"/>
    </row>
    <row r="34" spans="1:14" ht="16.5" customHeight="1">
      <c r="A34" s="251"/>
      <c r="B34" s="24"/>
      <c r="C34" s="171"/>
      <c r="D34" s="171"/>
      <c r="E34" s="252"/>
      <c r="F34" s="253"/>
      <c r="G34" s="253"/>
      <c r="H34" s="254"/>
      <c r="I34" s="255"/>
      <c r="J34" s="255"/>
      <c r="K34" s="255"/>
    </row>
    <row r="35" spans="1:14">
      <c r="A35" s="16" t="s">
        <v>468</v>
      </c>
      <c r="B35" s="16"/>
      <c r="C35" s="16"/>
      <c r="D35" s="16"/>
      <c r="E35" s="258"/>
      <c r="F35" s="16"/>
      <c r="G35" s="16"/>
      <c r="H35" s="16"/>
      <c r="L35" s="25"/>
      <c r="M35" s="25"/>
      <c r="N35" s="25"/>
    </row>
    <row r="36" spans="1:14" ht="24.95" customHeight="1">
      <c r="A36" s="1086" t="s">
        <v>94</v>
      </c>
      <c r="B36" s="1087"/>
      <c r="C36" s="1088"/>
      <c r="D36" s="528"/>
      <c r="E36" s="529"/>
      <c r="F36" s="1092" t="s">
        <v>297</v>
      </c>
      <c r="G36" s="1092"/>
      <c r="H36" s="1092"/>
      <c r="I36" s="1092"/>
      <c r="J36" s="1092"/>
      <c r="K36" s="1092"/>
      <c r="M36" s="25"/>
      <c r="N36" s="25"/>
    </row>
    <row r="37" spans="1:14" ht="24.95" customHeight="1">
      <c r="A37" s="1089"/>
      <c r="B37" s="1060"/>
      <c r="C37" s="1107"/>
      <c r="D37" s="1052" t="s">
        <v>481</v>
      </c>
      <c r="E37" s="1054" t="s">
        <v>480</v>
      </c>
      <c r="F37" s="1111" t="s">
        <v>2</v>
      </c>
      <c r="G37" s="1111"/>
      <c r="H37" s="1111"/>
      <c r="I37" s="1111" t="s">
        <v>3</v>
      </c>
      <c r="J37" s="1112"/>
      <c r="K37" s="1112"/>
    </row>
    <row r="38" spans="1:14" ht="24.95" customHeight="1">
      <c r="A38" s="1108"/>
      <c r="B38" s="1109"/>
      <c r="C38" s="1110"/>
      <c r="D38" s="1053"/>
      <c r="E38" s="1055"/>
      <c r="F38" s="530" t="s">
        <v>4</v>
      </c>
      <c r="G38" s="531" t="s">
        <v>5</v>
      </c>
      <c r="H38" s="531" t="s">
        <v>6</v>
      </c>
      <c r="I38" s="530" t="s">
        <v>4</v>
      </c>
      <c r="J38" s="532" t="s">
        <v>5</v>
      </c>
      <c r="K38" s="532" t="s">
        <v>6</v>
      </c>
    </row>
    <row r="39" spans="1:14" ht="20.100000000000001" customHeight="1">
      <c r="A39" s="1049">
        <v>1</v>
      </c>
      <c r="B39" s="1050"/>
      <c r="C39" s="1051"/>
      <c r="D39" s="533">
        <v>2</v>
      </c>
      <c r="E39" s="534">
        <v>3</v>
      </c>
      <c r="F39" s="535">
        <v>4</v>
      </c>
      <c r="G39" s="536">
        <v>5</v>
      </c>
      <c r="H39" s="537">
        <v>6</v>
      </c>
      <c r="I39" s="538">
        <v>7</v>
      </c>
      <c r="J39" s="539">
        <v>8</v>
      </c>
      <c r="K39" s="539">
        <v>9</v>
      </c>
    </row>
    <row r="40" spans="1:14" s="23" customFormat="1" ht="24.95" customHeight="1">
      <c r="A40" s="259" t="s">
        <v>109</v>
      </c>
      <c r="B40" s="260"/>
      <c r="C40" s="261"/>
      <c r="D40" s="262">
        <v>10174</v>
      </c>
      <c r="E40" s="609">
        <f t="shared" ref="E40:E44" si="9">SUM(F40,I40)</f>
        <v>9553</v>
      </c>
      <c r="F40" s="263">
        <f t="shared" ref="F40" si="10">SUM(G40:H40)</f>
        <v>9386</v>
      </c>
      <c r="G40" s="264">
        <f>SUM(G41:G44)</f>
        <v>751</v>
      </c>
      <c r="H40" s="264">
        <f>SUM(H41:H44)</f>
        <v>8635</v>
      </c>
      <c r="I40" s="265">
        <f t="shared" ref="I40" si="11">SUM(J40:K40)</f>
        <v>167</v>
      </c>
      <c r="J40" s="264">
        <f>SUM(J41:J44)</f>
        <v>12</v>
      </c>
      <c r="K40" s="264">
        <f>SUM(K41:K44)</f>
        <v>155</v>
      </c>
    </row>
    <row r="41" spans="1:14" ht="24.95" customHeight="1">
      <c r="A41" s="266" t="s">
        <v>110</v>
      </c>
      <c r="B41" s="267"/>
      <c r="C41" s="268"/>
      <c r="D41" s="269">
        <v>129</v>
      </c>
      <c r="E41" s="606">
        <f t="shared" si="9"/>
        <v>115</v>
      </c>
      <c r="F41" s="270">
        <f>G41+H41</f>
        <v>113</v>
      </c>
      <c r="G41" s="241">
        <v>11</v>
      </c>
      <c r="H41" s="241">
        <v>102</v>
      </c>
      <c r="I41" s="271">
        <f>J41+K41</f>
        <v>2</v>
      </c>
      <c r="J41" s="242">
        <v>0</v>
      </c>
      <c r="K41" s="242">
        <v>2</v>
      </c>
    </row>
    <row r="42" spans="1:14" ht="24.95" customHeight="1">
      <c r="A42" s="266" t="s">
        <v>111</v>
      </c>
      <c r="B42" s="267"/>
      <c r="C42" s="272"/>
      <c r="D42" s="273">
        <v>7047</v>
      </c>
      <c r="E42" s="606">
        <f t="shared" si="9"/>
        <v>6295</v>
      </c>
      <c r="F42" s="270">
        <f t="shared" ref="F42:F44" si="12">G42+H42</f>
        <v>6164</v>
      </c>
      <c r="G42" s="241">
        <v>556</v>
      </c>
      <c r="H42" s="241">
        <v>5608</v>
      </c>
      <c r="I42" s="271">
        <f t="shared" ref="I42:I44" si="13">J42+K42</f>
        <v>131</v>
      </c>
      <c r="J42" s="242">
        <v>9</v>
      </c>
      <c r="K42" s="242">
        <v>122</v>
      </c>
    </row>
    <row r="43" spans="1:14" ht="24.95" customHeight="1">
      <c r="A43" s="266" t="s">
        <v>112</v>
      </c>
      <c r="B43" s="267"/>
      <c r="C43" s="272"/>
      <c r="D43" s="273">
        <v>1694</v>
      </c>
      <c r="E43" s="606">
        <f t="shared" si="9"/>
        <v>1771</v>
      </c>
      <c r="F43" s="270">
        <f t="shared" si="12"/>
        <v>1751</v>
      </c>
      <c r="G43" s="241">
        <v>112</v>
      </c>
      <c r="H43" s="241">
        <v>1639</v>
      </c>
      <c r="I43" s="271">
        <f t="shared" si="13"/>
        <v>20</v>
      </c>
      <c r="J43" s="242">
        <v>1</v>
      </c>
      <c r="K43" s="242">
        <v>19</v>
      </c>
    </row>
    <row r="44" spans="1:14" ht="24.95" customHeight="1">
      <c r="A44" s="274" t="s">
        <v>113</v>
      </c>
      <c r="B44" s="275"/>
      <c r="C44" s="276"/>
      <c r="D44" s="273">
        <v>1304</v>
      </c>
      <c r="E44" s="606">
        <f t="shared" si="9"/>
        <v>1372</v>
      </c>
      <c r="F44" s="270">
        <f t="shared" si="12"/>
        <v>1358</v>
      </c>
      <c r="G44" s="241">
        <v>72</v>
      </c>
      <c r="H44" s="241">
        <v>1286</v>
      </c>
      <c r="I44" s="271">
        <f t="shared" si="13"/>
        <v>14</v>
      </c>
      <c r="J44" s="242">
        <v>2</v>
      </c>
      <c r="K44" s="242">
        <v>12</v>
      </c>
    </row>
    <row r="45" spans="1:14" s="12" customFormat="1" ht="11.25" customHeight="1">
      <c r="A45" s="307" t="s">
        <v>377</v>
      </c>
      <c r="B45" s="307"/>
      <c r="C45" s="308"/>
      <c r="D45" s="308"/>
      <c r="E45" s="309"/>
      <c r="F45" s="310"/>
      <c r="G45" s="310"/>
      <c r="H45" s="310"/>
      <c r="I45" s="311"/>
      <c r="J45" s="311"/>
      <c r="K45" s="311"/>
    </row>
    <row r="46" spans="1:14" s="12" customFormat="1" ht="11.25" customHeight="1">
      <c r="A46" s="307" t="s">
        <v>378</v>
      </c>
      <c r="B46" s="307"/>
      <c r="C46" s="308"/>
      <c r="D46" s="308"/>
      <c r="E46" s="309"/>
      <c r="F46" s="310"/>
      <c r="G46" s="310"/>
      <c r="H46" s="310"/>
      <c r="I46" s="311"/>
      <c r="J46" s="311"/>
      <c r="K46" s="311"/>
    </row>
    <row r="47" spans="1:14" s="12" customFormat="1" ht="10.5" customHeight="1">
      <c r="A47" s="307"/>
      <c r="B47" s="307"/>
      <c r="C47" s="308"/>
      <c r="D47" s="308"/>
      <c r="E47" s="309"/>
      <c r="F47" s="310"/>
      <c r="G47" s="310"/>
      <c r="H47" s="310"/>
      <c r="I47" s="311"/>
      <c r="J47" s="311"/>
      <c r="K47" s="311"/>
    </row>
    <row r="48" spans="1:14" s="12" customFormat="1" ht="10.5" customHeight="1">
      <c r="A48" s="307"/>
      <c r="B48" s="307"/>
      <c r="C48" s="308"/>
      <c r="D48" s="308"/>
      <c r="E48" s="309"/>
      <c r="F48" s="310"/>
      <c r="G48" s="310"/>
      <c r="H48" s="310"/>
      <c r="I48" s="311"/>
      <c r="J48" s="311"/>
      <c r="K48" s="311"/>
    </row>
    <row r="49" spans="1:15" s="12" customFormat="1" ht="17.25" customHeight="1">
      <c r="A49" s="307"/>
      <c r="B49" s="307"/>
      <c r="C49" s="308"/>
      <c r="D49" s="308"/>
      <c r="E49" s="309"/>
      <c r="F49" s="310"/>
      <c r="G49" s="310"/>
      <c r="H49" s="310"/>
      <c r="I49" s="311"/>
      <c r="J49" s="311"/>
      <c r="K49" s="311"/>
    </row>
    <row r="50" spans="1:15" ht="18.75" customHeight="1">
      <c r="B50" s="256"/>
      <c r="C50" s="257"/>
      <c r="D50" s="257"/>
      <c r="E50" s="257"/>
      <c r="F50" s="257"/>
      <c r="K50" s="23"/>
    </row>
    <row r="51" spans="1:15">
      <c r="A51" s="16" t="s">
        <v>469</v>
      </c>
      <c r="B51" s="16"/>
      <c r="C51" s="16"/>
      <c r="D51" s="16"/>
      <c r="E51" s="258"/>
      <c r="F51" s="16"/>
      <c r="G51" s="16"/>
      <c r="H51" s="16"/>
      <c r="L51" s="25"/>
      <c r="M51" s="25"/>
      <c r="N51" s="25"/>
    </row>
    <row r="52" spans="1:15" ht="24.95" customHeight="1">
      <c r="A52" s="1056" t="s">
        <v>94</v>
      </c>
      <c r="B52" s="1057"/>
      <c r="C52" s="1058"/>
      <c r="D52" s="540"/>
      <c r="E52" s="541"/>
      <c r="F52" s="1063" t="s">
        <v>297</v>
      </c>
      <c r="G52" s="1063"/>
      <c r="H52" s="1063"/>
      <c r="I52" s="1063"/>
      <c r="J52" s="1063"/>
      <c r="K52" s="1063"/>
      <c r="M52" s="280"/>
      <c r="N52" s="26"/>
      <c r="O52" s="26"/>
    </row>
    <row r="53" spans="1:15" ht="24.95" customHeight="1">
      <c r="A53" s="1059"/>
      <c r="B53" s="1060"/>
      <c r="C53" s="1060"/>
      <c r="D53" s="1042" t="s">
        <v>497</v>
      </c>
      <c r="E53" s="1044" t="s">
        <v>473</v>
      </c>
      <c r="F53" s="1040" t="s">
        <v>2</v>
      </c>
      <c r="G53" s="1040"/>
      <c r="H53" s="1040"/>
      <c r="I53" s="1040" t="s">
        <v>3</v>
      </c>
      <c r="J53" s="1041"/>
      <c r="K53" s="1041"/>
      <c r="M53" s="26"/>
      <c r="N53" s="26"/>
      <c r="O53" s="26"/>
    </row>
    <row r="54" spans="1:15" ht="24.95" customHeight="1">
      <c r="A54" s="1061"/>
      <c r="B54" s="1062"/>
      <c r="C54" s="1062"/>
      <c r="D54" s="1043"/>
      <c r="E54" s="1045"/>
      <c r="F54" s="530" t="s">
        <v>4</v>
      </c>
      <c r="G54" s="531" t="s">
        <v>5</v>
      </c>
      <c r="H54" s="531" t="s">
        <v>6</v>
      </c>
      <c r="I54" s="530" t="s">
        <v>4</v>
      </c>
      <c r="J54" s="532" t="s">
        <v>5</v>
      </c>
      <c r="K54" s="532" t="s">
        <v>6</v>
      </c>
      <c r="M54" s="26"/>
      <c r="N54" s="26"/>
      <c r="O54" s="26"/>
    </row>
    <row r="55" spans="1:15" ht="20.100000000000001" customHeight="1">
      <c r="A55" s="1072">
        <v>1</v>
      </c>
      <c r="B55" s="1073"/>
      <c r="C55" s="1074"/>
      <c r="D55" s="533">
        <v>2</v>
      </c>
      <c r="E55" s="542">
        <v>3</v>
      </c>
      <c r="F55" s="535">
        <v>4</v>
      </c>
      <c r="G55" s="536">
        <v>5</v>
      </c>
      <c r="H55" s="543">
        <v>6</v>
      </c>
      <c r="I55" s="535">
        <v>7</v>
      </c>
      <c r="J55" s="544">
        <v>8</v>
      </c>
      <c r="K55" s="539">
        <v>9</v>
      </c>
      <c r="M55" s="26"/>
      <c r="N55" s="26"/>
      <c r="O55" s="26"/>
    </row>
    <row r="56" spans="1:15" s="23" customFormat="1" ht="24.95" customHeight="1">
      <c r="A56" s="281" t="s">
        <v>109</v>
      </c>
      <c r="B56" s="282"/>
      <c r="C56" s="283"/>
      <c r="D56" s="284">
        <v>1047</v>
      </c>
      <c r="E56" s="610">
        <f>SUM(F56,I56)</f>
        <v>961</v>
      </c>
      <c r="F56" s="285">
        <f>SUM(G56:H56)</f>
        <v>939</v>
      </c>
      <c r="G56" s="264">
        <f>SUM(G57:G60)</f>
        <v>97</v>
      </c>
      <c r="H56" s="264">
        <f>SUM(H57:H60)</f>
        <v>842</v>
      </c>
      <c r="I56" s="286">
        <f>SUM(J56:K56)</f>
        <v>22</v>
      </c>
      <c r="J56" s="264">
        <f>SUM(J57:J60)</f>
        <v>2</v>
      </c>
      <c r="K56" s="264">
        <f>SUM(K57:K60)</f>
        <v>20</v>
      </c>
    </row>
    <row r="57" spans="1:15" ht="24.95" customHeight="1">
      <c r="A57" s="287" t="s">
        <v>110</v>
      </c>
      <c r="B57" s="288"/>
      <c r="C57" s="289"/>
      <c r="D57" s="290">
        <v>1038</v>
      </c>
      <c r="E57" s="611">
        <f>SUM(F57,I57)</f>
        <v>952</v>
      </c>
      <c r="F57" s="241">
        <f>G57+H57</f>
        <v>930</v>
      </c>
      <c r="G57" s="241">
        <v>96</v>
      </c>
      <c r="H57" s="241">
        <v>834</v>
      </c>
      <c r="I57" s="242">
        <f>J57+K57</f>
        <v>22</v>
      </c>
      <c r="J57" s="242">
        <v>2</v>
      </c>
      <c r="K57" s="242">
        <v>20</v>
      </c>
    </row>
    <row r="58" spans="1:15" ht="24.95" customHeight="1">
      <c r="A58" s="287" t="s">
        <v>111</v>
      </c>
      <c r="B58" s="287"/>
      <c r="C58" s="270"/>
      <c r="D58" s="291">
        <v>9</v>
      </c>
      <c r="E58" s="611">
        <f>SUM(F58,I58)</f>
        <v>9</v>
      </c>
      <c r="F58" s="241">
        <f t="shared" ref="F58:F60" si="14">G58+H58</f>
        <v>9</v>
      </c>
      <c r="G58" s="241">
        <v>1</v>
      </c>
      <c r="H58" s="241">
        <v>8</v>
      </c>
      <c r="I58" s="242">
        <f t="shared" ref="I58:I60" si="15">J58+K58</f>
        <v>0</v>
      </c>
      <c r="J58" s="242">
        <v>0</v>
      </c>
      <c r="K58" s="242">
        <v>0</v>
      </c>
    </row>
    <row r="59" spans="1:15" ht="24.95" customHeight="1">
      <c r="A59" s="288" t="s">
        <v>112</v>
      </c>
      <c r="B59" s="292"/>
      <c r="C59" s="270"/>
      <c r="D59" s="291">
        <v>0</v>
      </c>
      <c r="E59" s="611">
        <f>SUM(F59,I59)</f>
        <v>0</v>
      </c>
      <c r="F59" s="241">
        <f t="shared" si="14"/>
        <v>0</v>
      </c>
      <c r="G59" s="241">
        <v>0</v>
      </c>
      <c r="H59" s="241">
        <v>0</v>
      </c>
      <c r="I59" s="242">
        <f t="shared" si="15"/>
        <v>0</v>
      </c>
      <c r="J59" s="242">
        <v>0</v>
      </c>
      <c r="K59" s="242">
        <v>0</v>
      </c>
    </row>
    <row r="60" spans="1:15" ht="24.95" customHeight="1">
      <c r="A60" s="288" t="s">
        <v>113</v>
      </c>
      <c r="B60" s="293"/>
      <c r="C60" s="294"/>
      <c r="D60" s="291">
        <v>0</v>
      </c>
      <c r="E60" s="611">
        <f>SUM(F60,I60)</f>
        <v>0</v>
      </c>
      <c r="F60" s="241">
        <f t="shared" si="14"/>
        <v>0</v>
      </c>
      <c r="G60" s="241">
        <v>0</v>
      </c>
      <c r="H60" s="241">
        <v>0</v>
      </c>
      <c r="I60" s="242">
        <f t="shared" si="15"/>
        <v>0</v>
      </c>
      <c r="J60" s="242">
        <v>0</v>
      </c>
      <c r="K60" s="242">
        <v>0</v>
      </c>
    </row>
    <row r="61" spans="1:15" s="12" customFormat="1" ht="12.75">
      <c r="A61" s="12" t="s">
        <v>114</v>
      </c>
      <c r="E61" s="11"/>
    </row>
    <row r="62" spans="1:15" s="12" customFormat="1" ht="12.75">
      <c r="A62" s="12" t="s">
        <v>379</v>
      </c>
      <c r="E62" s="11"/>
    </row>
    <row r="65" spans="1:14">
      <c r="E65" s="22"/>
      <c r="F65" s="23"/>
    </row>
    <row r="66" spans="1:14">
      <c r="A66" s="1113" t="s">
        <v>290</v>
      </c>
      <c r="B66" s="1113"/>
      <c r="C66" s="1113"/>
      <c r="D66" s="1113"/>
      <c r="E66" s="1113"/>
      <c r="F66" s="1113"/>
      <c r="G66" s="1113"/>
      <c r="H66" s="1113"/>
      <c r="I66" s="1113"/>
      <c r="J66" s="1113"/>
      <c r="K66" s="1113"/>
    </row>
    <row r="67" spans="1:14" ht="33.75" customHeight="1">
      <c r="A67" s="1064" t="s">
        <v>291</v>
      </c>
      <c r="B67" s="1065"/>
      <c r="C67" s="1065"/>
      <c r="D67" s="1065"/>
      <c r="E67" s="1065"/>
      <c r="F67" s="1065"/>
      <c r="G67" s="1065"/>
      <c r="H67" s="1066"/>
      <c r="I67" s="545" t="s">
        <v>449</v>
      </c>
      <c r="J67" s="546" t="s">
        <v>485</v>
      </c>
      <c r="K67" s="629" t="s">
        <v>289</v>
      </c>
    </row>
    <row r="68" spans="1:14" ht="24" customHeight="1">
      <c r="A68" s="1075" t="s">
        <v>409</v>
      </c>
      <c r="B68" s="1076"/>
      <c r="C68" s="1076"/>
      <c r="D68" s="1076"/>
      <c r="E68" s="1076"/>
      <c r="F68" s="1076"/>
      <c r="G68" s="1076"/>
      <c r="H68" s="1077"/>
      <c r="I68" s="1114">
        <v>44.52</v>
      </c>
      <c r="J68" s="1038">
        <v>44.27</v>
      </c>
      <c r="K68" s="1036">
        <f>J68-I68</f>
        <v>-0.25</v>
      </c>
    </row>
    <row r="69" spans="1:14" ht="24" customHeight="1">
      <c r="A69" s="1067" t="s">
        <v>107</v>
      </c>
      <c r="B69" s="1068"/>
      <c r="C69" s="1068"/>
      <c r="D69" s="1068"/>
      <c r="E69" s="1068"/>
      <c r="F69" s="1068"/>
      <c r="G69" s="1068"/>
      <c r="H69" s="1069"/>
      <c r="I69" s="1115"/>
      <c r="J69" s="1039"/>
      <c r="K69" s="1037"/>
    </row>
    <row r="70" spans="1:14" ht="24" customHeight="1">
      <c r="A70" s="1075" t="s">
        <v>410</v>
      </c>
      <c r="B70" s="1076"/>
      <c r="C70" s="1076"/>
      <c r="D70" s="1076"/>
      <c r="E70" s="1076"/>
      <c r="F70" s="1076"/>
      <c r="G70" s="1076"/>
      <c r="H70" s="1077"/>
      <c r="I70" s="1114">
        <v>24</v>
      </c>
      <c r="J70" s="1038">
        <v>24</v>
      </c>
      <c r="K70" s="1036">
        <f>J70-I70</f>
        <v>0</v>
      </c>
    </row>
    <row r="71" spans="1:14" ht="24" customHeight="1">
      <c r="A71" s="1067" t="s">
        <v>107</v>
      </c>
      <c r="B71" s="1068"/>
      <c r="C71" s="1068"/>
      <c r="D71" s="1068"/>
      <c r="E71" s="1068"/>
      <c r="F71" s="1068"/>
      <c r="G71" s="1068"/>
      <c r="H71" s="1068"/>
      <c r="I71" s="1115"/>
      <c r="J71" s="1039"/>
      <c r="K71" s="1037"/>
    </row>
    <row r="72" spans="1:14" ht="24" customHeight="1">
      <c r="A72" s="1070" t="s">
        <v>409</v>
      </c>
      <c r="B72" s="1071"/>
      <c r="C72" s="1071"/>
      <c r="D72" s="1071"/>
      <c r="E72" s="1071"/>
      <c r="F72" s="1071"/>
      <c r="G72" s="1071"/>
      <c r="H72" s="1071"/>
      <c r="I72" s="1114">
        <v>36.89</v>
      </c>
      <c r="J72" s="1038">
        <v>36.74</v>
      </c>
      <c r="K72" s="1036">
        <f>J72-I72</f>
        <v>-0.14999999999999858</v>
      </c>
    </row>
    <row r="73" spans="1:14" ht="24" customHeight="1">
      <c r="A73" s="1067" t="s">
        <v>108</v>
      </c>
      <c r="B73" s="1068"/>
      <c r="C73" s="1068"/>
      <c r="D73" s="1068"/>
      <c r="E73" s="1068"/>
      <c r="F73" s="1068"/>
      <c r="G73" s="1068"/>
      <c r="H73" s="1068"/>
      <c r="I73" s="1115"/>
      <c r="J73" s="1039"/>
      <c r="K73" s="1037"/>
      <c r="N73" s="22" t="s">
        <v>203</v>
      </c>
    </row>
    <row r="74" spans="1:14" ht="24" customHeight="1">
      <c r="A74" s="1070" t="s">
        <v>411</v>
      </c>
      <c r="B74" s="1071"/>
      <c r="C74" s="1071"/>
      <c r="D74" s="1071"/>
      <c r="E74" s="1071"/>
      <c r="F74" s="1071"/>
      <c r="G74" s="1071"/>
      <c r="H74" s="1071"/>
      <c r="I74" s="1114">
        <v>24</v>
      </c>
      <c r="J74" s="1038">
        <v>24</v>
      </c>
      <c r="K74" s="1036">
        <f>J74-I74</f>
        <v>0</v>
      </c>
    </row>
    <row r="75" spans="1:14" ht="24" customHeight="1">
      <c r="A75" s="1067" t="s">
        <v>108</v>
      </c>
      <c r="B75" s="1068"/>
      <c r="C75" s="1068"/>
      <c r="D75" s="1068"/>
      <c r="E75" s="1068"/>
      <c r="F75" s="1068"/>
      <c r="G75" s="1068"/>
      <c r="H75" s="1068"/>
      <c r="I75" s="1115"/>
      <c r="J75" s="1039"/>
      <c r="K75" s="1037"/>
    </row>
    <row r="76" spans="1:14" ht="24" customHeight="1">
      <c r="A76" s="1078" t="s">
        <v>412</v>
      </c>
      <c r="B76" s="1079"/>
      <c r="C76" s="1079"/>
      <c r="D76" s="1079"/>
      <c r="E76" s="1079"/>
      <c r="F76" s="1079"/>
      <c r="G76" s="1079"/>
      <c r="H76" s="1080"/>
      <c r="I76" s="295">
        <v>5.54</v>
      </c>
      <c r="J76" s="877">
        <v>5.82</v>
      </c>
      <c r="K76" s="547">
        <f>J76-I76</f>
        <v>0.28000000000000025</v>
      </c>
    </row>
    <row r="77" spans="1:14" ht="24" customHeight="1">
      <c r="A77" s="1081" t="s">
        <v>413</v>
      </c>
      <c r="B77" s="1082"/>
      <c r="C77" s="1082"/>
      <c r="D77" s="1082"/>
      <c r="E77" s="1082"/>
      <c r="F77" s="1082"/>
      <c r="G77" s="1082"/>
      <c r="H77" s="1083"/>
      <c r="I77" s="295">
        <v>0.49</v>
      </c>
      <c r="J77" s="877">
        <v>0.5</v>
      </c>
      <c r="K77" s="547">
        <f>J77-I77</f>
        <v>1.0000000000000009E-2</v>
      </c>
    </row>
    <row r="79" spans="1:14">
      <c r="J79" s="22" t="s">
        <v>203</v>
      </c>
    </row>
  </sheetData>
  <mergeCells count="48">
    <mergeCell ref="I74:I75"/>
    <mergeCell ref="I72:I73"/>
    <mergeCell ref="I70:I71"/>
    <mergeCell ref="I68:I69"/>
    <mergeCell ref="A73:H73"/>
    <mergeCell ref="A74:H74"/>
    <mergeCell ref="A75:H75"/>
    <mergeCell ref="A76:H76"/>
    <mergeCell ref="A77:H77"/>
    <mergeCell ref="A6:C6"/>
    <mergeCell ref="A2:C4"/>
    <mergeCell ref="F2:K2"/>
    <mergeCell ref="F3:H3"/>
    <mergeCell ref="I3:K3"/>
    <mergeCell ref="D3:D4"/>
    <mergeCell ref="E3:E4"/>
    <mergeCell ref="A7:A19"/>
    <mergeCell ref="A20:A32"/>
    <mergeCell ref="A36:C38"/>
    <mergeCell ref="F36:K36"/>
    <mergeCell ref="F37:H37"/>
    <mergeCell ref="I37:K37"/>
    <mergeCell ref="A66:K66"/>
    <mergeCell ref="A67:H67"/>
    <mergeCell ref="A69:H69"/>
    <mergeCell ref="A71:H71"/>
    <mergeCell ref="A72:H72"/>
    <mergeCell ref="F53:H53"/>
    <mergeCell ref="A55:C55"/>
    <mergeCell ref="A70:H70"/>
    <mergeCell ref="A68:H68"/>
    <mergeCell ref="I53:K53"/>
    <mergeCell ref="D53:D54"/>
    <mergeCell ref="E53:E54"/>
    <mergeCell ref="A5:C5"/>
    <mergeCell ref="A39:C39"/>
    <mergeCell ref="D37:D38"/>
    <mergeCell ref="E37:E38"/>
    <mergeCell ref="A52:C54"/>
    <mergeCell ref="F52:K52"/>
    <mergeCell ref="K74:K75"/>
    <mergeCell ref="J68:J69"/>
    <mergeCell ref="J70:J71"/>
    <mergeCell ref="J72:J73"/>
    <mergeCell ref="K68:K69"/>
    <mergeCell ref="K70:K71"/>
    <mergeCell ref="K72:K73"/>
    <mergeCell ref="J74:J75"/>
  </mergeCells>
  <pageMargins left="0.79" right="0.17" top="0.43307086614173229" bottom="0.31496062992125984" header="0.19685039370078741" footer="0.19685039370078741"/>
  <pageSetup paperSize="9" scale="44" orientation="portrait" r:id="rId1"/>
  <headerFooter>
    <oddHeader>&amp;C4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6"/>
  <sheetViews>
    <sheetView topLeftCell="A25" zoomScaleNormal="100" workbookViewId="0">
      <selection activeCell="J37" sqref="J37"/>
    </sheetView>
  </sheetViews>
  <sheetFormatPr defaultColWidth="9.140625" defaultRowHeight="15.75"/>
  <cols>
    <col min="1" max="1" width="5" style="22" customWidth="1"/>
    <col min="2" max="2" width="59.7109375" style="22" customWidth="1"/>
    <col min="3" max="10" width="11.7109375" style="22" customWidth="1"/>
    <col min="11" max="16384" width="9.140625" style="22"/>
  </cols>
  <sheetData>
    <row r="1" spans="1:11">
      <c r="A1" s="22" t="s">
        <v>470</v>
      </c>
    </row>
    <row r="3" spans="1:11" ht="42" customHeight="1">
      <c r="A3" s="1121" t="s">
        <v>116</v>
      </c>
      <c r="B3" s="1122"/>
      <c r="C3" s="548"/>
      <c r="D3" s="549"/>
      <c r="E3" s="1092" t="s">
        <v>297</v>
      </c>
      <c r="F3" s="1092"/>
      <c r="G3" s="1092"/>
      <c r="H3" s="1092"/>
      <c r="I3" s="1092"/>
      <c r="J3" s="1092"/>
    </row>
    <row r="4" spans="1:11" ht="38.1" customHeight="1">
      <c r="A4" s="1123"/>
      <c r="B4" s="1124"/>
      <c r="C4" s="1096" t="s">
        <v>435</v>
      </c>
      <c r="D4" s="1098" t="s">
        <v>460</v>
      </c>
      <c r="E4" s="1125" t="s">
        <v>2</v>
      </c>
      <c r="F4" s="1125"/>
      <c r="G4" s="1125"/>
      <c r="H4" s="1125" t="s">
        <v>3</v>
      </c>
      <c r="I4" s="1126"/>
      <c r="J4" s="1126"/>
    </row>
    <row r="5" spans="1:11" ht="48.95" customHeight="1">
      <c r="A5" s="1123"/>
      <c r="B5" s="1124"/>
      <c r="C5" s="1097"/>
      <c r="D5" s="1099"/>
      <c r="E5" s="550" t="s">
        <v>4</v>
      </c>
      <c r="F5" s="517" t="s">
        <v>5</v>
      </c>
      <c r="G5" s="517" t="s">
        <v>6</v>
      </c>
      <c r="H5" s="527" t="s">
        <v>4</v>
      </c>
      <c r="I5" s="517" t="s">
        <v>5</v>
      </c>
      <c r="J5" s="517" t="s">
        <v>6</v>
      </c>
    </row>
    <row r="6" spans="1:11" s="296" customFormat="1" ht="32.25" customHeight="1">
      <c r="A6" s="994">
        <v>1</v>
      </c>
      <c r="B6" s="996"/>
      <c r="C6" s="551">
        <v>2</v>
      </c>
      <c r="D6" s="552">
        <v>3</v>
      </c>
      <c r="E6" s="535">
        <v>4</v>
      </c>
      <c r="F6" s="553">
        <v>5</v>
      </c>
      <c r="G6" s="553">
        <v>6</v>
      </c>
      <c r="H6" s="553">
        <v>7</v>
      </c>
      <c r="I6" s="553">
        <v>8</v>
      </c>
      <c r="J6" s="553">
        <v>9</v>
      </c>
    </row>
    <row r="7" spans="1:11" ht="48" customHeight="1" thickBot="1">
      <c r="A7" s="1127" t="s">
        <v>1</v>
      </c>
      <c r="B7" s="1128"/>
      <c r="C7" s="427">
        <v>79290</v>
      </c>
      <c r="D7" s="612">
        <f t="shared" ref="D7:J7" si="0">SUM(D8,D21,D26)</f>
        <v>79160</v>
      </c>
      <c r="E7" s="428">
        <f t="shared" si="0"/>
        <v>78050</v>
      </c>
      <c r="F7" s="428">
        <f t="shared" si="0"/>
        <v>3939</v>
      </c>
      <c r="G7" s="428">
        <f t="shared" si="0"/>
        <v>74111</v>
      </c>
      <c r="H7" s="428">
        <f t="shared" si="0"/>
        <v>1110</v>
      </c>
      <c r="I7" s="428">
        <f t="shared" si="0"/>
        <v>51</v>
      </c>
      <c r="J7" s="428">
        <f t="shared" si="0"/>
        <v>1059</v>
      </c>
    </row>
    <row r="8" spans="1:11" ht="50.1" customHeight="1" thickTop="1">
      <c r="A8" s="1116" t="s">
        <v>7</v>
      </c>
      <c r="B8" s="574" t="s">
        <v>4</v>
      </c>
      <c r="C8" s="575">
        <v>69228</v>
      </c>
      <c r="D8" s="577">
        <f t="shared" ref="D8:D26" si="1">SUM(E8,H8)</f>
        <v>69085</v>
      </c>
      <c r="E8" s="575">
        <f>SUM(F8,G8)</f>
        <v>68464</v>
      </c>
      <c r="F8" s="575">
        <f>SUM(F9:F20)</f>
        <v>3431</v>
      </c>
      <c r="G8" s="575">
        <f>SUM(G9:G20)</f>
        <v>65033</v>
      </c>
      <c r="H8" s="575">
        <f>SUM(I8,J8)</f>
        <v>621</v>
      </c>
      <c r="I8" s="575">
        <f>SUM(I9:I20)</f>
        <v>20</v>
      </c>
      <c r="J8" s="575">
        <f>SUM(J9:J20)</f>
        <v>601</v>
      </c>
    </row>
    <row r="9" spans="1:11" ht="50.1" customHeight="1">
      <c r="A9" s="1117"/>
      <c r="B9" s="30" t="s">
        <v>117</v>
      </c>
      <c r="C9" s="381">
        <v>509</v>
      </c>
      <c r="D9" s="613">
        <f t="shared" si="1"/>
        <v>513</v>
      </c>
      <c r="E9" s="405">
        <f>F9+G9</f>
        <v>513</v>
      </c>
      <c r="F9" s="405">
        <v>14</v>
      </c>
      <c r="G9" s="405">
        <v>499</v>
      </c>
      <c r="H9" s="405">
        <f>I9+J9</f>
        <v>0</v>
      </c>
      <c r="I9" s="405">
        <v>0</v>
      </c>
      <c r="J9" s="405">
        <v>0</v>
      </c>
    </row>
    <row r="10" spans="1:11" ht="50.1" customHeight="1">
      <c r="A10" s="1117"/>
      <c r="B10" s="31" t="s">
        <v>118</v>
      </c>
      <c r="C10" s="380">
        <v>1668</v>
      </c>
      <c r="D10" s="578">
        <f t="shared" si="1"/>
        <v>1660</v>
      </c>
      <c r="E10" s="405">
        <f t="shared" ref="E10:E20" si="2">F10+G10</f>
        <v>1659</v>
      </c>
      <c r="F10" s="384">
        <v>69</v>
      </c>
      <c r="G10" s="384">
        <v>1590</v>
      </c>
      <c r="H10" s="405">
        <f t="shared" ref="H10:H20" si="3">I10+J10</f>
        <v>1</v>
      </c>
      <c r="I10" s="384">
        <v>0</v>
      </c>
      <c r="J10" s="384">
        <v>1</v>
      </c>
    </row>
    <row r="11" spans="1:11" ht="50.1" customHeight="1">
      <c r="A11" s="1117"/>
      <c r="B11" s="31" t="s">
        <v>119</v>
      </c>
      <c r="C11" s="380">
        <v>55830</v>
      </c>
      <c r="D11" s="578">
        <f t="shared" si="1"/>
        <v>56398</v>
      </c>
      <c r="E11" s="405">
        <f t="shared" si="2"/>
        <v>55967</v>
      </c>
      <c r="F11" s="384">
        <v>2500</v>
      </c>
      <c r="G11" s="384">
        <v>53467</v>
      </c>
      <c r="H11" s="405">
        <f>I11+J11</f>
        <v>431</v>
      </c>
      <c r="I11" s="384">
        <v>6</v>
      </c>
      <c r="J11" s="384">
        <v>425</v>
      </c>
    </row>
    <row r="12" spans="1:11" ht="50.1" customHeight="1" thickBot="1">
      <c r="A12" s="1117"/>
      <c r="B12" s="32" t="s">
        <v>120</v>
      </c>
      <c r="C12" s="430">
        <v>0</v>
      </c>
      <c r="D12" s="614">
        <f t="shared" si="1"/>
        <v>0</v>
      </c>
      <c r="E12" s="434">
        <f t="shared" si="2"/>
        <v>0</v>
      </c>
      <c r="F12" s="407">
        <v>0</v>
      </c>
      <c r="G12" s="407">
        <v>0</v>
      </c>
      <c r="H12" s="434">
        <f t="shared" si="3"/>
        <v>0</v>
      </c>
      <c r="I12" s="407">
        <v>0</v>
      </c>
      <c r="J12" s="407">
        <v>0</v>
      </c>
    </row>
    <row r="13" spans="1:11" ht="50.1" customHeight="1" thickTop="1">
      <c r="A13" s="1117"/>
      <c r="B13" s="33" t="s">
        <v>121</v>
      </c>
      <c r="C13" s="431">
        <v>639</v>
      </c>
      <c r="D13" s="577">
        <f t="shared" si="1"/>
        <v>549</v>
      </c>
      <c r="E13" s="405">
        <f t="shared" si="2"/>
        <v>544</v>
      </c>
      <c r="F13" s="432">
        <v>43</v>
      </c>
      <c r="G13" s="432">
        <v>501</v>
      </c>
      <c r="H13" s="405">
        <f t="shared" si="3"/>
        <v>5</v>
      </c>
      <c r="I13" s="432">
        <v>0</v>
      </c>
      <c r="J13" s="432">
        <v>5</v>
      </c>
      <c r="K13" s="22" t="s">
        <v>203</v>
      </c>
    </row>
    <row r="14" spans="1:11" ht="50.1" customHeight="1">
      <c r="A14" s="1117"/>
      <c r="B14" s="31" t="s">
        <v>285</v>
      </c>
      <c r="C14" s="380">
        <v>174</v>
      </c>
      <c r="D14" s="578">
        <f t="shared" si="1"/>
        <v>139</v>
      </c>
      <c r="E14" s="405">
        <f t="shared" si="2"/>
        <v>138</v>
      </c>
      <c r="F14" s="384">
        <v>8</v>
      </c>
      <c r="G14" s="384">
        <v>130</v>
      </c>
      <c r="H14" s="405">
        <f t="shared" si="3"/>
        <v>1</v>
      </c>
      <c r="I14" s="384">
        <v>0</v>
      </c>
      <c r="J14" s="384">
        <v>1</v>
      </c>
    </row>
    <row r="15" spans="1:11" ht="50.1" customHeight="1" thickBot="1">
      <c r="A15" s="1117"/>
      <c r="B15" s="34" t="s">
        <v>405</v>
      </c>
      <c r="C15" s="433">
        <v>9361</v>
      </c>
      <c r="D15" s="612">
        <f t="shared" si="1"/>
        <v>8865</v>
      </c>
      <c r="E15" s="434">
        <f t="shared" si="2"/>
        <v>8704</v>
      </c>
      <c r="F15" s="434">
        <v>700</v>
      </c>
      <c r="G15" s="434">
        <v>8004</v>
      </c>
      <c r="H15" s="434">
        <f t="shared" si="3"/>
        <v>161</v>
      </c>
      <c r="I15" s="434">
        <v>12</v>
      </c>
      <c r="J15" s="434">
        <v>149</v>
      </c>
    </row>
    <row r="16" spans="1:11" ht="50.1" customHeight="1" thickTop="1">
      <c r="A16" s="1117"/>
      <c r="B16" s="30" t="s">
        <v>123</v>
      </c>
      <c r="C16" s="381">
        <v>9</v>
      </c>
      <c r="D16" s="613">
        <f t="shared" si="1"/>
        <v>18</v>
      </c>
      <c r="E16" s="405">
        <f t="shared" si="2"/>
        <v>18</v>
      </c>
      <c r="F16" s="405">
        <v>2</v>
      </c>
      <c r="G16" s="405">
        <v>16</v>
      </c>
      <c r="H16" s="405">
        <f t="shared" si="3"/>
        <v>0</v>
      </c>
      <c r="I16" s="405">
        <v>0</v>
      </c>
      <c r="J16" s="405">
        <v>0</v>
      </c>
    </row>
    <row r="17" spans="1:12" ht="50.1" customHeight="1">
      <c r="A17" s="1117"/>
      <c r="B17" s="31" t="s">
        <v>124</v>
      </c>
      <c r="C17" s="380">
        <v>71</v>
      </c>
      <c r="D17" s="578">
        <f t="shared" si="1"/>
        <v>76</v>
      </c>
      <c r="E17" s="405">
        <f t="shared" si="2"/>
        <v>75</v>
      </c>
      <c r="F17" s="384">
        <v>4</v>
      </c>
      <c r="G17" s="384">
        <v>71</v>
      </c>
      <c r="H17" s="405">
        <f t="shared" si="3"/>
        <v>1</v>
      </c>
      <c r="I17" s="384">
        <v>1</v>
      </c>
      <c r="J17" s="384">
        <v>0</v>
      </c>
    </row>
    <row r="18" spans="1:12" ht="50.1" customHeight="1">
      <c r="A18" s="1117"/>
      <c r="B18" s="31" t="s">
        <v>125</v>
      </c>
      <c r="C18" s="380">
        <v>964</v>
      </c>
      <c r="D18" s="578">
        <f t="shared" si="1"/>
        <v>863</v>
      </c>
      <c r="E18" s="405">
        <f t="shared" si="2"/>
        <v>842</v>
      </c>
      <c r="F18" s="384">
        <v>89</v>
      </c>
      <c r="G18" s="384">
        <v>753</v>
      </c>
      <c r="H18" s="405">
        <f t="shared" si="3"/>
        <v>21</v>
      </c>
      <c r="I18" s="384">
        <v>1</v>
      </c>
      <c r="J18" s="384">
        <v>20</v>
      </c>
    </row>
    <row r="19" spans="1:12" ht="50.1" customHeight="1">
      <c r="A19" s="1117"/>
      <c r="B19" s="31" t="s">
        <v>126</v>
      </c>
      <c r="C19" s="380">
        <v>3</v>
      </c>
      <c r="D19" s="578">
        <f t="shared" si="1"/>
        <v>4</v>
      </c>
      <c r="E19" s="405">
        <f t="shared" si="2"/>
        <v>4</v>
      </c>
      <c r="F19" s="384">
        <v>2</v>
      </c>
      <c r="G19" s="384">
        <v>2</v>
      </c>
      <c r="H19" s="405">
        <f t="shared" si="3"/>
        <v>0</v>
      </c>
      <c r="I19" s="384">
        <v>0</v>
      </c>
      <c r="J19" s="384">
        <v>0</v>
      </c>
    </row>
    <row r="20" spans="1:12" ht="50.1" customHeight="1" thickBot="1">
      <c r="A20" s="1117"/>
      <c r="B20" s="31" t="s">
        <v>127</v>
      </c>
      <c r="C20" s="380">
        <v>0</v>
      </c>
      <c r="D20" s="578">
        <f t="shared" si="1"/>
        <v>0</v>
      </c>
      <c r="E20" s="405">
        <f t="shared" si="2"/>
        <v>0</v>
      </c>
      <c r="F20" s="384">
        <v>0</v>
      </c>
      <c r="G20" s="384">
        <v>0</v>
      </c>
      <c r="H20" s="405">
        <f t="shared" si="3"/>
        <v>0</v>
      </c>
      <c r="I20" s="384">
        <v>0</v>
      </c>
      <c r="J20" s="384">
        <v>0</v>
      </c>
    </row>
    <row r="21" spans="1:12" ht="50.1" customHeight="1" thickTop="1">
      <c r="A21" s="1116" t="s">
        <v>16</v>
      </c>
      <c r="B21" s="574" t="s">
        <v>4</v>
      </c>
      <c r="C21" s="575">
        <v>1187</v>
      </c>
      <c r="D21" s="577">
        <f t="shared" si="1"/>
        <v>1215</v>
      </c>
      <c r="E21" s="575">
        <f t="shared" ref="E21" si="4">SUM(F21:G21)</f>
        <v>1172</v>
      </c>
      <c r="F21" s="575">
        <f>SUM(F22:F25)</f>
        <v>47</v>
      </c>
      <c r="G21" s="575">
        <f>SUM(G22:G25)</f>
        <v>1125</v>
      </c>
      <c r="H21" s="575">
        <f t="shared" ref="H21" si="5">SUM(I21:J21)</f>
        <v>43</v>
      </c>
      <c r="I21" s="575">
        <f>SUM(I22:I25)</f>
        <v>1</v>
      </c>
      <c r="J21" s="575">
        <f>SUM(J22:J25)</f>
        <v>42</v>
      </c>
    </row>
    <row r="22" spans="1:12" ht="50.1" customHeight="1">
      <c r="A22" s="1117"/>
      <c r="B22" s="30" t="s">
        <v>117</v>
      </c>
      <c r="C22" s="381">
        <v>28</v>
      </c>
      <c r="D22" s="613">
        <f t="shared" si="1"/>
        <v>30</v>
      </c>
      <c r="E22" s="405">
        <f>F22+G22</f>
        <v>30</v>
      </c>
      <c r="F22" s="405">
        <v>1</v>
      </c>
      <c r="G22" s="405">
        <v>29</v>
      </c>
      <c r="H22" s="405">
        <f>I22+J22</f>
        <v>0</v>
      </c>
      <c r="I22" s="405">
        <v>0</v>
      </c>
      <c r="J22" s="405">
        <v>0</v>
      </c>
    </row>
    <row r="23" spans="1:12" ht="50.1" customHeight="1">
      <c r="A23" s="1117"/>
      <c r="B23" s="31" t="s">
        <v>118</v>
      </c>
      <c r="C23" s="380">
        <v>60</v>
      </c>
      <c r="D23" s="578">
        <f t="shared" si="1"/>
        <v>45</v>
      </c>
      <c r="E23" s="405">
        <f t="shared" ref="E23:E25" si="6">F23+G23</f>
        <v>44</v>
      </c>
      <c r="F23" s="384">
        <v>3</v>
      </c>
      <c r="G23" s="384">
        <v>41</v>
      </c>
      <c r="H23" s="405">
        <f t="shared" ref="H23:H25" si="7">I23+J23</f>
        <v>1</v>
      </c>
      <c r="I23" s="384">
        <v>1</v>
      </c>
      <c r="J23" s="384">
        <v>0</v>
      </c>
    </row>
    <row r="24" spans="1:12" ht="50.1" customHeight="1">
      <c r="A24" s="1117"/>
      <c r="B24" s="31" t="s">
        <v>119</v>
      </c>
      <c r="C24" s="380">
        <v>1099</v>
      </c>
      <c r="D24" s="578">
        <f t="shared" si="1"/>
        <v>1140</v>
      </c>
      <c r="E24" s="405">
        <f t="shared" si="6"/>
        <v>1098</v>
      </c>
      <c r="F24" s="384">
        <v>43</v>
      </c>
      <c r="G24" s="384">
        <v>1055</v>
      </c>
      <c r="H24" s="405">
        <f>I24+J24</f>
        <v>42</v>
      </c>
      <c r="I24" s="384">
        <v>0</v>
      </c>
      <c r="J24" s="384">
        <v>42</v>
      </c>
    </row>
    <row r="25" spans="1:12" ht="50.1" customHeight="1" thickBot="1">
      <c r="A25" s="1118"/>
      <c r="B25" s="32" t="s">
        <v>120</v>
      </c>
      <c r="C25" s="430">
        <v>0</v>
      </c>
      <c r="D25" s="614">
        <f t="shared" si="1"/>
        <v>0</v>
      </c>
      <c r="E25" s="405">
        <f t="shared" si="6"/>
        <v>0</v>
      </c>
      <c r="F25" s="407">
        <v>0</v>
      </c>
      <c r="G25" s="407">
        <v>0</v>
      </c>
      <c r="H25" s="405">
        <f t="shared" si="7"/>
        <v>0</v>
      </c>
      <c r="I25" s="407">
        <v>0</v>
      </c>
      <c r="J25" s="407">
        <v>0</v>
      </c>
      <c r="L25" s="25"/>
    </row>
    <row r="26" spans="1:12" s="26" customFormat="1" ht="50.1" customHeight="1" thickTop="1">
      <c r="A26" s="1119" t="s">
        <v>128</v>
      </c>
      <c r="B26" s="1120"/>
      <c r="C26" s="570">
        <v>8875</v>
      </c>
      <c r="D26" s="577">
        <f t="shared" si="1"/>
        <v>8860</v>
      </c>
      <c r="E26" s="575">
        <f>F26+G26</f>
        <v>8414</v>
      </c>
      <c r="F26" s="575">
        <v>461</v>
      </c>
      <c r="G26" s="575">
        <v>7953</v>
      </c>
      <c r="H26" s="575">
        <f>I26+J26</f>
        <v>446</v>
      </c>
      <c r="I26" s="575">
        <v>30</v>
      </c>
      <c r="J26" s="575">
        <v>416</v>
      </c>
    </row>
  </sheetData>
  <mergeCells count="11">
    <mergeCell ref="A21:A25"/>
    <mergeCell ref="A26:B26"/>
    <mergeCell ref="A3:B5"/>
    <mergeCell ref="E3:J3"/>
    <mergeCell ref="E4:G4"/>
    <mergeCell ref="H4:J4"/>
    <mergeCell ref="A7:B7"/>
    <mergeCell ref="A8:A20"/>
    <mergeCell ref="C4:C5"/>
    <mergeCell ref="D4:D5"/>
    <mergeCell ref="A6:B6"/>
  </mergeCells>
  <pageMargins left="0.71" right="0.24" top="0.6692913385826772" bottom="0.74803149606299213" header="0.31496062992125984" footer="0.31496062992125984"/>
  <pageSetup paperSize="9" scale="56" orientation="portrait" r:id="rId1"/>
  <headerFooter>
    <oddHeader>&amp;C5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6"/>
  <sheetViews>
    <sheetView topLeftCell="A25" zoomScaleNormal="100" workbookViewId="0">
      <selection activeCell="L44" sqref="L44"/>
    </sheetView>
  </sheetViews>
  <sheetFormatPr defaultColWidth="9.140625" defaultRowHeight="15.75"/>
  <cols>
    <col min="1" max="1" width="5.140625" style="22" customWidth="1"/>
    <col min="2" max="2" width="29.7109375" style="22" customWidth="1"/>
    <col min="3" max="10" width="11.7109375" style="22" customWidth="1"/>
    <col min="11" max="11" width="8.5703125" style="22" customWidth="1"/>
    <col min="12" max="16384" width="9.140625" style="22"/>
  </cols>
  <sheetData>
    <row r="1" spans="1:10">
      <c r="A1" s="22" t="s">
        <v>471</v>
      </c>
    </row>
    <row r="3" spans="1:10" ht="24.95" customHeight="1">
      <c r="A3" s="1121" t="s">
        <v>129</v>
      </c>
      <c r="B3" s="1122"/>
      <c r="C3" s="556"/>
      <c r="D3" s="557"/>
      <c r="E3" s="1092" t="s">
        <v>297</v>
      </c>
      <c r="F3" s="1092"/>
      <c r="G3" s="1092"/>
      <c r="H3" s="1092"/>
      <c r="I3" s="1092"/>
      <c r="J3" s="1092"/>
    </row>
    <row r="4" spans="1:10" ht="24.95" customHeight="1">
      <c r="A4" s="1123"/>
      <c r="B4" s="1124"/>
      <c r="C4" s="1096" t="s">
        <v>435</v>
      </c>
      <c r="D4" s="1098" t="s">
        <v>460</v>
      </c>
      <c r="E4" s="1125" t="s">
        <v>2</v>
      </c>
      <c r="F4" s="1125"/>
      <c r="G4" s="1125"/>
      <c r="H4" s="1125" t="s">
        <v>3</v>
      </c>
      <c r="I4" s="1126"/>
      <c r="J4" s="1126"/>
    </row>
    <row r="5" spans="1:10" ht="24.95" customHeight="1">
      <c r="A5" s="1129"/>
      <c r="B5" s="1130"/>
      <c r="C5" s="1097"/>
      <c r="D5" s="1099"/>
      <c r="E5" s="530" t="s">
        <v>4</v>
      </c>
      <c r="F5" s="522" t="s">
        <v>5</v>
      </c>
      <c r="G5" s="522" t="s">
        <v>6</v>
      </c>
      <c r="H5" s="520" t="s">
        <v>4</v>
      </c>
      <c r="I5" s="553" t="s">
        <v>5</v>
      </c>
      <c r="J5" s="553" t="s">
        <v>6</v>
      </c>
    </row>
    <row r="6" spans="1:10" ht="20.100000000000001" customHeight="1">
      <c r="A6" s="1131">
        <v>1</v>
      </c>
      <c r="B6" s="1132"/>
      <c r="C6" s="533">
        <v>2</v>
      </c>
      <c r="D6" s="558">
        <v>3</v>
      </c>
      <c r="E6" s="559">
        <v>4</v>
      </c>
      <c r="F6" s="517">
        <v>5</v>
      </c>
      <c r="G6" s="517">
        <v>6</v>
      </c>
      <c r="H6" s="517">
        <v>7</v>
      </c>
      <c r="I6" s="517">
        <v>8</v>
      </c>
      <c r="J6" s="517">
        <v>9</v>
      </c>
    </row>
    <row r="7" spans="1:10" ht="32.1" customHeight="1" thickBot="1">
      <c r="A7" s="1133" t="s">
        <v>1</v>
      </c>
      <c r="B7" s="1134"/>
      <c r="C7" s="867">
        <v>33109</v>
      </c>
      <c r="D7" s="576">
        <f t="shared" ref="D7:J7" si="0">SUM(D8,D15,D23,D30)</f>
        <v>35772</v>
      </c>
      <c r="E7" s="576">
        <f t="shared" si="0"/>
        <v>35126</v>
      </c>
      <c r="F7" s="576">
        <f t="shared" si="0"/>
        <v>2566</v>
      </c>
      <c r="G7" s="576">
        <f t="shared" si="0"/>
        <v>32560</v>
      </c>
      <c r="H7" s="576">
        <f t="shared" si="0"/>
        <v>646</v>
      </c>
      <c r="I7" s="576">
        <f t="shared" si="0"/>
        <v>42</v>
      </c>
      <c r="J7" s="576">
        <f t="shared" si="0"/>
        <v>604</v>
      </c>
    </row>
    <row r="8" spans="1:10" ht="32.1" customHeight="1" thickTop="1">
      <c r="A8" s="1116" t="s">
        <v>130</v>
      </c>
      <c r="B8" s="574" t="s">
        <v>4</v>
      </c>
      <c r="C8" s="575">
        <v>12698</v>
      </c>
      <c r="D8" s="577">
        <f t="shared" ref="D8:D29" si="1">SUM(E8,H8)</f>
        <v>14322</v>
      </c>
      <c r="E8" s="579">
        <f>SUM(F8,G8)</f>
        <v>14209</v>
      </c>
      <c r="F8" s="579">
        <f>SUM(F9:F14)</f>
        <v>692</v>
      </c>
      <c r="G8" s="579">
        <f>SUM(G9:G14)</f>
        <v>13517</v>
      </c>
      <c r="H8" s="579">
        <f>SUM(I8,J8)</f>
        <v>113</v>
      </c>
      <c r="I8" s="579">
        <f>SUM(I9:I14)</f>
        <v>5</v>
      </c>
      <c r="J8" s="579">
        <f>SUM(J9:J14)</f>
        <v>108</v>
      </c>
    </row>
    <row r="9" spans="1:10" ht="32.1" customHeight="1">
      <c r="A9" s="1117"/>
      <c r="B9" s="31" t="s">
        <v>131</v>
      </c>
      <c r="C9" s="380">
        <v>1432</v>
      </c>
      <c r="D9" s="578">
        <f t="shared" si="1"/>
        <v>2155</v>
      </c>
      <c r="E9" s="383">
        <f>F9+G9</f>
        <v>2126</v>
      </c>
      <c r="F9" s="384">
        <v>136</v>
      </c>
      <c r="G9" s="384">
        <v>1990</v>
      </c>
      <c r="H9" s="383">
        <f>I9+J9</f>
        <v>29</v>
      </c>
      <c r="I9" s="384">
        <v>3</v>
      </c>
      <c r="J9" s="384">
        <v>26</v>
      </c>
    </row>
    <row r="10" spans="1:10" ht="32.1" customHeight="1">
      <c r="A10" s="1117"/>
      <c r="B10" s="31" t="s">
        <v>132</v>
      </c>
      <c r="C10" s="380">
        <v>9573</v>
      </c>
      <c r="D10" s="578">
        <f t="shared" si="1"/>
        <v>10374</v>
      </c>
      <c r="E10" s="383">
        <f t="shared" ref="E10:E14" si="2">F10+G10</f>
        <v>10295</v>
      </c>
      <c r="F10" s="384">
        <v>432</v>
      </c>
      <c r="G10" s="384">
        <v>9863</v>
      </c>
      <c r="H10" s="383">
        <f t="shared" ref="H10:H14" si="3">I10+J10</f>
        <v>79</v>
      </c>
      <c r="I10" s="384">
        <v>2</v>
      </c>
      <c r="J10" s="384">
        <v>77</v>
      </c>
    </row>
    <row r="11" spans="1:10" ht="32.1" customHeight="1">
      <c r="A11" s="1117"/>
      <c r="B11" s="31" t="s">
        <v>133</v>
      </c>
      <c r="C11" s="380">
        <v>1324</v>
      </c>
      <c r="D11" s="578">
        <f t="shared" si="1"/>
        <v>1371</v>
      </c>
      <c r="E11" s="383">
        <f t="shared" si="2"/>
        <v>1369</v>
      </c>
      <c r="F11" s="384">
        <v>83</v>
      </c>
      <c r="G11" s="384">
        <v>1286</v>
      </c>
      <c r="H11" s="383">
        <f t="shared" si="3"/>
        <v>2</v>
      </c>
      <c r="I11" s="384">
        <v>0</v>
      </c>
      <c r="J11" s="384">
        <v>2</v>
      </c>
    </row>
    <row r="12" spans="1:10" ht="32.1" customHeight="1">
      <c r="A12" s="1117"/>
      <c r="B12" s="31" t="s">
        <v>134</v>
      </c>
      <c r="C12" s="380">
        <v>305</v>
      </c>
      <c r="D12" s="578">
        <f t="shared" si="1"/>
        <v>383</v>
      </c>
      <c r="E12" s="383">
        <f t="shared" si="2"/>
        <v>380</v>
      </c>
      <c r="F12" s="384">
        <v>41</v>
      </c>
      <c r="G12" s="384">
        <v>339</v>
      </c>
      <c r="H12" s="383">
        <f t="shared" si="3"/>
        <v>3</v>
      </c>
      <c r="I12" s="384">
        <v>0</v>
      </c>
      <c r="J12" s="384">
        <v>3</v>
      </c>
    </row>
    <row r="13" spans="1:10" ht="32.1" customHeight="1">
      <c r="A13" s="1117"/>
      <c r="B13" s="31" t="s">
        <v>135</v>
      </c>
      <c r="C13" s="380">
        <v>51</v>
      </c>
      <c r="D13" s="578">
        <f t="shared" si="1"/>
        <v>31</v>
      </c>
      <c r="E13" s="383">
        <f t="shared" si="2"/>
        <v>31</v>
      </c>
      <c r="F13" s="384">
        <v>0</v>
      </c>
      <c r="G13" s="384">
        <v>31</v>
      </c>
      <c r="H13" s="383">
        <f t="shared" si="3"/>
        <v>0</v>
      </c>
      <c r="I13" s="384">
        <v>0</v>
      </c>
      <c r="J13" s="384">
        <v>0</v>
      </c>
    </row>
    <row r="14" spans="1:10" ht="32.1" customHeight="1" thickBot="1">
      <c r="A14" s="1117"/>
      <c r="B14" s="31" t="s">
        <v>136</v>
      </c>
      <c r="C14" s="380">
        <v>13</v>
      </c>
      <c r="D14" s="578">
        <f t="shared" si="1"/>
        <v>8</v>
      </c>
      <c r="E14" s="383">
        <f t="shared" si="2"/>
        <v>8</v>
      </c>
      <c r="F14" s="434">
        <v>0</v>
      </c>
      <c r="G14" s="434">
        <v>8</v>
      </c>
      <c r="H14" s="383">
        <f t="shared" si="3"/>
        <v>0</v>
      </c>
      <c r="I14" s="384">
        <v>0</v>
      </c>
      <c r="J14" s="384">
        <v>0</v>
      </c>
    </row>
    <row r="15" spans="1:10" ht="32.1" customHeight="1" thickTop="1">
      <c r="A15" s="1116" t="s">
        <v>137</v>
      </c>
      <c r="B15" s="574" t="s">
        <v>4</v>
      </c>
      <c r="C15" s="575">
        <v>7921</v>
      </c>
      <c r="D15" s="577">
        <f t="shared" si="1"/>
        <v>9240</v>
      </c>
      <c r="E15" s="575">
        <f t="shared" ref="E15:E30" si="4">SUM(F15:G15)</f>
        <v>9050</v>
      </c>
      <c r="F15" s="575">
        <f>SUM(F16:F22)</f>
        <v>877</v>
      </c>
      <c r="G15" s="575">
        <f>SUM(G16:G22)</f>
        <v>8173</v>
      </c>
      <c r="H15" s="575">
        <f>SUM(I15:J15)</f>
        <v>190</v>
      </c>
      <c r="I15" s="575">
        <f>SUM(I16:I22)</f>
        <v>19</v>
      </c>
      <c r="J15" s="575">
        <f>SUM(J16:J22)</f>
        <v>171</v>
      </c>
    </row>
    <row r="16" spans="1:10" ht="32.1" customHeight="1">
      <c r="A16" s="1117"/>
      <c r="B16" s="31" t="s">
        <v>131</v>
      </c>
      <c r="C16" s="380">
        <v>1645</v>
      </c>
      <c r="D16" s="578">
        <f t="shared" si="1"/>
        <v>2374</v>
      </c>
      <c r="E16" s="405">
        <f>F16+G16</f>
        <v>2310</v>
      </c>
      <c r="F16" s="405">
        <v>290</v>
      </c>
      <c r="G16" s="405">
        <v>2020</v>
      </c>
      <c r="H16" s="383">
        <f>I16+J16</f>
        <v>64</v>
      </c>
      <c r="I16" s="384">
        <v>6</v>
      </c>
      <c r="J16" s="384">
        <v>58</v>
      </c>
    </row>
    <row r="17" spans="1:10" ht="32.1" customHeight="1">
      <c r="A17" s="1117"/>
      <c r="B17" s="31" t="s">
        <v>132</v>
      </c>
      <c r="C17" s="380">
        <v>5742</v>
      </c>
      <c r="D17" s="578">
        <f t="shared" si="1"/>
        <v>6310</v>
      </c>
      <c r="E17" s="405">
        <f t="shared" ref="E17:E22" si="5">F17+G17</f>
        <v>6191</v>
      </c>
      <c r="F17" s="384">
        <v>539</v>
      </c>
      <c r="G17" s="384">
        <v>5652</v>
      </c>
      <c r="H17" s="383">
        <f t="shared" ref="H17:H22" si="6">I17+J17</f>
        <v>119</v>
      </c>
      <c r="I17" s="384">
        <v>12</v>
      </c>
      <c r="J17" s="384">
        <v>107</v>
      </c>
    </row>
    <row r="18" spans="1:10" ht="32.1" customHeight="1">
      <c r="A18" s="1117"/>
      <c r="B18" s="931" t="s">
        <v>138</v>
      </c>
      <c r="C18" s="383">
        <v>2</v>
      </c>
      <c r="D18" s="578">
        <f t="shared" si="1"/>
        <v>1</v>
      </c>
      <c r="E18" s="405">
        <f t="shared" si="5"/>
        <v>1</v>
      </c>
      <c r="F18" s="408">
        <v>0</v>
      </c>
      <c r="G18" s="501">
        <v>1</v>
      </c>
      <c r="H18" s="383">
        <f t="shared" si="6"/>
        <v>0</v>
      </c>
      <c r="I18" s="501">
        <v>0</v>
      </c>
      <c r="J18" s="408">
        <v>0</v>
      </c>
    </row>
    <row r="19" spans="1:10" ht="32.1" customHeight="1">
      <c r="A19" s="1117"/>
      <c r="B19" s="31" t="s">
        <v>134</v>
      </c>
      <c r="C19" s="380">
        <v>73</v>
      </c>
      <c r="D19" s="578">
        <f t="shared" si="1"/>
        <v>109</v>
      </c>
      <c r="E19" s="405">
        <f t="shared" si="5"/>
        <v>107</v>
      </c>
      <c r="F19" s="398">
        <v>14</v>
      </c>
      <c r="G19" s="502">
        <v>93</v>
      </c>
      <c r="H19" s="383">
        <f t="shared" si="6"/>
        <v>2</v>
      </c>
      <c r="I19" s="502">
        <v>0</v>
      </c>
      <c r="J19" s="398">
        <v>2</v>
      </c>
    </row>
    <row r="20" spans="1:10" ht="32.1" customHeight="1">
      <c r="A20" s="1117"/>
      <c r="B20" s="31" t="s">
        <v>135</v>
      </c>
      <c r="C20" s="380">
        <v>7</v>
      </c>
      <c r="D20" s="578">
        <f>SUM(E20,H20)</f>
        <v>7</v>
      </c>
      <c r="E20" s="405">
        <f t="shared" si="5"/>
        <v>7</v>
      </c>
      <c r="F20" s="406">
        <v>0</v>
      </c>
      <c r="G20" s="501">
        <v>7</v>
      </c>
      <c r="H20" s="383">
        <f t="shared" si="6"/>
        <v>0</v>
      </c>
      <c r="I20" s="501">
        <v>0</v>
      </c>
      <c r="J20" s="406">
        <v>0</v>
      </c>
    </row>
    <row r="21" spans="1:10" ht="32.1" customHeight="1">
      <c r="A21" s="1117"/>
      <c r="B21" s="31" t="s">
        <v>139</v>
      </c>
      <c r="C21" s="380">
        <v>445</v>
      </c>
      <c r="D21" s="578">
        <f>SUM(E21,H21)</f>
        <v>437</v>
      </c>
      <c r="E21" s="405">
        <f t="shared" si="5"/>
        <v>432</v>
      </c>
      <c r="F21" s="406">
        <v>34</v>
      </c>
      <c r="G21" s="503">
        <v>398</v>
      </c>
      <c r="H21" s="383">
        <f t="shared" si="6"/>
        <v>5</v>
      </c>
      <c r="I21" s="504">
        <v>1</v>
      </c>
      <c r="J21" s="406">
        <v>4</v>
      </c>
    </row>
    <row r="22" spans="1:10" ht="32.1" customHeight="1" thickBot="1">
      <c r="A22" s="1117"/>
      <c r="B22" s="31" t="s">
        <v>136</v>
      </c>
      <c r="C22" s="380">
        <v>7</v>
      </c>
      <c r="D22" s="578">
        <f t="shared" si="1"/>
        <v>2</v>
      </c>
      <c r="E22" s="405">
        <f t="shared" si="5"/>
        <v>2</v>
      </c>
      <c r="F22" s="384">
        <v>0</v>
      </c>
      <c r="G22" s="384">
        <v>2</v>
      </c>
      <c r="H22" s="383">
        <f t="shared" si="6"/>
        <v>0</v>
      </c>
      <c r="I22" s="384">
        <v>0</v>
      </c>
      <c r="J22" s="384">
        <v>0</v>
      </c>
    </row>
    <row r="23" spans="1:10" ht="32.1" customHeight="1" thickTop="1">
      <c r="A23" s="1116" t="s">
        <v>140</v>
      </c>
      <c r="B23" s="574" t="s">
        <v>4</v>
      </c>
      <c r="C23" s="575">
        <v>8681</v>
      </c>
      <c r="D23" s="577">
        <f t="shared" si="1"/>
        <v>8373</v>
      </c>
      <c r="E23" s="575">
        <f t="shared" si="4"/>
        <v>8219</v>
      </c>
      <c r="F23" s="575">
        <f>SUM(F24:F29)</f>
        <v>745</v>
      </c>
      <c r="G23" s="575">
        <f>SUM(G24:G29)</f>
        <v>7474</v>
      </c>
      <c r="H23" s="575">
        <f>SUM(I23:J23)</f>
        <v>154</v>
      </c>
      <c r="I23" s="575">
        <f>SUM(I24:I29)</f>
        <v>7</v>
      </c>
      <c r="J23" s="575">
        <f>SUM(J24:J29)</f>
        <v>147</v>
      </c>
    </row>
    <row r="24" spans="1:10" ht="32.1" customHeight="1">
      <c r="A24" s="1117"/>
      <c r="B24" s="31" t="s">
        <v>131</v>
      </c>
      <c r="C24" s="380">
        <v>57</v>
      </c>
      <c r="D24" s="578">
        <f t="shared" si="1"/>
        <v>48</v>
      </c>
      <c r="E24" s="405">
        <f>F24+G24</f>
        <v>47</v>
      </c>
      <c r="F24" s="405">
        <v>11</v>
      </c>
      <c r="G24" s="405">
        <v>36</v>
      </c>
      <c r="H24" s="383">
        <f>I24+J24</f>
        <v>1</v>
      </c>
      <c r="I24" s="384">
        <v>0</v>
      </c>
      <c r="J24" s="384">
        <v>1</v>
      </c>
    </row>
    <row r="25" spans="1:10" ht="32.1" customHeight="1">
      <c r="A25" s="1117"/>
      <c r="B25" s="31" t="s">
        <v>132</v>
      </c>
      <c r="C25" s="380">
        <v>8242</v>
      </c>
      <c r="D25" s="578">
        <f t="shared" si="1"/>
        <v>7949</v>
      </c>
      <c r="E25" s="405">
        <f t="shared" ref="E25:E29" si="7">F25+G25</f>
        <v>7806</v>
      </c>
      <c r="F25" s="384">
        <v>710</v>
      </c>
      <c r="G25" s="384">
        <v>7096</v>
      </c>
      <c r="H25" s="383">
        <f t="shared" ref="H25:H29" si="8">I25+J25</f>
        <v>143</v>
      </c>
      <c r="I25" s="384">
        <v>7</v>
      </c>
      <c r="J25" s="384">
        <v>136</v>
      </c>
    </row>
    <row r="26" spans="1:10" ht="32.1" customHeight="1">
      <c r="A26" s="1117"/>
      <c r="B26" s="31" t="s">
        <v>134</v>
      </c>
      <c r="C26" s="380">
        <v>44</v>
      </c>
      <c r="D26" s="578">
        <f t="shared" si="1"/>
        <v>78</v>
      </c>
      <c r="E26" s="405">
        <f t="shared" si="7"/>
        <v>77</v>
      </c>
      <c r="F26" s="384">
        <v>3</v>
      </c>
      <c r="G26" s="384">
        <v>74</v>
      </c>
      <c r="H26" s="383">
        <f t="shared" si="8"/>
        <v>1</v>
      </c>
      <c r="I26" s="384">
        <v>0</v>
      </c>
      <c r="J26" s="384">
        <v>1</v>
      </c>
    </row>
    <row r="27" spans="1:10" ht="32.1" customHeight="1">
      <c r="A27" s="1117"/>
      <c r="B27" s="31" t="s">
        <v>135</v>
      </c>
      <c r="C27" s="380">
        <v>14</v>
      </c>
      <c r="D27" s="578">
        <f t="shared" si="1"/>
        <v>8</v>
      </c>
      <c r="E27" s="405">
        <f t="shared" si="7"/>
        <v>8</v>
      </c>
      <c r="F27" s="384">
        <v>0</v>
      </c>
      <c r="G27" s="384">
        <v>8</v>
      </c>
      <c r="H27" s="383">
        <f t="shared" si="8"/>
        <v>0</v>
      </c>
      <c r="I27" s="384">
        <v>0</v>
      </c>
      <c r="J27" s="384">
        <v>0</v>
      </c>
    </row>
    <row r="28" spans="1:10" ht="32.1" customHeight="1">
      <c r="A28" s="1117"/>
      <c r="B28" s="31" t="s">
        <v>139</v>
      </c>
      <c r="C28" s="380">
        <v>318</v>
      </c>
      <c r="D28" s="578">
        <f t="shared" si="1"/>
        <v>290</v>
      </c>
      <c r="E28" s="405">
        <f t="shared" si="7"/>
        <v>281</v>
      </c>
      <c r="F28" s="384">
        <v>21</v>
      </c>
      <c r="G28" s="384">
        <v>260</v>
      </c>
      <c r="H28" s="383">
        <f t="shared" si="8"/>
        <v>9</v>
      </c>
      <c r="I28" s="384">
        <v>0</v>
      </c>
      <c r="J28" s="384">
        <v>9</v>
      </c>
    </row>
    <row r="29" spans="1:10" ht="32.1" customHeight="1" thickBot="1">
      <c r="A29" s="1117"/>
      <c r="B29" s="31" t="s">
        <v>136</v>
      </c>
      <c r="C29" s="380">
        <v>6</v>
      </c>
      <c r="D29" s="578">
        <f t="shared" si="1"/>
        <v>0</v>
      </c>
      <c r="E29" s="405">
        <f t="shared" si="7"/>
        <v>0</v>
      </c>
      <c r="F29" s="384">
        <v>0</v>
      </c>
      <c r="G29" s="384">
        <v>0</v>
      </c>
      <c r="H29" s="383">
        <f t="shared" si="8"/>
        <v>0</v>
      </c>
      <c r="I29" s="384">
        <v>0</v>
      </c>
      <c r="J29" s="384">
        <v>0</v>
      </c>
    </row>
    <row r="30" spans="1:10" ht="32.1" customHeight="1" thickTop="1">
      <c r="A30" s="1116" t="s">
        <v>141</v>
      </c>
      <c r="B30" s="574" t="s">
        <v>4</v>
      </c>
      <c r="C30" s="575">
        <v>3809</v>
      </c>
      <c r="D30" s="577">
        <f>SUM(E30,H30)</f>
        <v>3837</v>
      </c>
      <c r="E30" s="575">
        <f t="shared" si="4"/>
        <v>3648</v>
      </c>
      <c r="F30" s="575">
        <f>SUM(F31:F34)</f>
        <v>252</v>
      </c>
      <c r="G30" s="575">
        <f>SUM(G31:G34)</f>
        <v>3396</v>
      </c>
      <c r="H30" s="575">
        <f>SUM(I30:J30)</f>
        <v>189</v>
      </c>
      <c r="I30" s="575">
        <f>SUM(I31:I34)</f>
        <v>11</v>
      </c>
      <c r="J30" s="575">
        <f>SUM(J31:J34)</f>
        <v>178</v>
      </c>
    </row>
    <row r="31" spans="1:10" ht="32.1" customHeight="1">
      <c r="A31" s="1117"/>
      <c r="B31" s="31" t="s">
        <v>131</v>
      </c>
      <c r="C31" s="380">
        <v>3629</v>
      </c>
      <c r="D31" s="578">
        <f>SUM(E31,H31)</f>
        <v>3644</v>
      </c>
      <c r="E31" s="405">
        <f>F31+G31</f>
        <v>3470</v>
      </c>
      <c r="F31" s="405">
        <v>243</v>
      </c>
      <c r="G31" s="405">
        <v>3227</v>
      </c>
      <c r="H31" s="383">
        <f>I31+J31</f>
        <v>174</v>
      </c>
      <c r="I31" s="384">
        <v>11</v>
      </c>
      <c r="J31" s="384">
        <v>163</v>
      </c>
    </row>
    <row r="32" spans="1:10" ht="32.1" customHeight="1">
      <c r="A32" s="1117"/>
      <c r="B32" s="31" t="s">
        <v>142</v>
      </c>
      <c r="C32" s="380">
        <v>149</v>
      </c>
      <c r="D32" s="578">
        <f>SUM(E32,H32)</f>
        <v>162</v>
      </c>
      <c r="E32" s="405">
        <f t="shared" ref="E32:E34" si="9">F32+G32</f>
        <v>148</v>
      </c>
      <c r="F32" s="384">
        <v>9</v>
      </c>
      <c r="G32" s="384">
        <v>139</v>
      </c>
      <c r="H32" s="383">
        <f t="shared" ref="H32:H34" si="10">I32+J32</f>
        <v>14</v>
      </c>
      <c r="I32" s="384">
        <v>0</v>
      </c>
      <c r="J32" s="384">
        <v>14</v>
      </c>
    </row>
    <row r="33" spans="1:10" ht="32.1" customHeight="1">
      <c r="A33" s="1117"/>
      <c r="B33" s="31" t="s">
        <v>135</v>
      </c>
      <c r="C33" s="380">
        <v>8</v>
      </c>
      <c r="D33" s="578">
        <f>SUM(E33,H33)</f>
        <v>6</v>
      </c>
      <c r="E33" s="405">
        <f t="shared" si="9"/>
        <v>6</v>
      </c>
      <c r="F33" s="384">
        <v>0</v>
      </c>
      <c r="G33" s="384">
        <v>6</v>
      </c>
      <c r="H33" s="383">
        <f t="shared" si="10"/>
        <v>0</v>
      </c>
      <c r="I33" s="384">
        <v>0</v>
      </c>
      <c r="J33" s="384">
        <v>0</v>
      </c>
    </row>
    <row r="34" spans="1:10" ht="32.1" customHeight="1">
      <c r="A34" s="1117"/>
      <c r="B34" s="31" t="s">
        <v>136</v>
      </c>
      <c r="C34" s="380">
        <v>23</v>
      </c>
      <c r="D34" s="578">
        <f>SUM(E34,H34)</f>
        <v>25</v>
      </c>
      <c r="E34" s="405">
        <f t="shared" si="9"/>
        <v>24</v>
      </c>
      <c r="F34" s="384">
        <v>0</v>
      </c>
      <c r="G34" s="384">
        <v>24</v>
      </c>
      <c r="H34" s="383">
        <f t="shared" si="10"/>
        <v>1</v>
      </c>
      <c r="I34" s="384">
        <v>0</v>
      </c>
      <c r="J34" s="384">
        <v>1</v>
      </c>
    </row>
    <row r="35" spans="1:10" s="35" customFormat="1" ht="12">
      <c r="A35" s="35" t="s">
        <v>114</v>
      </c>
      <c r="E35" s="36"/>
    </row>
    <row r="36" spans="1:10" s="35" customFormat="1" ht="12">
      <c r="A36" s="35" t="s">
        <v>383</v>
      </c>
      <c r="E36" s="36"/>
    </row>
  </sheetData>
  <mergeCells count="12">
    <mergeCell ref="E3:J3"/>
    <mergeCell ref="E4:G4"/>
    <mergeCell ref="H4:J4"/>
    <mergeCell ref="A7:B7"/>
    <mergeCell ref="C4:C5"/>
    <mergeCell ref="D4:D5"/>
    <mergeCell ref="A8:A14"/>
    <mergeCell ref="A15:A22"/>
    <mergeCell ref="A23:A29"/>
    <mergeCell ref="A30:A34"/>
    <mergeCell ref="A3:B5"/>
    <mergeCell ref="A6:B6"/>
  </mergeCells>
  <pageMargins left="0.6692913385826772" right="0.31496062992125984" top="0.55118110236220474" bottom="0.39370078740157483" header="0.31496062992125984" footer="0.23622047244094491"/>
  <pageSetup paperSize="9" scale="70" orientation="portrait" r:id="rId1"/>
  <headerFooter>
    <oddHeader>&amp;C6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3"/>
  <sheetViews>
    <sheetView topLeftCell="A31" zoomScaleNormal="100" workbookViewId="0">
      <selection activeCell="L61" sqref="L61"/>
    </sheetView>
  </sheetViews>
  <sheetFormatPr defaultColWidth="9.140625" defaultRowHeight="15.75"/>
  <cols>
    <col min="1" max="1" width="43.7109375" style="7" customWidth="1"/>
    <col min="2" max="9" width="12.7109375" style="7" customWidth="1"/>
    <col min="10" max="16384" width="9.140625" style="7"/>
  </cols>
  <sheetData>
    <row r="1" spans="1:9">
      <c r="A1" s="16" t="s">
        <v>438</v>
      </c>
      <c r="B1" s="16"/>
      <c r="C1" s="16"/>
      <c r="D1" s="16"/>
      <c r="E1" s="16"/>
      <c r="F1" s="16"/>
      <c r="G1" s="22"/>
      <c r="H1" s="22"/>
      <c r="I1" s="22"/>
    </row>
    <row r="2" spans="1:9">
      <c r="A2" s="16" t="s">
        <v>459</v>
      </c>
      <c r="B2" s="16"/>
      <c r="C2" s="16"/>
      <c r="D2" s="16"/>
      <c r="E2" s="16"/>
      <c r="F2" s="16"/>
      <c r="G2" s="22"/>
      <c r="H2" s="22"/>
      <c r="I2" s="22"/>
    </row>
    <row r="3" spans="1:9">
      <c r="A3" s="16"/>
      <c r="B3" s="16"/>
      <c r="C3" s="16"/>
      <c r="D3" s="16"/>
      <c r="E3" s="16"/>
      <c r="F3" s="16"/>
      <c r="G3" s="22"/>
      <c r="H3" s="22"/>
      <c r="I3" s="22"/>
    </row>
    <row r="4" spans="1:9" ht="33.950000000000003" customHeight="1">
      <c r="A4" s="1135"/>
      <c r="B4" s="556"/>
      <c r="C4" s="560"/>
      <c r="D4" s="1092" t="s">
        <v>297</v>
      </c>
      <c r="E4" s="1092"/>
      <c r="F4" s="1092"/>
      <c r="G4" s="1092"/>
      <c r="H4" s="1092"/>
      <c r="I4" s="1092"/>
    </row>
    <row r="5" spans="1:9" ht="36" customHeight="1">
      <c r="A5" s="1135"/>
      <c r="B5" s="1136" t="s">
        <v>436</v>
      </c>
      <c r="C5" s="1138" t="s">
        <v>467</v>
      </c>
      <c r="D5" s="1094" t="s">
        <v>2</v>
      </c>
      <c r="E5" s="1125"/>
      <c r="F5" s="1125"/>
      <c r="G5" s="1094" t="s">
        <v>3</v>
      </c>
      <c r="H5" s="1095"/>
      <c r="I5" s="1095"/>
    </row>
    <row r="6" spans="1:9" ht="36" customHeight="1">
      <c r="A6" s="1135"/>
      <c r="B6" s="1137"/>
      <c r="C6" s="1139"/>
      <c r="D6" s="561" t="s">
        <v>4</v>
      </c>
      <c r="E6" s="553" t="s">
        <v>5</v>
      </c>
      <c r="F6" s="553" t="s">
        <v>6</v>
      </c>
      <c r="G6" s="561" t="s">
        <v>4</v>
      </c>
      <c r="H6" s="553" t="s">
        <v>5</v>
      </c>
      <c r="I6" s="553" t="s">
        <v>6</v>
      </c>
    </row>
    <row r="7" spans="1:9" ht="24" customHeight="1" thickBot="1">
      <c r="A7" s="562">
        <v>1</v>
      </c>
      <c r="B7" s="563">
        <v>2</v>
      </c>
      <c r="C7" s="562">
        <v>3</v>
      </c>
      <c r="D7" s="564">
        <v>4</v>
      </c>
      <c r="E7" s="565">
        <v>5</v>
      </c>
      <c r="F7" s="565">
        <v>6</v>
      </c>
      <c r="G7" s="564">
        <v>7</v>
      </c>
      <c r="H7" s="565">
        <v>8</v>
      </c>
      <c r="I7" s="565">
        <v>9</v>
      </c>
    </row>
    <row r="8" spans="1:9" ht="36" customHeight="1" thickTop="1">
      <c r="A8" s="40" t="s">
        <v>4</v>
      </c>
      <c r="B8" s="379">
        <v>39481</v>
      </c>
      <c r="C8" s="615">
        <f t="shared" ref="C8:C18" si="0">SUM(D8,G8)</f>
        <v>36702</v>
      </c>
      <c r="D8" s="382">
        <f>SUM(E8:F8)</f>
        <v>36176</v>
      </c>
      <c r="E8" s="382">
        <f>SUM(E9:E19)</f>
        <v>3162</v>
      </c>
      <c r="F8" s="382">
        <f>SUM(F9:F19)</f>
        <v>33014</v>
      </c>
      <c r="G8" s="382">
        <f t="shared" ref="G8" si="1">SUM(H8:I8)</f>
        <v>526</v>
      </c>
      <c r="H8" s="382">
        <f>SUM(H9:H19)</f>
        <v>64</v>
      </c>
      <c r="I8" s="382">
        <f>SUM(I9:I19)</f>
        <v>462</v>
      </c>
    </row>
    <row r="9" spans="1:9" ht="36" customHeight="1">
      <c r="A9" s="41" t="s">
        <v>8</v>
      </c>
      <c r="B9" s="380">
        <v>25278</v>
      </c>
      <c r="C9" s="616">
        <f t="shared" si="0"/>
        <v>23294</v>
      </c>
      <c r="D9" s="383">
        <f>E9+F9</f>
        <v>23016</v>
      </c>
      <c r="E9" s="383">
        <v>1882</v>
      </c>
      <c r="F9" s="383">
        <v>21134</v>
      </c>
      <c r="G9" s="383">
        <f>H9+I9</f>
        <v>278</v>
      </c>
      <c r="H9" s="384">
        <v>29</v>
      </c>
      <c r="I9" s="384">
        <v>249</v>
      </c>
    </row>
    <row r="10" spans="1:9" ht="36" customHeight="1">
      <c r="A10" s="41" t="s">
        <v>9</v>
      </c>
      <c r="B10" s="380">
        <v>2</v>
      </c>
      <c r="C10" s="616">
        <f t="shared" si="0"/>
        <v>3</v>
      </c>
      <c r="D10" s="383">
        <f>E10+F10</f>
        <v>3</v>
      </c>
      <c r="E10" s="383">
        <v>0</v>
      </c>
      <c r="F10" s="383">
        <v>3</v>
      </c>
      <c r="G10" s="383">
        <f>H10+I10</f>
        <v>0</v>
      </c>
      <c r="H10" s="384">
        <v>0</v>
      </c>
      <c r="I10" s="384">
        <v>0</v>
      </c>
    </row>
    <row r="11" spans="1:9" ht="36" customHeight="1">
      <c r="A11" s="41" t="s">
        <v>10</v>
      </c>
      <c r="B11" s="380">
        <v>9401</v>
      </c>
      <c r="C11" s="616">
        <f t="shared" si="0"/>
        <v>8959</v>
      </c>
      <c r="D11" s="383">
        <f t="shared" ref="D11:D19" si="2">E11+F11</f>
        <v>8765</v>
      </c>
      <c r="E11" s="383">
        <v>915</v>
      </c>
      <c r="F11" s="383">
        <v>7850</v>
      </c>
      <c r="G11" s="383">
        <f t="shared" ref="G11:G19" si="3">H11+I11</f>
        <v>194</v>
      </c>
      <c r="H11" s="384">
        <v>31</v>
      </c>
      <c r="I11" s="384">
        <v>163</v>
      </c>
    </row>
    <row r="12" spans="1:9" ht="36" customHeight="1">
      <c r="A12" s="41" t="s">
        <v>11</v>
      </c>
      <c r="B12" s="380">
        <v>1340</v>
      </c>
      <c r="C12" s="616">
        <f t="shared" si="0"/>
        <v>1217</v>
      </c>
      <c r="D12" s="383">
        <f t="shared" si="2"/>
        <v>1217</v>
      </c>
      <c r="E12" s="383">
        <v>137</v>
      </c>
      <c r="F12" s="383">
        <v>1080</v>
      </c>
      <c r="G12" s="383">
        <f>H12+I12</f>
        <v>0</v>
      </c>
      <c r="H12" s="384">
        <v>0</v>
      </c>
      <c r="I12" s="384">
        <v>0</v>
      </c>
    </row>
    <row r="13" spans="1:9" ht="36" customHeight="1">
      <c r="A13" s="41" t="s">
        <v>406</v>
      </c>
      <c r="B13" s="380">
        <v>2091</v>
      </c>
      <c r="C13" s="616">
        <f t="shared" si="0"/>
        <v>2021</v>
      </c>
      <c r="D13" s="383">
        <f t="shared" si="2"/>
        <v>1974</v>
      </c>
      <c r="E13" s="383">
        <v>98</v>
      </c>
      <c r="F13" s="383">
        <v>1876</v>
      </c>
      <c r="G13" s="383">
        <f t="shared" si="3"/>
        <v>47</v>
      </c>
      <c r="H13" s="384">
        <v>4</v>
      </c>
      <c r="I13" s="384">
        <v>43</v>
      </c>
    </row>
    <row r="14" spans="1:9" ht="36" customHeight="1">
      <c r="A14" s="41" t="s">
        <v>407</v>
      </c>
      <c r="B14" s="380">
        <v>6</v>
      </c>
      <c r="C14" s="616">
        <f t="shared" si="0"/>
        <v>6</v>
      </c>
      <c r="D14" s="383">
        <f t="shared" si="2"/>
        <v>6</v>
      </c>
      <c r="E14" s="383">
        <v>0</v>
      </c>
      <c r="F14" s="383">
        <v>6</v>
      </c>
      <c r="G14" s="383">
        <f t="shared" si="3"/>
        <v>0</v>
      </c>
      <c r="H14" s="384">
        <v>0</v>
      </c>
      <c r="I14" s="384">
        <v>0</v>
      </c>
    </row>
    <row r="15" spans="1:9" ht="36" customHeight="1">
      <c r="A15" s="41" t="s">
        <v>402</v>
      </c>
      <c r="B15" s="380">
        <v>468</v>
      </c>
      <c r="C15" s="616">
        <f t="shared" si="0"/>
        <v>468</v>
      </c>
      <c r="D15" s="383">
        <f t="shared" si="2"/>
        <v>466</v>
      </c>
      <c r="E15" s="383">
        <v>28</v>
      </c>
      <c r="F15" s="383">
        <v>438</v>
      </c>
      <c r="G15" s="383">
        <f t="shared" si="3"/>
        <v>2</v>
      </c>
      <c r="H15" s="384">
        <v>0</v>
      </c>
      <c r="I15" s="384">
        <v>2</v>
      </c>
    </row>
    <row r="16" spans="1:9" ht="36" customHeight="1">
      <c r="A16" s="41" t="s">
        <v>12</v>
      </c>
      <c r="B16" s="380">
        <v>20</v>
      </c>
      <c r="C16" s="616">
        <f t="shared" si="0"/>
        <v>24</v>
      </c>
      <c r="D16" s="383">
        <f t="shared" si="2"/>
        <v>24</v>
      </c>
      <c r="E16" s="383">
        <v>1</v>
      </c>
      <c r="F16" s="383">
        <v>23</v>
      </c>
      <c r="G16" s="383">
        <f t="shared" si="3"/>
        <v>0</v>
      </c>
      <c r="H16" s="384">
        <v>0</v>
      </c>
      <c r="I16" s="384">
        <v>0</v>
      </c>
    </row>
    <row r="17" spans="1:9" ht="36" customHeight="1">
      <c r="A17" s="41" t="s">
        <v>403</v>
      </c>
      <c r="B17" s="380">
        <v>4</v>
      </c>
      <c r="C17" s="616">
        <f t="shared" si="0"/>
        <v>2</v>
      </c>
      <c r="D17" s="383">
        <f t="shared" si="2"/>
        <v>2</v>
      </c>
      <c r="E17" s="383">
        <v>0</v>
      </c>
      <c r="F17" s="383">
        <v>2</v>
      </c>
      <c r="G17" s="383">
        <f t="shared" si="3"/>
        <v>0</v>
      </c>
      <c r="H17" s="384">
        <v>0</v>
      </c>
      <c r="I17" s="384">
        <v>0</v>
      </c>
    </row>
    <row r="18" spans="1:9" ht="36" customHeight="1">
      <c r="A18" s="41" t="s">
        <v>14</v>
      </c>
      <c r="B18" s="380">
        <v>39</v>
      </c>
      <c r="C18" s="616">
        <f t="shared" si="0"/>
        <v>35</v>
      </c>
      <c r="D18" s="383">
        <f t="shared" si="2"/>
        <v>35</v>
      </c>
      <c r="E18" s="383">
        <v>8</v>
      </c>
      <c r="F18" s="383">
        <v>27</v>
      </c>
      <c r="G18" s="383">
        <f t="shared" si="3"/>
        <v>0</v>
      </c>
      <c r="H18" s="384">
        <v>0</v>
      </c>
      <c r="I18" s="384">
        <v>0</v>
      </c>
    </row>
    <row r="19" spans="1:9" ht="36" customHeight="1">
      <c r="A19" s="42" t="s">
        <v>15</v>
      </c>
      <c r="B19" s="381">
        <v>832</v>
      </c>
      <c r="C19" s="617">
        <f>SUM(D19,G19)</f>
        <v>673</v>
      </c>
      <c r="D19" s="383">
        <f t="shared" si="2"/>
        <v>668</v>
      </c>
      <c r="E19" s="383">
        <v>93</v>
      </c>
      <c r="F19" s="383">
        <v>575</v>
      </c>
      <c r="G19" s="383">
        <f t="shared" si="3"/>
        <v>5</v>
      </c>
      <c r="H19" s="384">
        <v>0</v>
      </c>
      <c r="I19" s="384">
        <v>5</v>
      </c>
    </row>
    <row r="22" spans="1:9">
      <c r="A22" s="23" t="s">
        <v>439</v>
      </c>
      <c r="B22" s="23"/>
      <c r="C22" s="23"/>
      <c r="D22" s="23"/>
      <c r="E22" s="23"/>
      <c r="F22" s="23"/>
      <c r="G22" s="23"/>
      <c r="H22" s="23"/>
      <c r="I22" s="23"/>
    </row>
    <row r="23" spans="1:9">
      <c r="A23" s="23" t="s">
        <v>461</v>
      </c>
      <c r="B23" s="23"/>
      <c r="C23" s="23"/>
      <c r="D23" s="23"/>
      <c r="E23" s="23"/>
      <c r="F23" s="23"/>
      <c r="G23" s="23"/>
      <c r="H23" s="23"/>
      <c r="I23" s="23"/>
    </row>
    <row r="53" spans="6:6">
      <c r="F53" s="7" t="s">
        <v>203</v>
      </c>
    </row>
  </sheetData>
  <mergeCells count="6">
    <mergeCell ref="A4:A6"/>
    <mergeCell ref="D4:I4"/>
    <mergeCell ref="D5:F5"/>
    <mergeCell ref="G5:I5"/>
    <mergeCell ref="B5:B6"/>
    <mergeCell ref="C5:C6"/>
  </mergeCells>
  <pageMargins left="0.46" right="0.17" top="0.44" bottom="0.51181102362204722" header="0.28000000000000003" footer="0.27559055118110237"/>
  <pageSetup paperSize="9" scale="64" orientation="portrait" r:id="rId1"/>
  <headerFooter>
    <oddHeader>&amp;C7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Nazwane zakresy</vt:lpstr>
      </vt:variant>
      <vt:variant>
        <vt:i4>2</vt:i4>
      </vt:variant>
    </vt:vector>
  </HeadingPairs>
  <TitlesOfParts>
    <vt:vector size="23" baseType="lpstr">
      <vt:lpstr>strona tytułowa</vt:lpstr>
      <vt:lpstr>spis treści</vt:lpstr>
      <vt:lpstr>strona 1</vt:lpstr>
      <vt:lpstr>strona 2</vt:lpstr>
      <vt:lpstr>strona  3</vt:lpstr>
      <vt:lpstr>strona  4</vt:lpstr>
      <vt:lpstr>strona  5</vt:lpstr>
      <vt:lpstr>strona  6</vt:lpstr>
      <vt:lpstr>strona  7</vt:lpstr>
      <vt:lpstr>strona  8</vt:lpstr>
      <vt:lpstr>strona  9</vt:lpstr>
      <vt:lpstr>strona 10</vt:lpstr>
      <vt:lpstr>strona  11</vt:lpstr>
      <vt:lpstr>strona 12</vt:lpstr>
      <vt:lpstr>strona 13</vt:lpstr>
      <vt:lpstr>strona 14</vt:lpstr>
      <vt:lpstr>strona 15</vt:lpstr>
      <vt:lpstr>strona 16</vt:lpstr>
      <vt:lpstr>strona 17</vt:lpstr>
      <vt:lpstr>strona 18</vt:lpstr>
      <vt:lpstr>strona 19</vt:lpstr>
      <vt:lpstr>'strona 2'!Print_Area</vt:lpstr>
      <vt:lpstr>'strona 2'!Print_Titles</vt:lpstr>
    </vt:vector>
  </TitlesOfParts>
  <Company>czsw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Agnieszka Zientarska</cp:lastModifiedBy>
  <cp:lastPrinted>2023-07-24T11:36:18Z</cp:lastPrinted>
  <dcterms:created xsi:type="dcterms:W3CDTF">2010-07-22T06:17:16Z</dcterms:created>
  <dcterms:modified xsi:type="dcterms:W3CDTF">2023-07-24T13:34:09Z</dcterms:modified>
</cp:coreProperties>
</file>