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1192kkos\Desktop\IV kwartał 2024\"/>
    </mc:Choice>
  </mc:AlternateContent>
  <bookViews>
    <workbookView xWindow="0" yWindow="0" windowWidth="28800" windowHeight="11535" firstSheet="11" activeTab="20"/>
  </bookViews>
  <sheets>
    <sheet name="strona tyt. " sheetId="1" r:id="rId1"/>
    <sheet name="spis treści " sheetId="2" r:id="rId2"/>
    <sheet name="strona 1 " sheetId="3" r:id="rId3"/>
    <sheet name="strona 2 " sheetId="4" r:id="rId4"/>
    <sheet name="strona  3" sheetId="5" r:id="rId5"/>
    <sheet name="strona  4 " sheetId="6" r:id="rId6"/>
    <sheet name="strona  5 " sheetId="7" r:id="rId7"/>
    <sheet name="strona  6 " sheetId="8" r:id="rId8"/>
    <sheet name="strona  7 " sheetId="9" r:id="rId9"/>
    <sheet name="strona  8 " sheetId="10" r:id="rId10"/>
    <sheet name="strona  9 " sheetId="11" r:id="rId11"/>
    <sheet name="strona 10 " sheetId="12" r:id="rId12"/>
    <sheet name="strona  11 " sheetId="13" r:id="rId13"/>
    <sheet name="strona 12 " sheetId="14" r:id="rId14"/>
    <sheet name="strona 13" sheetId="15" r:id="rId15"/>
    <sheet name="strona 14 " sheetId="16" r:id="rId16"/>
    <sheet name="strona 15 " sheetId="17" r:id="rId17"/>
    <sheet name="strona 16 " sheetId="18" r:id="rId18"/>
    <sheet name="strona 17 " sheetId="19" r:id="rId19"/>
    <sheet name="strona 18 " sheetId="20" r:id="rId20"/>
    <sheet name="strona 19 " sheetId="21" r:id="rId21"/>
  </sheets>
  <externalReferences>
    <externalReference r:id="rId22"/>
    <externalReference r:id="rId23"/>
  </externalReferences>
  <definedNames>
    <definedName name="Print_Area" localSheetId="3">'strona 2 '!$A$1:$L$77</definedName>
    <definedName name="Print_Titles" localSheetId="3">'strona 2 '!$1:$5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1" l="1"/>
  <c r="C26" i="21"/>
  <c r="D12" i="21"/>
  <c r="C12" i="21"/>
  <c r="D9" i="21"/>
  <c r="C9" i="21"/>
  <c r="G27" i="20"/>
  <c r="F27" i="20"/>
  <c r="E27" i="20"/>
  <c r="D27" i="20"/>
  <c r="G3" i="20"/>
  <c r="F3" i="20"/>
  <c r="G24" i="19"/>
  <c r="F24" i="19"/>
  <c r="G15" i="19"/>
  <c r="F15" i="19"/>
  <c r="H35" i="18"/>
  <c r="H34" i="18"/>
  <c r="H33" i="18"/>
  <c r="H32" i="18"/>
  <c r="H31" i="18"/>
  <c r="H30" i="18"/>
  <c r="H29" i="18"/>
  <c r="H28" i="18"/>
  <c r="H27" i="18"/>
  <c r="H26" i="18"/>
  <c r="H25" i="18" s="1"/>
  <c r="M25" i="18"/>
  <c r="L25" i="18"/>
  <c r="K25" i="18"/>
  <c r="J25" i="18"/>
  <c r="I25" i="18"/>
  <c r="G25" i="18"/>
  <c r="H24" i="18"/>
  <c r="H23" i="18"/>
  <c r="H22" i="18"/>
  <c r="H21" i="18"/>
  <c r="H20" i="18"/>
  <c r="H19" i="18"/>
  <c r="H18" i="18"/>
  <c r="H17" i="18"/>
  <c r="H16" i="18"/>
  <c r="M15" i="18"/>
  <c r="L15" i="18"/>
  <c r="K15" i="18"/>
  <c r="J15" i="18"/>
  <c r="I15" i="18"/>
  <c r="G15" i="18"/>
  <c r="H14" i="18"/>
  <c r="H13" i="18"/>
  <c r="H12" i="18"/>
  <c r="H11" i="18"/>
  <c r="H10" i="18"/>
  <c r="H8" i="18" s="1"/>
  <c r="H9" i="18"/>
  <c r="M8" i="18"/>
  <c r="L8" i="18"/>
  <c r="L7" i="18" s="1"/>
  <c r="K8" i="18"/>
  <c r="K7" i="18" s="1"/>
  <c r="J8" i="18"/>
  <c r="I8" i="18"/>
  <c r="G8" i="18"/>
  <c r="G7" i="18" s="1"/>
  <c r="M7" i="18"/>
  <c r="J7" i="18"/>
  <c r="I7" i="18"/>
  <c r="H51" i="17"/>
  <c r="H49" i="17"/>
  <c r="F47" i="17"/>
  <c r="H50" i="17" s="1"/>
  <c r="E47" i="17"/>
  <c r="H43" i="17"/>
  <c r="F41" i="17"/>
  <c r="E41" i="17"/>
  <c r="E40" i="17"/>
  <c r="H36" i="17"/>
  <c r="H34" i="17"/>
  <c r="F32" i="17"/>
  <c r="H35" i="17" s="1"/>
  <c r="E32" i="17"/>
  <c r="H30" i="17"/>
  <c r="H28" i="17"/>
  <c r="F26" i="17"/>
  <c r="E26" i="17"/>
  <c r="H23" i="17"/>
  <c r="F20" i="17"/>
  <c r="E20" i="17"/>
  <c r="E19" i="17" s="1"/>
  <c r="H13" i="17"/>
  <c r="H11" i="17"/>
  <c r="F9" i="17"/>
  <c r="H12" i="17" s="1"/>
  <c r="E9" i="17"/>
  <c r="H6" i="17"/>
  <c r="F4" i="17"/>
  <c r="E4" i="17"/>
  <c r="E3" i="17"/>
  <c r="N50" i="16"/>
  <c r="K50" i="16"/>
  <c r="N49" i="16"/>
  <c r="K49" i="16"/>
  <c r="N48" i="16"/>
  <c r="K48" i="16"/>
  <c r="M47" i="16"/>
  <c r="N47" i="16" s="1"/>
  <c r="L47" i="16"/>
  <c r="K47" i="16"/>
  <c r="J47" i="16"/>
  <c r="I47" i="16"/>
  <c r="H47" i="16"/>
  <c r="G47" i="16"/>
  <c r="F47" i="16"/>
  <c r="E47" i="16"/>
  <c r="N46" i="16"/>
  <c r="K46" i="16"/>
  <c r="N45" i="16"/>
  <c r="K45" i="16"/>
  <c r="N44" i="16"/>
  <c r="M44" i="16"/>
  <c r="L44" i="16"/>
  <c r="J44" i="16"/>
  <c r="K44" i="16" s="1"/>
  <c r="I44" i="16"/>
  <c r="H44" i="16"/>
  <c r="G44" i="16"/>
  <c r="F44" i="16"/>
  <c r="E44" i="16"/>
  <c r="N43" i="16"/>
  <c r="K43" i="16"/>
  <c r="N42" i="16"/>
  <c r="K42" i="16"/>
  <c r="N41" i="16"/>
  <c r="K41" i="16"/>
  <c r="N40" i="16"/>
  <c r="M40" i="16"/>
  <c r="L40" i="16"/>
  <c r="J40" i="16"/>
  <c r="K40" i="16" s="1"/>
  <c r="I40" i="16"/>
  <c r="H40" i="16"/>
  <c r="G40" i="16"/>
  <c r="F40" i="16"/>
  <c r="F32" i="16" s="1"/>
  <c r="E40" i="16"/>
  <c r="N39" i="16"/>
  <c r="K39" i="16"/>
  <c r="N38" i="16"/>
  <c r="K38" i="16"/>
  <c r="M37" i="16"/>
  <c r="L37" i="16"/>
  <c r="J37" i="16"/>
  <c r="I37" i="16"/>
  <c r="H37" i="16"/>
  <c r="K37" i="16" s="1"/>
  <c r="G37" i="16"/>
  <c r="F37" i="16"/>
  <c r="E37" i="16"/>
  <c r="N36" i="16"/>
  <c r="K36" i="16"/>
  <c r="N35" i="16"/>
  <c r="K35" i="16"/>
  <c r="N34" i="16"/>
  <c r="K34" i="16"/>
  <c r="M33" i="16"/>
  <c r="L33" i="16"/>
  <c r="K33" i="16"/>
  <c r="J33" i="16"/>
  <c r="I33" i="16"/>
  <c r="I32" i="16" s="1"/>
  <c r="H33" i="16"/>
  <c r="G33" i="16"/>
  <c r="F33" i="16"/>
  <c r="E33" i="16"/>
  <c r="E32" i="16" s="1"/>
  <c r="G32" i="16"/>
  <c r="N16" i="16"/>
  <c r="K16" i="16"/>
  <c r="N15" i="16"/>
  <c r="K15" i="16"/>
  <c r="N14" i="16"/>
  <c r="K14" i="16"/>
  <c r="N13" i="16"/>
  <c r="K13" i="16"/>
  <c r="N12" i="16"/>
  <c r="K12" i="16"/>
  <c r="N11" i="16"/>
  <c r="K11" i="16"/>
  <c r="N10" i="16"/>
  <c r="K10" i="16"/>
  <c r="N9" i="16"/>
  <c r="K9" i="16"/>
  <c r="M8" i="16"/>
  <c r="L8" i="16"/>
  <c r="J8" i="16"/>
  <c r="I8" i="16"/>
  <c r="H8" i="16"/>
  <c r="G8" i="16"/>
  <c r="G10" i="15"/>
  <c r="G9" i="15"/>
  <c r="G8" i="15"/>
  <c r="G7" i="15"/>
  <c r="K6" i="15"/>
  <c r="J6" i="15"/>
  <c r="I6" i="15"/>
  <c r="G6" i="15" s="1"/>
  <c r="H6" i="15"/>
  <c r="F6" i="15"/>
  <c r="H10" i="14"/>
  <c r="H9" i="14"/>
  <c r="H8" i="14"/>
  <c r="H7" i="14"/>
  <c r="L6" i="14"/>
  <c r="K6" i="14"/>
  <c r="J6" i="14"/>
  <c r="I6" i="14"/>
  <c r="H6" i="14"/>
  <c r="G6" i="14"/>
  <c r="G10" i="13"/>
  <c r="G9" i="13"/>
  <c r="G8" i="13"/>
  <c r="G7" i="13"/>
  <c r="K6" i="13"/>
  <c r="J6" i="13"/>
  <c r="I6" i="13"/>
  <c r="H6" i="13"/>
  <c r="F6" i="13"/>
  <c r="G19" i="12"/>
  <c r="C19" i="12" s="1"/>
  <c r="D19" i="12"/>
  <c r="G18" i="12"/>
  <c r="D18" i="12"/>
  <c r="C18" i="12" s="1"/>
  <c r="G17" i="12"/>
  <c r="D17" i="12"/>
  <c r="C17" i="12"/>
  <c r="G16" i="12"/>
  <c r="D16" i="12"/>
  <c r="C16" i="12"/>
  <c r="G15" i="12"/>
  <c r="D15" i="12"/>
  <c r="G14" i="12"/>
  <c r="D14" i="12"/>
  <c r="G13" i="12"/>
  <c r="D13" i="12"/>
  <c r="C13" i="12"/>
  <c r="G12" i="12"/>
  <c r="D12" i="12"/>
  <c r="C12" i="12"/>
  <c r="G11" i="12"/>
  <c r="D11" i="12"/>
  <c r="G10" i="12"/>
  <c r="D10" i="12"/>
  <c r="C10" i="12" s="1"/>
  <c r="G9" i="12"/>
  <c r="D9" i="12"/>
  <c r="C9" i="12" s="1"/>
  <c r="I8" i="12"/>
  <c r="H8" i="12"/>
  <c r="G8" i="12"/>
  <c r="F8" i="12"/>
  <c r="D8" i="12" s="1"/>
  <c r="E8" i="12"/>
  <c r="C8" i="12"/>
  <c r="B8" i="12"/>
  <c r="K61" i="11"/>
  <c r="K60" i="11"/>
  <c r="K58" i="11"/>
  <c r="K56" i="11"/>
  <c r="I49" i="11"/>
  <c r="F49" i="11"/>
  <c r="E49" i="11"/>
  <c r="I48" i="11"/>
  <c r="E48" i="11" s="1"/>
  <c r="F48" i="11"/>
  <c r="I47" i="11"/>
  <c r="F47" i="11"/>
  <c r="E47" i="11" s="1"/>
  <c r="I46" i="11"/>
  <c r="F46" i="11"/>
  <c r="E46" i="11"/>
  <c r="K45" i="11"/>
  <c r="J45" i="11"/>
  <c r="I45" i="11"/>
  <c r="H45" i="11"/>
  <c r="F45" i="11" s="1"/>
  <c r="G45" i="11"/>
  <c r="E45" i="11"/>
  <c r="D45" i="11"/>
  <c r="I33" i="11"/>
  <c r="F33" i="11"/>
  <c r="E33" i="11"/>
  <c r="I32" i="11"/>
  <c r="E32" i="11" s="1"/>
  <c r="F32" i="11"/>
  <c r="I31" i="11"/>
  <c r="F31" i="11"/>
  <c r="I30" i="11"/>
  <c r="F30" i="11"/>
  <c r="E30" i="11"/>
  <c r="K29" i="11"/>
  <c r="J29" i="11"/>
  <c r="I29" i="11"/>
  <c r="H29" i="11"/>
  <c r="F29" i="11" s="1"/>
  <c r="E29" i="11" s="1"/>
  <c r="G29" i="11"/>
  <c r="D29" i="11"/>
  <c r="I19" i="11"/>
  <c r="F19" i="11"/>
  <c r="E19" i="11"/>
  <c r="I18" i="11"/>
  <c r="E18" i="11" s="1"/>
  <c r="F18" i="11"/>
  <c r="I17" i="11"/>
  <c r="F17" i="11"/>
  <c r="E17" i="11" s="1"/>
  <c r="I16" i="11"/>
  <c r="F16" i="11"/>
  <c r="E16" i="11" s="1"/>
  <c r="I15" i="11"/>
  <c r="F15" i="11"/>
  <c r="E15" i="11"/>
  <c r="I14" i="11"/>
  <c r="E14" i="11" s="1"/>
  <c r="F14" i="11"/>
  <c r="I13" i="11"/>
  <c r="F13" i="11"/>
  <c r="E13" i="11" s="1"/>
  <c r="I12" i="11"/>
  <c r="F12" i="11"/>
  <c r="E12" i="11" s="1"/>
  <c r="I11" i="11"/>
  <c r="F11" i="11"/>
  <c r="E11" i="11"/>
  <c r="I10" i="11"/>
  <c r="E10" i="11" s="1"/>
  <c r="F10" i="11"/>
  <c r="I9" i="11"/>
  <c r="F9" i="11"/>
  <c r="E9" i="11" s="1"/>
  <c r="I8" i="11"/>
  <c r="F8" i="11"/>
  <c r="E8" i="11" s="1"/>
  <c r="K7" i="11"/>
  <c r="J7" i="11"/>
  <c r="I7" i="11"/>
  <c r="H7" i="11"/>
  <c r="G7" i="11"/>
  <c r="D7" i="11"/>
  <c r="F53" i="10"/>
  <c r="E53" i="10"/>
  <c r="D53" i="10"/>
  <c r="H7" i="10"/>
  <c r="H6" i="10" s="1"/>
  <c r="G7" i="10"/>
  <c r="F7" i="10"/>
  <c r="E7" i="10"/>
  <c r="D7" i="10"/>
  <c r="D6" i="10" s="1"/>
  <c r="G6" i="10"/>
  <c r="F6" i="10"/>
  <c r="E6" i="10"/>
  <c r="G19" i="9"/>
  <c r="D19" i="9"/>
  <c r="C19" i="9"/>
  <c r="G18" i="9"/>
  <c r="D18" i="9"/>
  <c r="C18" i="9"/>
  <c r="G17" i="9"/>
  <c r="C17" i="9" s="1"/>
  <c r="D17" i="9"/>
  <c r="G16" i="9"/>
  <c r="D16" i="9"/>
  <c r="G15" i="9"/>
  <c r="D15" i="9"/>
  <c r="C15" i="9"/>
  <c r="G14" i="9"/>
  <c r="D14" i="9"/>
  <c r="C14" i="9"/>
  <c r="G13" i="9"/>
  <c r="C13" i="9" s="1"/>
  <c r="D13" i="9"/>
  <c r="G12" i="9"/>
  <c r="D12" i="9"/>
  <c r="C12" i="9" s="1"/>
  <c r="G11" i="9"/>
  <c r="D11" i="9"/>
  <c r="C11" i="9"/>
  <c r="G10" i="9"/>
  <c r="D10" i="9"/>
  <c r="C10" i="9"/>
  <c r="G9" i="9"/>
  <c r="D9" i="9"/>
  <c r="C9" i="9" s="1"/>
  <c r="I8" i="9"/>
  <c r="H8" i="9"/>
  <c r="F8" i="9"/>
  <c r="E8" i="9"/>
  <c r="D8" i="9"/>
  <c r="B8" i="9"/>
  <c r="H34" i="8"/>
  <c r="E34" i="8"/>
  <c r="D34" i="8" s="1"/>
  <c r="H33" i="8"/>
  <c r="E33" i="8"/>
  <c r="D33" i="8" s="1"/>
  <c r="H32" i="8"/>
  <c r="E32" i="8"/>
  <c r="D32" i="8"/>
  <c r="H31" i="8"/>
  <c r="E31" i="8"/>
  <c r="J30" i="8"/>
  <c r="J7" i="8" s="1"/>
  <c r="I30" i="8"/>
  <c r="G30" i="8"/>
  <c r="F30" i="8"/>
  <c r="E30" i="8"/>
  <c r="C30" i="8"/>
  <c r="H29" i="8"/>
  <c r="E29" i="8"/>
  <c r="D29" i="8" s="1"/>
  <c r="H28" i="8"/>
  <c r="E28" i="8"/>
  <c r="D28" i="8" s="1"/>
  <c r="H27" i="8"/>
  <c r="E27" i="8"/>
  <c r="D27" i="8"/>
  <c r="H26" i="8"/>
  <c r="E26" i="8"/>
  <c r="H25" i="8"/>
  <c r="E25" i="8"/>
  <c r="H24" i="8"/>
  <c r="E24" i="8"/>
  <c r="D24" i="8"/>
  <c r="J23" i="8"/>
  <c r="I23" i="8"/>
  <c r="H23" i="8"/>
  <c r="G23" i="8"/>
  <c r="G7" i="8" s="1"/>
  <c r="F23" i="8"/>
  <c r="C23" i="8"/>
  <c r="H22" i="8"/>
  <c r="E22" i="8"/>
  <c r="D22" i="8"/>
  <c r="H21" i="8"/>
  <c r="E21" i="8"/>
  <c r="D21" i="8" s="1"/>
  <c r="H20" i="8"/>
  <c r="E20" i="8"/>
  <c r="D20" i="8" s="1"/>
  <c r="H19" i="8"/>
  <c r="E19" i="8"/>
  <c r="D19" i="8" s="1"/>
  <c r="H18" i="8"/>
  <c r="E18" i="8"/>
  <c r="D18" i="8"/>
  <c r="H17" i="8"/>
  <c r="E17" i="8"/>
  <c r="H16" i="8"/>
  <c r="E16" i="8"/>
  <c r="D16" i="8" s="1"/>
  <c r="J15" i="8"/>
  <c r="I15" i="8"/>
  <c r="I7" i="8" s="1"/>
  <c r="G15" i="8"/>
  <c r="F15" i="8"/>
  <c r="E15" i="8"/>
  <c r="C15" i="8"/>
  <c r="H14" i="8"/>
  <c r="E14" i="8"/>
  <c r="D14" i="8" s="1"/>
  <c r="H13" i="8"/>
  <c r="E13" i="8"/>
  <c r="D13" i="8"/>
  <c r="H12" i="8"/>
  <c r="E12" i="8"/>
  <c r="D12" i="8" s="1"/>
  <c r="H11" i="8"/>
  <c r="E11" i="8"/>
  <c r="D11" i="8" s="1"/>
  <c r="H10" i="8"/>
  <c r="E10" i="8"/>
  <c r="D10" i="8" s="1"/>
  <c r="H9" i="8"/>
  <c r="E9" i="8"/>
  <c r="D9" i="8"/>
  <c r="J8" i="8"/>
  <c r="I8" i="8"/>
  <c r="H8" i="8" s="1"/>
  <c r="G8" i="8"/>
  <c r="F8" i="8"/>
  <c r="E8" i="8" s="1"/>
  <c r="C8" i="8"/>
  <c r="F7" i="8"/>
  <c r="C7" i="8"/>
  <c r="H24" i="7"/>
  <c r="E24" i="7"/>
  <c r="H23" i="7"/>
  <c r="E23" i="7"/>
  <c r="H22" i="7"/>
  <c r="E22" i="7"/>
  <c r="D22" i="7"/>
  <c r="H21" i="7"/>
  <c r="E21" i="7"/>
  <c r="D21" i="7"/>
  <c r="J20" i="7"/>
  <c r="J7" i="7" s="1"/>
  <c r="I20" i="7"/>
  <c r="G20" i="7"/>
  <c r="G7" i="7" s="1"/>
  <c r="F20" i="7"/>
  <c r="C20" i="7"/>
  <c r="C7" i="7" s="1"/>
  <c r="H19" i="7"/>
  <c r="E19" i="7"/>
  <c r="D19" i="7" s="1"/>
  <c r="H18" i="7"/>
  <c r="E18" i="7"/>
  <c r="D18" i="7" s="1"/>
  <c r="H17" i="7"/>
  <c r="E17" i="7"/>
  <c r="D17" i="7" s="1"/>
  <c r="H16" i="7"/>
  <c r="E16" i="7"/>
  <c r="D16" i="7"/>
  <c r="H15" i="7"/>
  <c r="E15" i="7"/>
  <c r="D15" i="7" s="1"/>
  <c r="H14" i="7"/>
  <c r="E14" i="7"/>
  <c r="D14" i="7" s="1"/>
  <c r="H13" i="7"/>
  <c r="E13" i="7"/>
  <c r="D13" i="7" s="1"/>
  <c r="H12" i="7"/>
  <c r="E12" i="7"/>
  <c r="D12" i="7"/>
  <c r="D11" i="7"/>
  <c r="H10" i="7"/>
  <c r="E10" i="7"/>
  <c r="D10" i="7"/>
  <c r="H9" i="7"/>
  <c r="E9" i="7"/>
  <c r="D9" i="7" s="1"/>
  <c r="J8" i="7"/>
  <c r="I8" i="7"/>
  <c r="H8" i="7" s="1"/>
  <c r="G8" i="7"/>
  <c r="F8" i="7"/>
  <c r="E8" i="7" s="1"/>
  <c r="C8" i="7"/>
  <c r="K73" i="6"/>
  <c r="K72" i="6"/>
  <c r="K70" i="6"/>
  <c r="K68" i="6"/>
  <c r="I60" i="6"/>
  <c r="F60" i="6"/>
  <c r="E60" i="6" s="1"/>
  <c r="I59" i="6"/>
  <c r="F59" i="6"/>
  <c r="E59" i="6" s="1"/>
  <c r="I58" i="6"/>
  <c r="F58" i="6"/>
  <c r="E58" i="6"/>
  <c r="I57" i="6"/>
  <c r="E57" i="6" s="1"/>
  <c r="F57" i="6"/>
  <c r="K56" i="6"/>
  <c r="J56" i="6"/>
  <c r="I56" i="6" s="1"/>
  <c r="H56" i="6"/>
  <c r="G56" i="6"/>
  <c r="F56" i="6" s="1"/>
  <c r="E56" i="6" s="1"/>
  <c r="D56" i="6"/>
  <c r="I44" i="6"/>
  <c r="F44" i="6"/>
  <c r="E44" i="6" s="1"/>
  <c r="I43" i="6"/>
  <c r="F43" i="6"/>
  <c r="E43" i="6" s="1"/>
  <c r="I42" i="6"/>
  <c r="F42" i="6"/>
  <c r="E42" i="6"/>
  <c r="I41" i="6"/>
  <c r="F41" i="6"/>
  <c r="E41" i="6" s="1"/>
  <c r="K40" i="6"/>
  <c r="J40" i="6"/>
  <c r="I40" i="6" s="1"/>
  <c r="H40" i="6"/>
  <c r="G40" i="6"/>
  <c r="F40" i="6" s="1"/>
  <c r="E40" i="6" s="1"/>
  <c r="D40" i="6"/>
  <c r="I32" i="6"/>
  <c r="F32" i="6"/>
  <c r="E32" i="6" s="1"/>
  <c r="I31" i="6"/>
  <c r="F31" i="6"/>
  <c r="E31" i="6" s="1"/>
  <c r="I30" i="6"/>
  <c r="F30" i="6"/>
  <c r="E30" i="6"/>
  <c r="I29" i="6"/>
  <c r="E29" i="6" s="1"/>
  <c r="F29" i="6"/>
  <c r="I28" i="6"/>
  <c r="F28" i="6"/>
  <c r="E28" i="6" s="1"/>
  <c r="I27" i="6"/>
  <c r="F27" i="6"/>
  <c r="E27" i="6" s="1"/>
  <c r="I26" i="6"/>
  <c r="F26" i="6"/>
  <c r="E26" i="6"/>
  <c r="I25" i="6"/>
  <c r="E25" i="6" s="1"/>
  <c r="F25" i="6"/>
  <c r="I24" i="6"/>
  <c r="F24" i="6"/>
  <c r="E24" i="6" s="1"/>
  <c r="I23" i="6"/>
  <c r="F23" i="6"/>
  <c r="E23" i="6" s="1"/>
  <c r="I22" i="6"/>
  <c r="F22" i="6"/>
  <c r="E22" i="6"/>
  <c r="I21" i="6"/>
  <c r="E21" i="6" s="1"/>
  <c r="F21" i="6"/>
  <c r="K20" i="6"/>
  <c r="J20" i="6"/>
  <c r="I20" i="6" s="1"/>
  <c r="H20" i="6"/>
  <c r="G20" i="6"/>
  <c r="F20" i="6" s="1"/>
  <c r="E20" i="6" s="1"/>
  <c r="D20" i="6"/>
  <c r="I19" i="6"/>
  <c r="F19" i="6"/>
  <c r="E19" i="6" s="1"/>
  <c r="I18" i="6"/>
  <c r="F18" i="6"/>
  <c r="E18" i="6" s="1"/>
  <c r="I17" i="6"/>
  <c r="F17" i="6"/>
  <c r="E17" i="6"/>
  <c r="I16" i="6"/>
  <c r="E16" i="6" s="1"/>
  <c r="F16" i="6"/>
  <c r="I15" i="6"/>
  <c r="F15" i="6"/>
  <c r="E15" i="6" s="1"/>
  <c r="I14" i="6"/>
  <c r="F14" i="6"/>
  <c r="E14" i="6" s="1"/>
  <c r="I13" i="6"/>
  <c r="F13" i="6"/>
  <c r="E13" i="6"/>
  <c r="I12" i="6"/>
  <c r="E12" i="6" s="1"/>
  <c r="F12" i="6"/>
  <c r="I11" i="6"/>
  <c r="F11" i="6"/>
  <c r="E11" i="6" s="1"/>
  <c r="I10" i="6"/>
  <c r="F10" i="6"/>
  <c r="E10" i="6" s="1"/>
  <c r="I9" i="6"/>
  <c r="F9" i="6"/>
  <c r="E9" i="6"/>
  <c r="I8" i="6"/>
  <c r="E8" i="6" s="1"/>
  <c r="F8" i="6"/>
  <c r="K7" i="6"/>
  <c r="J7" i="6"/>
  <c r="I7" i="6" s="1"/>
  <c r="I6" i="6" s="1"/>
  <c r="H7" i="6"/>
  <c r="G7" i="6"/>
  <c r="F7" i="6" s="1"/>
  <c r="D7" i="6"/>
  <c r="K6" i="6"/>
  <c r="H6" i="6"/>
  <c r="G6" i="6"/>
  <c r="D6" i="6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3" i="4" s="1"/>
  <c r="E57" i="4"/>
  <c r="E56" i="4"/>
  <c r="E55" i="4"/>
  <c r="E54" i="4"/>
  <c r="K53" i="4"/>
  <c r="J53" i="4"/>
  <c r="I53" i="4"/>
  <c r="H53" i="4"/>
  <c r="H6" i="4" s="1"/>
  <c r="G53" i="4"/>
  <c r="F53" i="4"/>
  <c r="D53" i="4"/>
  <c r="D6" i="4" s="1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K7" i="4"/>
  <c r="J7" i="4"/>
  <c r="I7" i="4"/>
  <c r="I6" i="4" s="1"/>
  <c r="H7" i="4"/>
  <c r="G7" i="4"/>
  <c r="F7" i="4"/>
  <c r="F6" i="4" s="1"/>
  <c r="E7" i="4"/>
  <c r="E6" i="4" s="1"/>
  <c r="D7" i="4"/>
  <c r="K6" i="4"/>
  <c r="J6" i="4"/>
  <c r="G6" i="4"/>
  <c r="H41" i="3"/>
  <c r="E41" i="3"/>
  <c r="D41" i="3"/>
  <c r="H40" i="3"/>
  <c r="E40" i="3"/>
  <c r="D40" i="3"/>
  <c r="H39" i="3"/>
  <c r="D39" i="3" s="1"/>
  <c r="E39" i="3"/>
  <c r="H38" i="3"/>
  <c r="E38" i="3"/>
  <c r="H37" i="3"/>
  <c r="E37" i="3"/>
  <c r="D37" i="3"/>
  <c r="H36" i="3"/>
  <c r="E36" i="3"/>
  <c r="D36" i="3"/>
  <c r="H35" i="3"/>
  <c r="D35" i="3" s="1"/>
  <c r="E35" i="3"/>
  <c r="H34" i="3"/>
  <c r="E34" i="3"/>
  <c r="D34" i="3" s="1"/>
  <c r="H33" i="3"/>
  <c r="E33" i="3"/>
  <c r="D33" i="3"/>
  <c r="H32" i="3"/>
  <c r="E32" i="3"/>
  <c r="D32" i="3"/>
  <c r="J31" i="3"/>
  <c r="I31" i="3"/>
  <c r="G31" i="3"/>
  <c r="G7" i="3" s="1"/>
  <c r="F31" i="3"/>
  <c r="C31" i="3"/>
  <c r="H30" i="3"/>
  <c r="E30" i="3"/>
  <c r="D30" i="3" s="1"/>
  <c r="H29" i="3"/>
  <c r="E29" i="3"/>
  <c r="D29" i="3" s="1"/>
  <c r="H28" i="3"/>
  <c r="E28" i="3"/>
  <c r="D28" i="3" s="1"/>
  <c r="H27" i="3"/>
  <c r="E27" i="3"/>
  <c r="D27" i="3"/>
  <c r="H26" i="3"/>
  <c r="D26" i="3" s="1"/>
  <c r="E26" i="3"/>
  <c r="H25" i="3"/>
  <c r="E25" i="3"/>
  <c r="D25" i="3" s="1"/>
  <c r="H24" i="3"/>
  <c r="E24" i="3"/>
  <c r="D24" i="3"/>
  <c r="H23" i="3"/>
  <c r="E23" i="3"/>
  <c r="D23" i="3"/>
  <c r="H22" i="3"/>
  <c r="D22" i="3" s="1"/>
  <c r="D20" i="3" s="1"/>
  <c r="E22" i="3"/>
  <c r="H21" i="3"/>
  <c r="E21" i="3"/>
  <c r="D21" i="3" s="1"/>
  <c r="J20" i="3"/>
  <c r="I20" i="3"/>
  <c r="G20" i="3"/>
  <c r="F20" i="3"/>
  <c r="E20" i="3"/>
  <c r="C20" i="3"/>
  <c r="H19" i="3"/>
  <c r="E19" i="3"/>
  <c r="D19" i="3" s="1"/>
  <c r="H18" i="3"/>
  <c r="E18" i="3"/>
  <c r="D18" i="3"/>
  <c r="H17" i="3"/>
  <c r="D17" i="3" s="1"/>
  <c r="E17" i="3"/>
  <c r="H16" i="3"/>
  <c r="E16" i="3"/>
  <c r="D16" i="3" s="1"/>
  <c r="H15" i="3"/>
  <c r="E15" i="3"/>
  <c r="D15" i="3"/>
  <c r="H14" i="3"/>
  <c r="E14" i="3"/>
  <c r="D14" i="3"/>
  <c r="H13" i="3"/>
  <c r="D13" i="3" s="1"/>
  <c r="E13" i="3"/>
  <c r="H12" i="3"/>
  <c r="E12" i="3"/>
  <c r="D12" i="3" s="1"/>
  <c r="H11" i="3"/>
  <c r="E11" i="3"/>
  <c r="D11" i="3" s="1"/>
  <c r="H10" i="3"/>
  <c r="E10" i="3"/>
  <c r="D10" i="3"/>
  <c r="H9" i="3"/>
  <c r="E9" i="3"/>
  <c r="J8" i="3"/>
  <c r="J7" i="3" s="1"/>
  <c r="I8" i="3"/>
  <c r="I7" i="3" s="1"/>
  <c r="G8" i="3"/>
  <c r="F8" i="3"/>
  <c r="C8" i="3"/>
  <c r="F7" i="3"/>
  <c r="C7" i="3"/>
  <c r="H7" i="18" l="1"/>
  <c r="D8" i="7"/>
  <c r="E7" i="6"/>
  <c r="E6" i="6" s="1"/>
  <c r="F6" i="6"/>
  <c r="D8" i="8"/>
  <c r="M32" i="16"/>
  <c r="N33" i="16"/>
  <c r="F7" i="7"/>
  <c r="E20" i="7"/>
  <c r="D20" i="7" s="1"/>
  <c r="D24" i="7"/>
  <c r="H15" i="8"/>
  <c r="D15" i="8" s="1"/>
  <c r="D26" i="8"/>
  <c r="D31" i="8"/>
  <c r="C15" i="12"/>
  <c r="J32" i="16"/>
  <c r="F19" i="17"/>
  <c r="H24" i="17"/>
  <c r="H22" i="17"/>
  <c r="F12" i="21"/>
  <c r="E12" i="21"/>
  <c r="C8" i="9"/>
  <c r="E8" i="3"/>
  <c r="H31" i="3"/>
  <c r="J6" i="6"/>
  <c r="I7" i="7"/>
  <c r="D17" i="8"/>
  <c r="F7" i="11"/>
  <c r="E7" i="11" s="1"/>
  <c r="K8" i="16"/>
  <c r="N8" i="16"/>
  <c r="N37" i="16"/>
  <c r="H7" i="17"/>
  <c r="H5" i="17"/>
  <c r="F3" i="17"/>
  <c r="H21" i="17"/>
  <c r="H44" i="17"/>
  <c r="H42" i="17"/>
  <c r="F40" i="17"/>
  <c r="D30" i="8"/>
  <c r="H8" i="3"/>
  <c r="H7" i="3" s="1"/>
  <c r="D9" i="3"/>
  <c r="D8" i="3" s="1"/>
  <c r="H20" i="3"/>
  <c r="E31" i="3"/>
  <c r="D38" i="3"/>
  <c r="D31" i="3" s="1"/>
  <c r="H20" i="7"/>
  <c r="H7" i="7" s="1"/>
  <c r="D23" i="7"/>
  <c r="E23" i="8"/>
  <c r="D23" i="8" s="1"/>
  <c r="D25" i="8"/>
  <c r="H30" i="8"/>
  <c r="G8" i="9"/>
  <c r="C16" i="9"/>
  <c r="E31" i="11"/>
  <c r="C11" i="12"/>
  <c r="C14" i="12"/>
  <c r="G6" i="13"/>
  <c r="H32" i="16"/>
  <c r="L32" i="16"/>
  <c r="H8" i="17"/>
  <c r="H29" i="17"/>
  <c r="H27" i="17"/>
  <c r="H45" i="17"/>
  <c r="H15" i="18"/>
  <c r="F9" i="21"/>
  <c r="E9" i="21"/>
  <c r="F26" i="21"/>
  <c r="E26" i="21"/>
  <c r="H10" i="17"/>
  <c r="H33" i="17"/>
  <c r="H48" i="17"/>
  <c r="G36" i="17" l="1"/>
  <c r="G34" i="17"/>
  <c r="G23" i="17"/>
  <c r="G21" i="17"/>
  <c r="G29" i="17"/>
  <c r="G27" i="17"/>
  <c r="G20" i="17"/>
  <c r="G32" i="17"/>
  <c r="G30" i="17"/>
  <c r="G22" i="17"/>
  <c r="G26" i="17"/>
  <c r="G35" i="17"/>
  <c r="G28" i="17"/>
  <c r="G24" i="17"/>
  <c r="G33" i="17"/>
  <c r="E7" i="8"/>
  <c r="K32" i="16"/>
  <c r="E7" i="7"/>
  <c r="D7" i="3"/>
  <c r="D7" i="8"/>
  <c r="G51" i="17"/>
  <c r="G49" i="17"/>
  <c r="G44" i="17"/>
  <c r="G42" i="17"/>
  <c r="G48" i="17"/>
  <c r="G41" i="17"/>
  <c r="G47" i="17"/>
  <c r="G45" i="17"/>
  <c r="G50" i="17"/>
  <c r="G43" i="17"/>
  <c r="G13" i="17"/>
  <c r="G11" i="17"/>
  <c r="G7" i="17"/>
  <c r="G5" i="17"/>
  <c r="G15" i="17"/>
  <c r="G10" i="17"/>
  <c r="G4" i="17"/>
  <c r="G9" i="17"/>
  <c r="G8" i="17"/>
  <c r="G12" i="17"/>
  <c r="G6" i="17"/>
  <c r="H7" i="8"/>
  <c r="E7" i="3"/>
  <c r="N32" i="16"/>
  <c r="D7" i="7"/>
</calcChain>
</file>

<file path=xl/sharedStrings.xml><?xml version="1.0" encoding="utf-8"?>
<sst xmlns="http://schemas.openxmlformats.org/spreadsheetml/2006/main" count="1100" uniqueCount="484">
  <si>
    <t xml:space="preserve">     MINISTERSTWO  SPRAWIEDLIWOŚCI</t>
  </si>
  <si>
    <t xml:space="preserve"> CENTRALNY ZARZĄD SŁUŻBY WIĘZIENNEJ</t>
  </si>
  <si>
    <t xml:space="preserve">       BEW.0332.16.2024.KKO   </t>
  </si>
  <si>
    <t>KWARTALNA</t>
  </si>
  <si>
    <t>INFORMACJA STATYSTYCZNA</t>
  </si>
  <si>
    <t>za IV kwartał 2024 r.</t>
  </si>
  <si>
    <t>WARSZAWA</t>
  </si>
  <si>
    <t>Spis treści</t>
  </si>
  <si>
    <t>TABL</t>
  </si>
  <si>
    <t>Podstawa prawna aktualnie wykonywanych orzeczeń</t>
  </si>
  <si>
    <t>Aktualnie wykonywane orzeczenia wg rodzajów przestępstw</t>
  </si>
  <si>
    <t>Zasadnicza kara pozbawienia wolności wg wymiaru kary</t>
  </si>
  <si>
    <t>3A</t>
  </si>
  <si>
    <t>Zastępcza kara pozbawienia wolności wg wymiaru kary</t>
  </si>
  <si>
    <t>3B</t>
  </si>
  <si>
    <t xml:space="preserve">Inne środki izolacyjne  wg wymiaru kary </t>
  </si>
  <si>
    <t>3C</t>
  </si>
  <si>
    <t>Średni wymiar kary i mediana wykonywanych kar</t>
  </si>
  <si>
    <t>Orzeczenia wg rodzaju kary</t>
  </si>
  <si>
    <t xml:space="preserve">Przyczyny zakończenia wykonywanych orzeczeń </t>
  </si>
  <si>
    <t xml:space="preserve">Wyroki z wyznaczonym przez sąd terminem stawienia się do </t>
  </si>
  <si>
    <t>odbycia kary według  podstawy prawnej</t>
  </si>
  <si>
    <t xml:space="preserve">odbycia kary według rodzajów przestępstw </t>
  </si>
  <si>
    <t>odbycia kary- zasadnicza kara pozbawienia wolności wg wymiaru kary</t>
  </si>
  <si>
    <t>8A</t>
  </si>
  <si>
    <t>odbycia kary- zastępcza kara pozbawienia wolności wg wymiaru kary</t>
  </si>
  <si>
    <t>8B</t>
  </si>
  <si>
    <t>odbycia kary- inne środki izolacyjne wg wymiaru kary</t>
  </si>
  <si>
    <t>8C</t>
  </si>
  <si>
    <t>Średni wymiar kary i mediana orzeczeń z wyznaczonym przez sąd terminem stawienia się do odbycia kary</t>
  </si>
  <si>
    <t xml:space="preserve">Orzeczenia z wyznaczonym przez sąd terminem stawienia się do </t>
  </si>
  <si>
    <t xml:space="preserve">odbycia kary wg rodzaju kary </t>
  </si>
  <si>
    <t>Skazani zakwalifikowani do oddziałów terapeutycznych</t>
  </si>
  <si>
    <t>przebywający w tych oddziałach</t>
  </si>
  <si>
    <t>przebywający poza tymi oddziałami</t>
  </si>
  <si>
    <t>Skazani przebywający poza oddziałami terapeutycznymi</t>
  </si>
  <si>
    <t>wg przyczyn</t>
  </si>
  <si>
    <t>Skazani zakwalifikowani do systemu terapeutycznego</t>
  </si>
  <si>
    <t>poza oddziałem</t>
  </si>
  <si>
    <t>Liczba udzielonych przepustek i zezwoleń</t>
  </si>
  <si>
    <t>14A</t>
  </si>
  <si>
    <t>Liczba osadzonych korzystających z przepustek i zezwoleń</t>
  </si>
  <si>
    <t xml:space="preserve">Liczba udzielonych  zezwoleń na opuszczenie zakładu </t>
  </si>
  <si>
    <t>karnego, aresztu śledczego przez dyrektorów jednostek</t>
  </si>
  <si>
    <t>penitencjarnych</t>
  </si>
  <si>
    <t>Warunkowe zwolnienia</t>
  </si>
  <si>
    <t>Warunkowe zwolnienia - wnioski rozpatrzone pozytywnie</t>
  </si>
  <si>
    <t>Warunkowe zwolnienia - wnioski rozpatrzone negatywnie</t>
  </si>
  <si>
    <t>Pozytywnie i negatywnie rozpatrzone wnioski o warunkowe</t>
  </si>
  <si>
    <t>przedterminowe zwolnienie wg grup i podgrup</t>
  </si>
  <si>
    <t>Zażalenia złożone przez dyrektorów jednostek penitencjarnych</t>
  </si>
  <si>
    <t xml:space="preserve">na odmowę udzielenia warunkowego przedterminowego </t>
  </si>
  <si>
    <t>zwolnienia</t>
  </si>
  <si>
    <t xml:space="preserve">Samoagresje </t>
  </si>
  <si>
    <t>Przyczyny samoagresji</t>
  </si>
  <si>
    <t>Wykonanie kary umieszczenia w celi izolacyjnej</t>
  </si>
  <si>
    <t>Zastosowanie art. 46§1 KK</t>
  </si>
  <si>
    <t xml:space="preserve">Liczba osób wobec których wykonano badania </t>
  </si>
  <si>
    <t>psychologiczne i psychiatryczne</t>
  </si>
  <si>
    <t>Wykonanie budżetu więziennictwa</t>
  </si>
  <si>
    <t>Koszty funkcjonowania więziennictwa</t>
  </si>
  <si>
    <t>TAB. 1 Podstawa prawna aktualnie wykonywanych orzeczeń - stan w  dniu 31.12.2024 r.</t>
  </si>
  <si>
    <t>Ustawa</t>
  </si>
  <si>
    <t>III kwartał
2024 r.</t>
  </si>
  <si>
    <t>IV kwartał         
2024 r.</t>
  </si>
  <si>
    <t>Z rubryki 3 liczba orzeczeń dotycząca:</t>
  </si>
  <si>
    <t>Dorosłych</t>
  </si>
  <si>
    <t>Młodocianych</t>
  </si>
  <si>
    <t>Razem</t>
  </si>
  <si>
    <t>Kobiet</t>
  </si>
  <si>
    <t>Mężczyzn</t>
  </si>
  <si>
    <t>Ogółem</t>
  </si>
  <si>
    <t>Orzeczenia prawomocne</t>
  </si>
  <si>
    <t>Kodeks Karny z 1997 r.</t>
  </si>
  <si>
    <t>Kodeks Karny z 1969 r.</t>
  </si>
  <si>
    <t>Kodeks Wykroczeń</t>
  </si>
  <si>
    <t>Kodeks Karny Skarbowy</t>
  </si>
  <si>
    <t>Ustawa o przeciwdziałaniu narkomanii
 z 2005 r.</t>
  </si>
  <si>
    <t>Ustawa o przeciwdziałaniu narkomanii
 z 1997 r.</t>
  </si>
  <si>
    <t>Ustawa o wychowaniu w trzeźwości
 i przeciwdziałaniu alkoholizmowi</t>
  </si>
  <si>
    <t>Ustawa o rybactwie śródlądowym</t>
  </si>
  <si>
    <t>Ustawa o prawie autorskim i prawach pokrewnych</t>
  </si>
  <si>
    <t>Ustawa o ochronie zwierząt</t>
  </si>
  <si>
    <t>Pozostałe ustawy</t>
  </si>
  <si>
    <t>Orzeczenia nieprawomocne</t>
  </si>
  <si>
    <t>Tymczasowe areszty</t>
  </si>
  <si>
    <t>TAB.2 Aktualnie wykonywane orzeczenia według rodzajów przestępstw - stan w dniu 31.12.2024 r.</t>
  </si>
  <si>
    <t>Przestępstwa przeciwko:</t>
  </si>
  <si>
    <t>IV kwartał
2024 r.</t>
  </si>
  <si>
    <t xml:space="preserve"> w zw.  z artykułem  65 lub 58a  *</t>
  </si>
  <si>
    <t>orzeczenia dotyczące kobiet</t>
  </si>
  <si>
    <t>orzeczenia dotyczące młodocianych</t>
  </si>
  <si>
    <t>Razem Kodeks Karny z 1997 r.</t>
  </si>
  <si>
    <t>w tym nieumyślni</t>
  </si>
  <si>
    <t>pokojowi, ludzkości oraz wojenne (art. 117 do 126)</t>
  </si>
  <si>
    <t xml:space="preserve">Rzeczypospolitej Polskiej (art. 127 do 139) </t>
  </si>
  <si>
    <t xml:space="preserve">obronności (art. 140 do 147) </t>
  </si>
  <si>
    <t>życiu i zdrowiu (art. 148-162 )</t>
  </si>
  <si>
    <t>zabójstwo</t>
  </si>
  <si>
    <t>148§1</t>
  </si>
  <si>
    <t>148§2</t>
  </si>
  <si>
    <t>148§3</t>
  </si>
  <si>
    <t>148§4</t>
  </si>
  <si>
    <t>148§5</t>
  </si>
  <si>
    <t>pozostałe (art. 149-162)</t>
  </si>
  <si>
    <t xml:space="preserve">bezpieczeństwu powszechnemu (art. 163 do 172) </t>
  </si>
  <si>
    <t xml:space="preserve">bezpieczeństwu w komunikacji (art.  173 do 180) </t>
  </si>
  <si>
    <t>środowisku (art. 181 do 188)</t>
  </si>
  <si>
    <t xml:space="preserve">wolności (art. 189 do 193) </t>
  </si>
  <si>
    <t xml:space="preserve">wolności sumienia i wyznania (art. 194 do 196) </t>
  </si>
  <si>
    <t>wolności seksualnej i obyczajności (art. 197-205)</t>
  </si>
  <si>
    <t>zgwałcenie</t>
  </si>
  <si>
    <t>197§1</t>
  </si>
  <si>
    <t>197§2</t>
  </si>
  <si>
    <t>197§3</t>
  </si>
  <si>
    <t>197§4</t>
  </si>
  <si>
    <t>197§5</t>
  </si>
  <si>
    <t>pozostałe (art. 198-205)</t>
  </si>
  <si>
    <t>rodzinie i opiece (art.  206-211)</t>
  </si>
  <si>
    <t>znęcanie się (art. 207)</t>
  </si>
  <si>
    <t>alimenty (art. 209)</t>
  </si>
  <si>
    <t>pozostałe (art. 206,208,210,211)</t>
  </si>
  <si>
    <t xml:space="preserve">czci i nietykalności cielesnej (art. 212 do 217) </t>
  </si>
  <si>
    <t xml:space="preserve">prawom osób wykonujących pracę zarobkową (art.  218 do 221) </t>
  </si>
  <si>
    <t xml:space="preserve">działalności instytucji państwowych oraz samorządu (art.  222 do 231) </t>
  </si>
  <si>
    <t xml:space="preserve"> wymiarowi sprawiedliwości (art. 232-247)</t>
  </si>
  <si>
    <t>ucieczka (art. 242§1 i 4)</t>
  </si>
  <si>
    <t>niepowrót z przepustki (art. 242§2)</t>
  </si>
  <si>
    <t>niepowrót z przerwy (art. 242§3)</t>
  </si>
  <si>
    <t>pozostałe (art. 232-241,243-247)</t>
  </si>
  <si>
    <t>przeciwko wyborom i referendum (art. 248 do 251)</t>
  </si>
  <si>
    <t>porządkowi publicznemu (art. 252-264)</t>
  </si>
  <si>
    <t>zorganizowana grupa (258)</t>
  </si>
  <si>
    <t>pozostałe (252-257,259-264)</t>
  </si>
  <si>
    <t>ochronie informacji (art. 265 do 269)</t>
  </si>
  <si>
    <t>wiarygodności dokumentów (art. 270 do 277)</t>
  </si>
  <si>
    <t>mieniu (art. 278-295)</t>
  </si>
  <si>
    <t>kradzież (art. 278)</t>
  </si>
  <si>
    <t>kradzież z włamaniem (art. 279)</t>
  </si>
  <si>
    <t>rozbój</t>
  </si>
  <si>
    <t>280§1</t>
  </si>
  <si>
    <t>280§2</t>
  </si>
  <si>
    <t>wymuszenie rozbójnicze (art. 282)</t>
  </si>
  <si>
    <t>pozostałe (art. 281,283-295)</t>
  </si>
  <si>
    <t>obrotowi gospodarczemu (art.  296 do 309)</t>
  </si>
  <si>
    <t>obrotowi pieniędzmi i papierami wartościowymi (art.  310 do 316)</t>
  </si>
  <si>
    <t>określone w części wojskowej (art. 317 do 363)</t>
  </si>
  <si>
    <t>Razem Kodeks Karny z 1969 r.</t>
  </si>
  <si>
    <t>zdrowiu i życiu (art. 148-164)</t>
  </si>
  <si>
    <t>pozostałe (art. 149-164)</t>
  </si>
  <si>
    <t>wolności (art. 165-177)</t>
  </si>
  <si>
    <t>168§1</t>
  </si>
  <si>
    <t>168§2</t>
  </si>
  <si>
    <t>pozostałe (art. 165-167,169-177)</t>
  </si>
  <si>
    <t>rodzinie, opiece i młodzieży (art. 183-188)</t>
  </si>
  <si>
    <t>alimenty (art. 186)</t>
  </si>
  <si>
    <t>pozostałe (art. 183-185,187-188)</t>
  </si>
  <si>
    <t>mieniu (art. 199-216)</t>
  </si>
  <si>
    <t>włamanie (art. 208)</t>
  </si>
  <si>
    <t>napad rabunkowy</t>
  </si>
  <si>
    <t>210§1</t>
  </si>
  <si>
    <t>210§2</t>
  </si>
  <si>
    <t>pozostałe (art. 199-207,209,211-216)</t>
  </si>
  <si>
    <t>gospodarcze i fałszerstwa (art.  217 do 232)</t>
  </si>
  <si>
    <t xml:space="preserve">udział w zorganizowanej grupie (art. 276) </t>
  </si>
  <si>
    <t>określone w części wojskowej (art 303 do 331)</t>
  </si>
  <si>
    <t xml:space="preserve"> </t>
  </si>
  <si>
    <t>przestępstwa określone w innych artykułach kk z 1969 r.</t>
  </si>
  <si>
    <t>Przestępstwa i wykroczenia określone w innych aktach prawnych</t>
  </si>
  <si>
    <t>* Kodeks Karny z 1997 r. - art. 65  ; Kodeks Karny z 1969 r. - art. 58a</t>
  </si>
  <si>
    <t>Wykres 1</t>
  </si>
  <si>
    <t xml:space="preserve">Orzeczenia aktualnie wykonywane według wybranych rodzajów przestępstw </t>
  </si>
  <si>
    <t>określonych w Kodeksie Karnym z 1997 r. - stan w dniu 31.12.2024 r.</t>
  </si>
  <si>
    <t>Wykres 2</t>
  </si>
  <si>
    <t xml:space="preserve">Orzeczenia aktualnie wykonywane przez kobiety według wybranych rodzajów przestępstw </t>
  </si>
  <si>
    <t>TAB.3 Zasadnicza kara pozbawienia wolności wg wymiaru kary -  orzeczenia wykonywane w dniu 31.12.2024 r.</t>
  </si>
  <si>
    <t>Wymiar kary</t>
  </si>
  <si>
    <t>do 3 miesięcy</t>
  </si>
  <si>
    <t>powyżej 3 do 6 miesięcy</t>
  </si>
  <si>
    <t>powyżej 6 m do 1 roku</t>
  </si>
  <si>
    <t>powyżej 1 r do 1r 6 m</t>
  </si>
  <si>
    <t>powyżej 1 r 6 m do 2 lat</t>
  </si>
  <si>
    <t>powyżej 2 lat do 3 lat</t>
  </si>
  <si>
    <t>powyżej 3 lat do 5 lat</t>
  </si>
  <si>
    <t>powyżej 5 lat do 10 lat</t>
  </si>
  <si>
    <t xml:space="preserve">powyżej 10 lat do 15 lat </t>
  </si>
  <si>
    <t xml:space="preserve">powyżej 15 lat do 20 lat </t>
  </si>
  <si>
    <t>powyżej 20 lat do 30 lat</t>
  </si>
  <si>
    <t>kara dożywotniego pozb. wolności</t>
  </si>
  <si>
    <t>do 3 miesiecy</t>
  </si>
  <si>
    <t>TAB.3A  Zastępcza kara pozbawienia wolności wg wymiaru kary - orzeczenia wykonywane w dniu 31.12.2024 r.</t>
  </si>
  <si>
    <t>RAZEM</t>
  </si>
  <si>
    <t>do 1 miesiąca</t>
  </si>
  <si>
    <t>powyżej 1 miesiąca do 6 miesięcy</t>
  </si>
  <si>
    <t>powyżej 6 miesięcy do 9 miesięcy</t>
  </si>
  <si>
    <t>powyżej 9 miesięcy do 1 roku</t>
  </si>
  <si>
    <t xml:space="preserve"> * zastępcza kara pozbawienia wolności za grzywnę orzeczoną samoistnie, zastępcza kara pozbawienia wolności za grzywnę orzeczoną obok kary </t>
  </si>
  <si>
    <t xml:space="preserve">    pozbawienia wolności lub ograniczenia wolności, zastępcza kara pozbawienia wolności za ograniczenie wolności</t>
  </si>
  <si>
    <t>TAB.3B   Inne środki izolacyjne * wg wymiaru kary  - orzeczenia wykonywane w dniu 31.12.2024 r.</t>
  </si>
  <si>
    <t xml:space="preserve">* zastępcza kara pozbawienia wolności za grzywnę orzeczoną za wykroczenie skarbowe; kara aresztu; zastępcza kara aresztu za grzywnę </t>
  </si>
  <si>
    <t xml:space="preserve">   lub za ograniczenie wolności; kara porządkowa; środek przymusu orzeczony w postępowaniu cywilnym</t>
  </si>
  <si>
    <t>TAB.3C    Średni wymiar kary i mediana wykonywanych kar</t>
  </si>
  <si>
    <t>Przyrost</t>
  </si>
  <si>
    <r>
      <rPr>
        <b/>
        <i/>
        <sz val="12"/>
        <rFont val="Calibri"/>
        <family val="2"/>
        <charset val="238"/>
        <scheme val="minor"/>
      </rPr>
      <t xml:space="preserve">Średni wymiar </t>
    </r>
    <r>
      <rPr>
        <i/>
        <sz val="12"/>
        <rFont val="Calibri"/>
        <family val="2"/>
        <charset val="238"/>
        <scheme val="minor"/>
      </rPr>
      <t>prawomocnie orzeczonej zasadniczej kary pozbawienia wolności  (w miesiącach) :</t>
    </r>
  </si>
  <si>
    <t>(bez kary dożywotniego pozbawienia wolności)</t>
  </si>
  <si>
    <r>
      <rPr>
        <b/>
        <i/>
        <sz val="12"/>
        <rFont val="Calibri"/>
        <family val="2"/>
        <charset val="238"/>
        <scheme val="minor"/>
      </rPr>
      <t>Mediana</t>
    </r>
    <r>
      <rPr>
        <i/>
        <sz val="12"/>
        <rFont val="Calibri"/>
        <family val="2"/>
        <charset val="238"/>
        <scheme val="minor"/>
      </rPr>
      <t xml:space="preserve">  prawomocnie orzeczonej zasadniczej kary pozbawienia wolności  (w miesiącach) :</t>
    </r>
  </si>
  <si>
    <r>
      <rPr>
        <b/>
        <i/>
        <sz val="12"/>
        <rFont val="Calibri"/>
        <family val="2"/>
        <charset val="238"/>
        <scheme val="minor"/>
      </rPr>
      <t>Średni wymiar</t>
    </r>
    <r>
      <rPr>
        <i/>
        <sz val="12"/>
        <rFont val="Calibri"/>
        <family val="2"/>
        <charset val="238"/>
        <scheme val="minor"/>
      </rPr>
      <t xml:space="preserve"> zastępczej kary pozbawienia wolności  (w miesiącach) :</t>
    </r>
  </si>
  <si>
    <r>
      <rPr>
        <b/>
        <i/>
        <sz val="12"/>
        <color indexed="8"/>
        <rFont val="Calibri"/>
        <family val="2"/>
        <charset val="238"/>
        <scheme val="minor"/>
      </rPr>
      <t xml:space="preserve">Średni wymiar </t>
    </r>
    <r>
      <rPr>
        <i/>
        <sz val="12"/>
        <color indexed="8"/>
        <rFont val="Calibri"/>
        <family val="2"/>
        <charset val="238"/>
        <scheme val="minor"/>
      </rPr>
      <t>innych środków izolacyjnych  (w miesiącach) :</t>
    </r>
  </si>
  <si>
    <t>TAB.4 Aktualnie wykonywane orzeczenia wg rodzaju kary -  stan w dniu 31.12.2024 r.</t>
  </si>
  <si>
    <t>Rodzaj kary</t>
  </si>
  <si>
    <t>III kwartał 2024 r.</t>
  </si>
  <si>
    <t>IV kwartał 2024 r.</t>
  </si>
  <si>
    <t>kara dożywotniego pozbawienia wolności</t>
  </si>
  <si>
    <t>kara pozbawienia wolności</t>
  </si>
  <si>
    <t>kara aresztu wojskowego</t>
  </si>
  <si>
    <t>zastępcza kara pozbawienia wolności za grzywnę orzeczoną samoistnie</t>
  </si>
  <si>
    <t>zastępcza kara pozbawienia wolności za grzywnę orzeczona obok kary pozbawienia wolności lub ograniczenia wolności</t>
  </si>
  <si>
    <t>zastępcza kara pozbawienia wolności
 za ograniczenie wolności</t>
  </si>
  <si>
    <t>zastępcza kara pozbawienia wolności za grzywnę orzeczoną za wykroczenie skarbowe</t>
  </si>
  <si>
    <t>kara aresztu</t>
  </si>
  <si>
    <t>zastępcza kara aresztu za grzywnę lub za ograniczenie wolności</t>
  </si>
  <si>
    <t>kara porządkowa</t>
  </si>
  <si>
    <t>środek przymusu orzeczony w postępowaniu cywilnym</t>
  </si>
  <si>
    <t>Tymczasowe aresztowanie</t>
  </si>
  <si>
    <t>TAB.5 Przyczyny zakończenia wykonywanych orzeczeń w IV kwartale 2024 r.</t>
  </si>
  <si>
    <t>Wyszczególnienie</t>
  </si>
  <si>
    <t>zasadnicza kara pozbawienia wolności</t>
  </si>
  <si>
    <t>decyzja  organu prowadzącego postępowanie karne</t>
  </si>
  <si>
    <t>ukończenie kary</t>
  </si>
  <si>
    <t>warunkowe przedterminowe zwolnienie</t>
  </si>
  <si>
    <t>przerwa w wykonaniu  kary</t>
  </si>
  <si>
    <t>zgon</t>
  </si>
  <si>
    <t>inne przyczyny</t>
  </si>
  <si>
    <t>zastępcza kara pozbawienia wolności</t>
  </si>
  <si>
    <t xml:space="preserve">warunkowe przedterminowe zwolnienie </t>
  </si>
  <si>
    <t>uiszczenie grzywny</t>
  </si>
  <si>
    <t>inne środki izolacyjne *</t>
  </si>
  <si>
    <t>tymczasowy areszt</t>
  </si>
  <si>
    <t>upływ terminu tymczasowego aresztowania</t>
  </si>
  <si>
    <t xml:space="preserve">  lub za ograniczenie wolności; kara porządkowa; środek przymusu orzeczony w postępowaniu cywilnym</t>
  </si>
  <si>
    <t>TAB.6  Wyroki przesłane przez sąd w trybie art. 79 kodeksu karnego wykonawczego według podstawy prawnej</t>
  </si>
  <si>
    <t xml:space="preserve">            stan w dniu 31.12.2024 r.</t>
  </si>
  <si>
    <t>Ustawa o przeciwdziałaniu narkomanii 
z 2005 r.</t>
  </si>
  <si>
    <t>Ustawa o przeciwdziałaniu narkomanii 
z 1997 r.</t>
  </si>
  <si>
    <t>Ustawa o wychowaniu
w trzeźwości i przeciwdziałaniu alkoholizmowi</t>
  </si>
  <si>
    <t>Ustawa o prawie autorskim
i prawach pokrewnych</t>
  </si>
  <si>
    <t xml:space="preserve">Wykres 3  Wyroki przesłane przez sąd w trybie art. 79 kodeksu karnego wykonawczego </t>
  </si>
  <si>
    <t xml:space="preserve">                  wg wybranych ustaw - stan w dniu 31.12.2024 r.</t>
  </si>
  <si>
    <t xml:space="preserve">TAB.7  Wyroki przesłane przez sąd w trybie art. 79 kodeksu karnego wykonawczego według rodzajów przestępstw </t>
  </si>
  <si>
    <t>z rubryki 3</t>
  </si>
  <si>
    <t xml:space="preserve"> w zw.  z artykułem  65 lub 58a *</t>
  </si>
  <si>
    <t>orzeczenia dotyczące                  kobiet</t>
  </si>
  <si>
    <t>orzeczenia dotyczące          młodocianych</t>
  </si>
  <si>
    <t xml:space="preserve">pokojowi, ludzkości oraz wojenne (art. 117 do 126) </t>
  </si>
  <si>
    <t>ucieczka(art. 242§1 i 4)</t>
  </si>
  <si>
    <t>zorganizowana grupa (art. 258)</t>
  </si>
  <si>
    <t>pozostałe (art. 252-257,259-264)</t>
  </si>
  <si>
    <t>włamania (art. 208)</t>
  </si>
  <si>
    <t>wojskowe (art 303 do 331)</t>
  </si>
  <si>
    <t>TAB.8  Wyroki przesłane przez sąd w trybie art. 79 kodeksu karnego wykonawczego</t>
  </si>
  <si>
    <t xml:space="preserve">            zasadnicza kara pozbawienia wolności wg wymiaru kary -  stan w dniu 31.12.2024 r.</t>
  </si>
  <si>
    <t>III kwartał 
2024 r.</t>
  </si>
  <si>
    <t>powyżej 6 miesięcy do 1 roku</t>
  </si>
  <si>
    <t>powyżej 1 roku do 1 roku 6 miesięcy</t>
  </si>
  <si>
    <t>powyżej 1 roku 6 miesięcy do 2 lat</t>
  </si>
  <si>
    <t>TAB.8A  Wyroki przesłane przez sąd w trybie art. 79 kodeksu karnego wykonawczego</t>
  </si>
  <si>
    <t xml:space="preserve">              zastępcza kara pozbawienia wolności wg wymiaru kary -  stan w dniu 31.12.2024 r.</t>
  </si>
  <si>
    <t xml:space="preserve"> * zastępcza kara pozbawienia wolności za grzywnę orzeczoną samoistnie, zastępcza kara pozbawienia wolności za grzywnę orzeczoną obok kary</t>
  </si>
  <si>
    <t>TAB.8B  Wyroki przesłane przez sąd w trybie art. 79 kodeksu karnego wykonawczego</t>
  </si>
  <si>
    <t xml:space="preserve">               inne środki izolacyjne *  wg wymiaru kary -  stan w dniu 31.12.2024 r.</t>
  </si>
  <si>
    <t>lub za ograniczenie wolności; kara porządkowa; środek przymusu orzeczony w postępowaniu cywilnym</t>
  </si>
  <si>
    <t>TAB.8C Średni wymiar kary i mediana wyroków przesłanych przez sąd w trybie art. 79 kodeksu karnego wykonawczego</t>
  </si>
  <si>
    <t xml:space="preserve">Średni wymiar kary i mediana </t>
  </si>
  <si>
    <r>
      <rPr>
        <b/>
        <i/>
        <sz val="14"/>
        <rFont val="Calibri"/>
        <family val="2"/>
        <charset val="238"/>
        <scheme val="minor"/>
      </rPr>
      <t xml:space="preserve">Średni wymiar </t>
    </r>
    <r>
      <rPr>
        <i/>
        <sz val="14"/>
        <rFont val="Calibri"/>
        <family val="2"/>
        <charset val="238"/>
        <scheme val="minor"/>
      </rPr>
      <t>prawomocnie orzeczonej zasadniczej kary pozbawienia wolności  (w miesiącach) :</t>
    </r>
  </si>
  <si>
    <r>
      <rPr>
        <b/>
        <i/>
        <sz val="14"/>
        <rFont val="Calibri"/>
        <family val="2"/>
        <charset val="238"/>
        <scheme val="minor"/>
      </rPr>
      <t xml:space="preserve">Mediana </t>
    </r>
    <r>
      <rPr>
        <i/>
        <sz val="14"/>
        <rFont val="Calibri"/>
        <family val="2"/>
        <charset val="238"/>
        <scheme val="minor"/>
      </rPr>
      <t xml:space="preserve"> prawomocnie orzeczonej zasadniczej kary pozbawienia wolności  (w miesiącach) :</t>
    </r>
  </si>
  <si>
    <r>
      <rPr>
        <b/>
        <i/>
        <sz val="14"/>
        <rFont val="Calibri"/>
        <family val="2"/>
        <charset val="238"/>
        <scheme val="minor"/>
      </rPr>
      <t xml:space="preserve">Średni wymiar </t>
    </r>
    <r>
      <rPr>
        <i/>
        <sz val="14"/>
        <rFont val="Calibri"/>
        <family val="2"/>
        <charset val="238"/>
        <scheme val="minor"/>
      </rPr>
      <t>zastępczej kary pozbawienia wolności  (w miesiącach) :</t>
    </r>
  </si>
  <si>
    <r>
      <rPr>
        <b/>
        <i/>
        <sz val="14"/>
        <color indexed="8"/>
        <rFont val="Calibri"/>
        <family val="2"/>
        <charset val="238"/>
        <scheme val="minor"/>
      </rPr>
      <t>Średni wymiar</t>
    </r>
    <r>
      <rPr>
        <i/>
        <sz val="14"/>
        <color indexed="8"/>
        <rFont val="Calibri"/>
        <family val="2"/>
        <charset val="238"/>
        <scheme val="minor"/>
      </rPr>
      <t xml:space="preserve"> innych środków izolacyjnych  (w miesiącach) :</t>
    </r>
  </si>
  <si>
    <t xml:space="preserve">TAB.9 Wyroki przesłane przez sąd w trybie art. 79 kodeksu karnego wykonawczego wg rodzaju kary - </t>
  </si>
  <si>
    <t xml:space="preserve">           stan w dniu 31.12.2024 r.</t>
  </si>
  <si>
    <t>zastępcza kara pozbawienia wolności za ograniczenie wolności</t>
  </si>
  <si>
    <t xml:space="preserve">Wykres 4  Wyroki przesłane przez sąd w trybie art. 79 kodeksu karnego wykonawczego wg rodzaju kary </t>
  </si>
  <si>
    <t xml:space="preserve">                        stan w dniu 31.12.2024 r.</t>
  </si>
  <si>
    <t>TABL.10  Skazani zakwalifikowni do oddziałów terapeutycznych przebywający w tych oddziałach</t>
  </si>
  <si>
    <r>
      <t>-stan w dniu 31.12.2024 r.</t>
    </r>
    <r>
      <rPr>
        <vertAlign val="superscript"/>
        <sz val="12"/>
        <rFont val="Calibri"/>
        <family val="2"/>
        <charset val="238"/>
        <scheme val="minor"/>
      </rPr>
      <t>1</t>
    </r>
  </si>
  <si>
    <t>Z rubryki 3:</t>
  </si>
  <si>
    <t>kobiety</t>
  </si>
  <si>
    <t>M</t>
  </si>
  <si>
    <t>P</t>
  </si>
  <si>
    <t>R</t>
  </si>
  <si>
    <t xml:space="preserve">Ogółem </t>
  </si>
  <si>
    <t>z niepsychotycznymi zaburzeniami psychicznymi, upośledzeni umysłowo</t>
  </si>
  <si>
    <t xml:space="preserve">                                                  w tym z zaburzeniami preferencji seksualnych</t>
  </si>
  <si>
    <t>uzależnieni od środków odurzających lub psychotropowych</t>
  </si>
  <si>
    <t>uzależnieni od alkoholu</t>
  </si>
  <si>
    <t>Wykres  5</t>
  </si>
  <si>
    <t xml:space="preserve">Skazani przebywający w oddziałach terapeutycznych w podziale na grupy </t>
  </si>
  <si>
    <t>Wykres  6</t>
  </si>
  <si>
    <t xml:space="preserve">Skazani przebywający w oddziałach terapeutycznych wg przyczyn skierowania </t>
  </si>
  <si>
    <r>
      <t xml:space="preserve">1 </t>
    </r>
    <r>
      <rPr>
        <i/>
        <sz val="9"/>
        <rFont val="Calibri"/>
        <family val="2"/>
        <charset val="238"/>
        <scheme val="minor"/>
      </rPr>
      <t>Źródło: Biuro Penitencjarne CZSW</t>
    </r>
  </si>
  <si>
    <t>TABL.  11  Skazani zakwalifikowani do oddziałów terapeutycznych przebywający poza tymi oddziałami</t>
  </si>
  <si>
    <r>
      <t xml:space="preserve">-stan w dniu 31.12.2024 </t>
    </r>
    <r>
      <rPr>
        <vertAlign val="superscript"/>
        <sz val="12"/>
        <rFont val="Calibri"/>
        <family val="2"/>
        <charset val="238"/>
        <scheme val="minor"/>
      </rPr>
      <t>1</t>
    </r>
  </si>
  <si>
    <t>w tym z zaburzeniami preferencji seksualnych</t>
  </si>
  <si>
    <t>TABL. 12  Skazani zakwalifikowni do oddziałów terapeutycznych przebywający poza tymi oddziałami</t>
  </si>
  <si>
    <r>
      <t xml:space="preserve">  wg przyczyn </t>
    </r>
    <r>
      <rPr>
        <vertAlign val="superscript"/>
        <sz val="12"/>
        <rFont val="Calibri"/>
        <family val="2"/>
        <charset val="238"/>
        <scheme val="minor"/>
      </rPr>
      <t>1</t>
    </r>
  </si>
  <si>
    <t>Leczenie</t>
  </si>
  <si>
    <t>II sprawy</t>
  </si>
  <si>
    <t>Oczekiwanie na trans.</t>
  </si>
  <si>
    <t xml:space="preserve">   Z innej przyczyny</t>
  </si>
  <si>
    <t>Wykres  7</t>
  </si>
  <si>
    <t>Skazani zakwalifikowani do oddziałów terapeutycznych przebywający poza tymi oddziałami</t>
  </si>
  <si>
    <t>w podziale na grupy</t>
  </si>
  <si>
    <t>Wykres  8</t>
  </si>
  <si>
    <t>wg przyczyn skierowania</t>
  </si>
  <si>
    <t>TABL.  13  Skazani zakwalifikowni do systemu terapeutycznego poza  oddziałem</t>
  </si>
  <si>
    <t>niepełnosprawni fizycznie</t>
  </si>
  <si>
    <t>Wykres  9</t>
  </si>
  <si>
    <t>Skazani zakwalifikowani do systemu terapeutycznego poza oddziałem w podziale na grupy</t>
  </si>
  <si>
    <t>Wykres  10</t>
  </si>
  <si>
    <t>Skazani zakwalifikowani do systemu terapeutycznego poza oddziałem wg przyczyn skierowania</t>
  </si>
  <si>
    <t>ZESTAWIENIE ZE WSZYSTKICH OKRĘGÓW</t>
  </si>
  <si>
    <t>TABL. 14</t>
  </si>
  <si>
    <r>
      <t xml:space="preserve">Liczba udzielonych przepustek i zezwoleń na czasowe opuszczenie zakładu karnego, aresztu śledczego </t>
    </r>
    <r>
      <rPr>
        <vertAlign val="superscript"/>
        <sz val="12"/>
        <rFont val="Calibri"/>
        <family val="2"/>
        <charset val="238"/>
        <scheme val="minor"/>
      </rPr>
      <t>1</t>
    </r>
  </si>
  <si>
    <t>Przepustki i zezwolenia określone w :</t>
  </si>
  <si>
    <t>Liczba</t>
  </si>
  <si>
    <t>Samowolne przedłużenie czasu przepustki lub zezwolenia                      w IV kwartale 2024 r.</t>
  </si>
  <si>
    <t>osób</t>
  </si>
  <si>
    <t>przepustek</t>
  </si>
  <si>
    <t>spóźnienia *</t>
  </si>
  <si>
    <t>niepowroty</t>
  </si>
  <si>
    <t>korzystających</t>
  </si>
  <si>
    <t>i zezwoleń</t>
  </si>
  <si>
    <t xml:space="preserve">liczba </t>
  </si>
  <si>
    <t>%</t>
  </si>
  <si>
    <t>spóźnień</t>
  </si>
  <si>
    <t>6/4</t>
  </si>
  <si>
    <t>niepowrotów</t>
  </si>
  <si>
    <t>9/4</t>
  </si>
  <si>
    <t xml:space="preserve">  art. 91 pkt 7 kkw</t>
  </si>
  <si>
    <t xml:space="preserve">  art. 92 pkt 9 kkw</t>
  </si>
  <si>
    <t xml:space="preserve">  art. 138 § 1 pkt 7 kkw</t>
  </si>
  <si>
    <t xml:space="preserve">  art. 138 § 1 pkt 8 kkw</t>
  </si>
  <si>
    <t xml:space="preserve">  art. 165 § 2 kkw</t>
  </si>
  <si>
    <t xml:space="preserve">  art. 141a § 1 kkw ( bez asysty )</t>
  </si>
  <si>
    <t xml:space="preserve">  art. 141a § 1 kkw ( z asystą )</t>
  </si>
  <si>
    <t xml:space="preserve">  art. 141a § 1 kkw ( konwój )</t>
  </si>
  <si>
    <t xml:space="preserve">* przez spóźnienie należy rozumieć samowolne przedłużenie czasu przepustki lub zezwolenia zakończone dobrowolnym zgłoszeniem się </t>
  </si>
  <si>
    <t xml:space="preserve">   nie póżniej niż 24 godziny po wyznaczonym terminie powrotu</t>
  </si>
  <si>
    <t>TABL. 14A Liczba osadzonych korzystających z przepustek i zezwoleń</t>
  </si>
  <si>
    <t>Liczba zezwoleń udzielonych tymczasowo aresztowanym</t>
  </si>
  <si>
    <t xml:space="preserve">TABL. 15  Liczba udzielonych zezwoleń na opuszczenie zakładu karnego, aresztu śledczego przez dyrektorów jednostek </t>
  </si>
  <si>
    <r>
      <t xml:space="preserve">penitencjarnych </t>
    </r>
    <r>
      <rPr>
        <vertAlign val="superscript"/>
        <sz val="12"/>
        <rFont val="Calibri"/>
        <family val="2"/>
        <charset val="238"/>
        <scheme val="minor"/>
      </rPr>
      <t>1</t>
    </r>
  </si>
  <si>
    <t>Zezwolenia określone w :</t>
  </si>
  <si>
    <t>Samowolne przedłużenie czasu  zezwolenia w IV kwartale 2024 r.</t>
  </si>
  <si>
    <t>zezwoleń</t>
  </si>
  <si>
    <t xml:space="preserve"> spóźnienia*</t>
  </si>
  <si>
    <t xml:space="preserve">  art. 91 pkt 3 kkw </t>
  </si>
  <si>
    <t>nauczanie</t>
  </si>
  <si>
    <t>szkolenie</t>
  </si>
  <si>
    <t>zajęcia terapeutyczne</t>
  </si>
  <si>
    <t xml:space="preserve">  art. 91 pkt 4 kkw </t>
  </si>
  <si>
    <t>zajęcia kult. - oświatowe</t>
  </si>
  <si>
    <t>sportowe</t>
  </si>
  <si>
    <t xml:space="preserve">  art. 92 pkt 3 kkw </t>
  </si>
  <si>
    <t xml:space="preserve">  art. 92 pkt 4 kkw </t>
  </si>
  <si>
    <t xml:space="preserve">  art. 92 pkt 5 kkw </t>
  </si>
  <si>
    <t xml:space="preserve">  art. 131 § 2 kkw </t>
  </si>
  <si>
    <t>* przez spóźnienie należy rozumieć samowolne przedłużenie czasu zezwolenia zakończone dobrowolnym zgłoszeniem się nie później  niż 1 godzina  po wyznaczonym terminie powrotu</t>
  </si>
  <si>
    <t>`</t>
  </si>
  <si>
    <t>TABL. 16</t>
  </si>
  <si>
    <r>
      <t xml:space="preserve"> Warunkowe zwolnienia  </t>
    </r>
    <r>
      <rPr>
        <vertAlign val="superscript"/>
        <sz val="12"/>
        <rFont val="Calibri"/>
        <family val="2"/>
        <charset val="238"/>
        <scheme val="minor"/>
      </rPr>
      <t>1</t>
    </r>
  </si>
  <si>
    <t>lipiec-wrzesień 2024</t>
  </si>
  <si>
    <t>październik-grudzień 2024</t>
  </si>
  <si>
    <t>Wnioski rozpatrzone pozytywnie</t>
  </si>
  <si>
    <t xml:space="preserve">   - dyrektora zakładu karnego</t>
  </si>
  <si>
    <t xml:space="preserve">   - prokuratora lub sądu</t>
  </si>
  <si>
    <t xml:space="preserve">   - kuratora zawodowego</t>
  </si>
  <si>
    <t xml:space="preserve">   - skazanego</t>
  </si>
  <si>
    <t>Wnioski rozpatrzone negatywnie</t>
  </si>
  <si>
    <t>Warunkowo przedterminowo zwolnieni</t>
  </si>
  <si>
    <t>przez sąd z urzędu</t>
  </si>
  <si>
    <t>TABL. 17</t>
  </si>
  <si>
    <r>
      <t xml:space="preserve">  Warunkowe zwolnienia - wnioski rozpatrzone pozytywnie </t>
    </r>
    <r>
      <rPr>
        <vertAlign val="superscript"/>
        <sz val="12"/>
        <rFont val="Calibri"/>
        <family val="2"/>
        <charset val="238"/>
        <scheme val="minor"/>
      </rPr>
      <t>1</t>
    </r>
  </si>
  <si>
    <t>Wniosek dyrektora zakładu karnego</t>
  </si>
  <si>
    <t xml:space="preserve">    - grupa </t>
  </si>
  <si>
    <t>W</t>
  </si>
  <si>
    <t xml:space="preserve">Wniosek skazanego, obrońcy, sądowego </t>
  </si>
  <si>
    <t>kuratora zawodowego, prokuratora lub sądu</t>
  </si>
  <si>
    <t>TABL. 18</t>
  </si>
  <si>
    <r>
      <t xml:space="preserve"> Warunkowe zwolnienia - wnioski rozpatrzone negatywnie </t>
    </r>
    <r>
      <rPr>
        <vertAlign val="superscript"/>
        <sz val="12"/>
        <rFont val="Calibri"/>
        <family val="2"/>
        <charset val="238"/>
        <scheme val="minor"/>
      </rPr>
      <t>1</t>
    </r>
  </si>
  <si>
    <t>TABL. 19 Pozytywnie i negatywnie rozpatrzone wnioski o warunkowe przedterminowe zwolnienie</t>
  </si>
  <si>
    <t>Grupa klasyfikacyjna i system wykonywania kary</t>
  </si>
  <si>
    <t>z rubryki 3 wnioski rozpatrzone:</t>
  </si>
  <si>
    <t>Warunkowo przedterminowo zwolnieni przez sąd  z urzędu  w IV kwartale 2024 r.</t>
  </si>
  <si>
    <t xml:space="preserve">    pozytywnie</t>
  </si>
  <si>
    <t xml:space="preserve">     negatywnie</t>
  </si>
  <si>
    <t>dyrektora zakładu karnego</t>
  </si>
  <si>
    <t>pozostałe</t>
  </si>
  <si>
    <t>Razem - grupa M</t>
  </si>
  <si>
    <t>1</t>
  </si>
  <si>
    <t>programowany</t>
  </si>
  <si>
    <t>terapeutyczny</t>
  </si>
  <si>
    <t>2</t>
  </si>
  <si>
    <t>3</t>
  </si>
  <si>
    <t>Razem - grupa P</t>
  </si>
  <si>
    <t>zwykły</t>
  </si>
  <si>
    <t>Razem - grupa R</t>
  </si>
  <si>
    <t>TABL. 20</t>
  </si>
  <si>
    <t>Zażalenia złożone przez dyrektorów jednostek penitencjarnych na odmowę</t>
  </si>
  <si>
    <r>
      <t xml:space="preserve">udzielenia warunkowego przedterminowego zwolnienia na ich wniosek </t>
    </r>
    <r>
      <rPr>
        <vertAlign val="superscript"/>
        <sz val="12"/>
        <rFont val="Calibri"/>
        <family val="2"/>
        <charset val="238"/>
        <scheme val="minor"/>
      </rPr>
      <t>1</t>
    </r>
  </si>
  <si>
    <t>III kwartał 2024</t>
  </si>
  <si>
    <t>IV kwartał 2024</t>
  </si>
  <si>
    <t xml:space="preserve"> złożone</t>
  </si>
  <si>
    <t>Zażalenia</t>
  </si>
  <si>
    <t xml:space="preserve">        rozpatrzone*</t>
  </si>
  <si>
    <t>negatywnie</t>
  </si>
  <si>
    <t>pozytywnie</t>
  </si>
  <si>
    <t>Sprawy badane przez komisje penitencjarne w związku z nabyciem przez skazanego uprawnień do ubiegania się o warunkowe przedterminowe zwolnienie</t>
  </si>
  <si>
    <t>*- rozpatrzone w aktualnym kwartale sprawozdawczym</t>
  </si>
  <si>
    <t>TABL. 21</t>
  </si>
  <si>
    <r>
      <t xml:space="preserve">Samoagresje w kwartale sprawozdawczym </t>
    </r>
    <r>
      <rPr>
        <vertAlign val="superscript"/>
        <sz val="12"/>
        <rFont val="Calibri"/>
        <family val="2"/>
        <charset val="238"/>
        <scheme val="minor"/>
      </rPr>
      <t>1</t>
    </r>
  </si>
  <si>
    <t xml:space="preserve"> - odmowa przyjmowania pokarmów</t>
  </si>
  <si>
    <t xml:space="preserve"> - samouszkodzenia</t>
  </si>
  <si>
    <t xml:space="preserve"> - usiłowania samobójcze</t>
  </si>
  <si>
    <t>TABL. 22</t>
  </si>
  <si>
    <r>
      <t xml:space="preserve">Przyczyny samoagresji </t>
    </r>
    <r>
      <rPr>
        <vertAlign val="superscript"/>
        <sz val="12"/>
        <rFont val="Calibri"/>
        <family val="2"/>
        <charset val="238"/>
        <scheme val="minor"/>
      </rPr>
      <t>1</t>
    </r>
  </si>
  <si>
    <t xml:space="preserve">  - z powodu działalności administracji</t>
  </si>
  <si>
    <t xml:space="preserve">  - z powodu presji podkultury przestępczej</t>
  </si>
  <si>
    <t xml:space="preserve">  - z powodu uczestnictwa w podkulturze przestępczej</t>
  </si>
  <si>
    <t xml:space="preserve">  - z powodu działalności sądu , prokuratora</t>
  </si>
  <si>
    <t xml:space="preserve">  - z innych powodów</t>
  </si>
  <si>
    <t>TABL 23</t>
  </si>
  <si>
    <r>
      <t xml:space="preserve"> Wykonanie kary umieszczenia w celi izolacyjnej </t>
    </r>
    <r>
      <rPr>
        <vertAlign val="superscript"/>
        <sz val="12"/>
        <rFont val="Calibri"/>
        <family val="2"/>
        <charset val="238"/>
        <scheme val="minor"/>
      </rPr>
      <t>1</t>
    </r>
  </si>
  <si>
    <t>III kwartał
 2024 r.</t>
  </si>
  <si>
    <t>IV kwartał
 2024 r.</t>
  </si>
  <si>
    <t xml:space="preserve">    - tymczasowo aresztowani</t>
  </si>
  <si>
    <r>
      <t xml:space="preserve">TABL. 24    Zastosowanie art. 46 § 1 KK, wobec skazanych </t>
    </r>
    <r>
      <rPr>
        <vertAlign val="superscript"/>
        <sz val="12"/>
        <rFont val="Calibri"/>
        <family val="2"/>
        <charset val="238"/>
        <scheme val="minor"/>
      </rPr>
      <t>1</t>
    </r>
  </si>
  <si>
    <t>art. 46 § 1 KK</t>
  </si>
  <si>
    <t>TABL. 25</t>
  </si>
  <si>
    <r>
      <t xml:space="preserve">Liczba osób wobec których wykonano badania psychologiczne i psychiatryczne </t>
    </r>
    <r>
      <rPr>
        <vertAlign val="superscript"/>
        <sz val="12"/>
        <rFont val="Calibri"/>
        <family val="2"/>
        <charset val="238"/>
        <scheme val="minor"/>
      </rPr>
      <t>1</t>
    </r>
  </si>
  <si>
    <t xml:space="preserve">        Liczba osób przebadanych w okresie sprawozdawczym</t>
  </si>
  <si>
    <t xml:space="preserve">     w ośrodkach diagnostycznych</t>
  </si>
  <si>
    <t>poza ośrodkami diagnostycznymi</t>
  </si>
  <si>
    <t>w tym zarządz.</t>
  </si>
  <si>
    <t>przez sędziego</t>
  </si>
  <si>
    <t>penitencjarnego</t>
  </si>
  <si>
    <t>młodociani, którym pozostało co najmniej 6 miesięcy do nabycia prawa do ubiegania się o warunkowe zwolnienie</t>
  </si>
  <si>
    <t>młodociani sprawiający trudności</t>
  </si>
  <si>
    <t>inne osoby</t>
  </si>
  <si>
    <t>TABL. 26</t>
  </si>
  <si>
    <r>
      <t xml:space="preserve">Wykonanie budżetu więziennictwa </t>
    </r>
    <r>
      <rPr>
        <vertAlign val="superscript"/>
        <sz val="12"/>
        <rFont val="Calibri"/>
        <family val="2"/>
        <charset val="238"/>
        <scheme val="minor"/>
      </rPr>
      <t>2</t>
    </r>
  </si>
  <si>
    <t>(wraz z wydatkami pochodzącymi ze środków europejskich)</t>
  </si>
  <si>
    <t xml:space="preserve">Budżet po </t>
  </si>
  <si>
    <t xml:space="preserve">Wykonanie </t>
  </si>
  <si>
    <t>zmianach</t>
  </si>
  <si>
    <t>do 31.12.</t>
  </si>
  <si>
    <t>wykonania</t>
  </si>
  <si>
    <t>na 2024 r.</t>
  </si>
  <si>
    <t>2024 r.</t>
  </si>
  <si>
    <t>planu</t>
  </si>
  <si>
    <t>w stosunku</t>
  </si>
  <si>
    <t>rocznego</t>
  </si>
  <si>
    <t>do upływu</t>
  </si>
  <si>
    <t>(w tys. zł.)</t>
  </si>
  <si>
    <t>czasu</t>
  </si>
  <si>
    <t>Dochody ogółem</t>
  </si>
  <si>
    <t>w tym:</t>
  </si>
  <si>
    <t>z działalności więziennictwa</t>
  </si>
  <si>
    <t>pozostała działalność</t>
  </si>
  <si>
    <t>Wydatki ogółem</t>
  </si>
  <si>
    <t>na więziennictwo</t>
  </si>
  <si>
    <t>na świadczenia emerytalne</t>
  </si>
  <si>
    <t>na pozostałą działalność</t>
  </si>
  <si>
    <t>TABL.27</t>
  </si>
  <si>
    <r>
      <t xml:space="preserve">Wykonanie wydatków "więziennictwo"  </t>
    </r>
    <r>
      <rPr>
        <vertAlign val="superscript"/>
        <sz val="12"/>
        <rFont val="Calibri"/>
        <family val="2"/>
        <charset val="238"/>
        <scheme val="minor"/>
      </rPr>
      <t>2</t>
    </r>
  </si>
  <si>
    <t>świadczenia na rzecz osób fizycznych</t>
  </si>
  <si>
    <t>uposażenia i wynagrodzenia</t>
  </si>
  <si>
    <t>zakupy towarów i usług</t>
  </si>
  <si>
    <t>pozostałe wydatki bieżące</t>
  </si>
  <si>
    <t>wydatki majątkowe</t>
  </si>
  <si>
    <t xml:space="preserve">        </t>
  </si>
  <si>
    <r>
      <t xml:space="preserve">2 </t>
    </r>
    <r>
      <rPr>
        <i/>
        <sz val="9"/>
        <rFont val="Calibri"/>
        <family val="2"/>
        <charset val="238"/>
        <scheme val="minor"/>
      </rPr>
      <t>Źródło: Biuro Budżetu CZSW</t>
    </r>
  </si>
  <si>
    <t>Opracowanie:</t>
  </si>
  <si>
    <t>ppłk Katarzyna Kosmala</t>
  </si>
  <si>
    <t>Warszawa, dnia 24.01.2025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</si>
</sst>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  <scheme val="minor"/>
    </font>
    <font>
      <i/>
      <sz val="14"/>
      <color indexed="8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2"/>
      <name val="Arial CE"/>
      <charset val="238"/>
    </font>
    <font>
      <b/>
      <sz val="12"/>
      <name val="Arial CE"/>
      <charset val="238"/>
    </font>
    <font>
      <b/>
      <u/>
      <sz val="12"/>
      <name val="Calibri"/>
      <family val="2"/>
      <charset val="238"/>
      <scheme val="minor"/>
    </font>
    <font>
      <sz val="11"/>
      <name val="Arial CE"/>
      <charset val="238"/>
    </font>
    <font>
      <b/>
      <sz val="11"/>
      <name val="Arial CE"/>
      <charset val="238"/>
    </font>
    <font>
      <b/>
      <i/>
      <u/>
      <sz val="11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43"/>
      </patternFill>
    </fill>
    <fill>
      <patternFill patternType="solid">
        <fgColor theme="3" tint="0.79998168889431442"/>
        <bgColor indexed="43"/>
      </patternFill>
    </fill>
    <fill>
      <patternFill patternType="solid">
        <fgColor theme="4" tint="0.59999389629810485"/>
        <bgColor indexed="4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2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282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Fill="1" applyAlignment="1">
      <alignment horizontal="left"/>
    </xf>
    <xf numFmtId="0" fontId="2" fillId="0" borderId="0" xfId="0" applyFont="1" applyFill="1"/>
    <xf numFmtId="0" fontId="8" fillId="0" borderId="0" xfId="0" applyFont="1" applyFill="1"/>
    <xf numFmtId="0" fontId="8" fillId="0" borderId="0" xfId="0" applyFont="1"/>
    <xf numFmtId="0" fontId="8" fillId="0" borderId="0" xfId="0" quotePrefix="1" applyFont="1" applyAlignment="1">
      <alignment horizontal="left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8" fillId="0" borderId="0" xfId="2" applyFont="1"/>
    <xf numFmtId="0" fontId="8" fillId="0" borderId="0" xfId="2" applyFo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0" fontId="15" fillId="0" borderId="0" xfId="3" applyAlignment="1" applyProtection="1">
      <protection locked="0"/>
    </xf>
    <xf numFmtId="0" fontId="16" fillId="0" borderId="0" xfId="3" applyFont="1" applyAlignment="1" applyProtection="1">
      <protection locked="0"/>
    </xf>
    <xf numFmtId="0" fontId="15" fillId="0" borderId="0" xfId="3" applyAlignment="1" applyProtection="1"/>
    <xf numFmtId="0" fontId="16" fillId="0" borderId="0" xfId="3" applyFont="1" applyAlignment="1" applyProtection="1"/>
    <xf numFmtId="0" fontId="15" fillId="0" borderId="0" xfId="3" quotePrefix="1" applyAlignment="1" applyProtection="1"/>
    <xf numFmtId="0" fontId="1" fillId="0" borderId="0" xfId="2" applyFont="1"/>
    <xf numFmtId="0" fontId="8" fillId="0" borderId="0" xfId="2" applyFont="1" applyAlignment="1" applyProtection="1">
      <alignment vertical="top"/>
      <protection locked="0"/>
    </xf>
    <xf numFmtId="0" fontId="8" fillId="0" borderId="0" xfId="2" applyFont="1" applyAlignment="1" applyProtection="1">
      <alignment horizontal="center" vertical="top"/>
      <protection locked="0"/>
    </xf>
    <xf numFmtId="0" fontId="16" fillId="0" borderId="0" xfId="3" applyFont="1" applyAlignment="1" applyProtection="1">
      <alignment vertical="top"/>
    </xf>
    <xf numFmtId="0" fontId="16" fillId="0" borderId="0" xfId="3" quotePrefix="1" applyFont="1" applyAlignment="1" applyProtection="1">
      <protection locked="0"/>
    </xf>
    <xf numFmtId="0" fontId="14" fillId="0" borderId="0" xfId="0" applyFont="1"/>
    <xf numFmtId="0" fontId="1" fillId="0" borderId="0" xfId="0" applyFont="1"/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3" fontId="14" fillId="3" borderId="11" xfId="0" applyNumberFormat="1" applyFont="1" applyFill="1" applyBorder="1" applyAlignment="1">
      <alignment horizontal="right" wrapText="1"/>
    </xf>
    <xf numFmtId="3" fontId="18" fillId="2" borderId="13" xfId="0" applyNumberFormat="1" applyFont="1" applyFill="1" applyBorder="1" applyAlignment="1">
      <alignment horizontal="right" wrapText="1"/>
    </xf>
    <xf numFmtId="3" fontId="18" fillId="3" borderId="14" xfId="0" applyNumberFormat="1" applyFont="1" applyFill="1" applyBorder="1" applyAlignment="1">
      <alignment horizontal="right" wrapText="1"/>
    </xf>
    <xf numFmtId="0" fontId="3" fillId="0" borderId="0" xfId="0" applyFont="1"/>
    <xf numFmtId="0" fontId="3" fillId="3" borderId="15" xfId="0" applyFont="1" applyFill="1" applyBorder="1"/>
    <xf numFmtId="3" fontId="14" fillId="3" borderId="16" xfId="0" applyNumberFormat="1" applyFont="1" applyFill="1" applyBorder="1" applyAlignment="1">
      <alignment horizontal="right"/>
    </xf>
    <xf numFmtId="3" fontId="18" fillId="2" borderId="17" xfId="0" applyNumberFormat="1" applyFont="1" applyFill="1" applyBorder="1" applyAlignment="1">
      <alignment horizontal="right"/>
    </xf>
    <xf numFmtId="3" fontId="18" fillId="3" borderId="15" xfId="0" applyNumberFormat="1" applyFont="1" applyFill="1" applyBorder="1" applyAlignment="1">
      <alignment horizontal="right"/>
    </xf>
    <xf numFmtId="0" fontId="19" fillId="0" borderId="0" xfId="0" applyFont="1"/>
    <xf numFmtId="0" fontId="20" fillId="0" borderId="1" xfId="0" applyFont="1" applyBorder="1" applyAlignment="1">
      <alignment horizontal="left" vertical="center" wrapText="1"/>
    </xf>
    <xf numFmtId="3" fontId="21" fillId="0" borderId="9" xfId="0" applyNumberFormat="1" applyFont="1" applyFill="1" applyBorder="1" applyAlignment="1">
      <alignment horizontal="right" wrapText="1"/>
    </xf>
    <xf numFmtId="3" fontId="22" fillId="2" borderId="18" xfId="0" applyNumberFormat="1" applyFont="1" applyFill="1" applyBorder="1" applyAlignment="1">
      <alignment horizontal="right" wrapText="1"/>
    </xf>
    <xf numFmtId="3" fontId="14" fillId="0" borderId="1" xfId="0" applyNumberFormat="1" applyFont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0" fontId="19" fillId="0" borderId="0" xfId="0" applyFont="1" applyFill="1"/>
    <xf numFmtId="0" fontId="20" fillId="0" borderId="14" xfId="0" applyFont="1" applyFill="1" applyBorder="1" applyAlignment="1">
      <alignment horizontal="left" vertical="center" wrapText="1"/>
    </xf>
    <xf numFmtId="3" fontId="21" fillId="0" borderId="11" xfId="0" applyNumberFormat="1" applyFont="1" applyFill="1" applyBorder="1" applyAlignment="1">
      <alignment horizontal="right" wrapText="1"/>
    </xf>
    <xf numFmtId="3" fontId="22" fillId="2" borderId="13" xfId="0" applyNumberFormat="1" applyFont="1" applyFill="1" applyBorder="1" applyAlignment="1">
      <alignment horizontal="right" wrapText="1"/>
    </xf>
    <xf numFmtId="3" fontId="14" fillId="0" borderId="14" xfId="0" applyNumberFormat="1" applyFont="1" applyBorder="1" applyAlignment="1">
      <alignment horizontal="right"/>
    </xf>
    <xf numFmtId="3" fontId="14" fillId="0" borderId="14" xfId="0" applyNumberFormat="1" applyFont="1" applyFill="1" applyBorder="1" applyAlignment="1">
      <alignment horizontal="right"/>
    </xf>
    <xf numFmtId="3" fontId="18" fillId="2" borderId="18" xfId="0" applyNumberFormat="1" applyFont="1" applyFill="1" applyBorder="1" applyAlignment="1">
      <alignment horizontal="right" wrapText="1"/>
    </xf>
    <xf numFmtId="3" fontId="14" fillId="0" borderId="1" xfId="0" applyNumberFormat="1" applyFont="1" applyBorder="1"/>
    <xf numFmtId="3" fontId="14" fillId="0" borderId="14" xfId="0" applyNumberFormat="1" applyFont="1" applyBorder="1"/>
    <xf numFmtId="0" fontId="3" fillId="3" borderId="19" xfId="0" applyFont="1" applyFill="1" applyBorder="1"/>
    <xf numFmtId="3" fontId="14" fillId="3" borderId="20" xfId="0" applyNumberFormat="1" applyFont="1" applyFill="1" applyBorder="1" applyAlignment="1">
      <alignment horizontal="right"/>
    </xf>
    <xf numFmtId="3" fontId="18" fillId="2" borderId="8" xfId="0" applyNumberFormat="1" applyFont="1" applyFill="1" applyBorder="1" applyAlignment="1">
      <alignment horizontal="right"/>
    </xf>
    <xf numFmtId="3" fontId="18" fillId="3" borderId="19" xfId="0" applyNumberFormat="1" applyFont="1" applyFill="1" applyBorder="1" applyAlignment="1">
      <alignment horizontal="right"/>
    </xf>
    <xf numFmtId="0" fontId="1" fillId="0" borderId="0" xfId="0" applyFont="1" applyFill="1"/>
    <xf numFmtId="0" fontId="13" fillId="0" borderId="1" xfId="0" applyFont="1" applyBorder="1" applyAlignment="1">
      <alignment horizontal="left" vertical="center" wrapText="1"/>
    </xf>
    <xf numFmtId="3" fontId="23" fillId="0" borderId="9" xfId="0" applyNumberFormat="1" applyFont="1" applyFill="1" applyBorder="1" applyAlignment="1">
      <alignment horizontal="right" wrapText="1"/>
    </xf>
    <xf numFmtId="3" fontId="24" fillId="0" borderId="1" xfId="0" applyNumberFormat="1" applyFont="1" applyBorder="1"/>
    <xf numFmtId="0" fontId="20" fillId="0" borderId="1" xfId="0" applyFont="1" applyFill="1" applyBorder="1" applyAlignment="1">
      <alignment horizontal="left" vertical="center" wrapText="1"/>
    </xf>
    <xf numFmtId="0" fontId="2" fillId="0" borderId="0" xfId="0" applyFont="1"/>
    <xf numFmtId="0" fontId="24" fillId="0" borderId="0" xfId="0" applyFont="1" applyProtection="1"/>
    <xf numFmtId="0" fontId="25" fillId="0" borderId="0" xfId="0" applyFont="1" applyProtection="1"/>
    <xf numFmtId="0" fontId="19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3" fontId="14" fillId="3" borderId="21" xfId="0" applyNumberFormat="1" applyFont="1" applyFill="1" applyBorder="1" applyAlignment="1">
      <alignment horizontal="right"/>
    </xf>
    <xf numFmtId="3" fontId="18" fillId="2" borderId="3" xfId="0" applyNumberFormat="1" applyFont="1" applyFill="1" applyBorder="1" applyAlignment="1">
      <alignment horizontal="right" wrapText="1"/>
    </xf>
    <xf numFmtId="3" fontId="18" fillId="3" borderId="10" xfId="0" applyNumberFormat="1" applyFont="1" applyFill="1" applyBorder="1" applyAlignment="1">
      <alignment horizontal="right" wrapText="1"/>
    </xf>
    <xf numFmtId="3" fontId="14" fillId="3" borderId="16" xfId="0" applyNumberFormat="1" applyFont="1" applyFill="1" applyBorder="1" applyAlignment="1">
      <alignment horizontal="right" wrapText="1"/>
    </xf>
    <xf numFmtId="3" fontId="18" fillId="2" borderId="17" xfId="0" applyNumberFormat="1" applyFont="1" applyFill="1" applyBorder="1" applyAlignment="1">
      <alignment horizontal="right" wrapText="1"/>
    </xf>
    <xf numFmtId="3" fontId="22" fillId="3" borderId="15" xfId="0" applyNumberFormat="1" applyFont="1" applyFill="1" applyBorder="1" applyAlignment="1">
      <alignment horizontal="right"/>
    </xf>
    <xf numFmtId="3" fontId="14" fillId="0" borderId="9" xfId="0" applyNumberFormat="1" applyFont="1" applyFill="1" applyBorder="1" applyAlignment="1">
      <alignment horizontal="right" wrapText="1"/>
    </xf>
    <xf numFmtId="0" fontId="14" fillId="0" borderId="0" xfId="0" applyFont="1" applyFill="1"/>
    <xf numFmtId="0" fontId="14" fillId="0" borderId="6" xfId="0" applyFont="1" applyBorder="1" applyAlignment="1">
      <alignment vertical="top"/>
    </xf>
    <xf numFmtId="3" fontId="14" fillId="0" borderId="9" xfId="0" applyNumberFormat="1" applyFont="1" applyFill="1" applyBorder="1" applyAlignment="1">
      <alignment horizontal="right"/>
    </xf>
    <xf numFmtId="3" fontId="24" fillId="0" borderId="9" xfId="0" applyNumberFormat="1" applyFont="1" applyFill="1" applyBorder="1" applyAlignment="1">
      <alignment horizontal="right"/>
    </xf>
    <xf numFmtId="3" fontId="14" fillId="4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top"/>
    </xf>
    <xf numFmtId="3" fontId="14" fillId="0" borderId="21" xfId="0" applyNumberFormat="1" applyFont="1" applyFill="1" applyBorder="1" applyAlignment="1">
      <alignment horizontal="right" wrapText="1"/>
    </xf>
    <xf numFmtId="3" fontId="14" fillId="0" borderId="10" xfId="0" applyNumberFormat="1" applyFont="1" applyBorder="1" applyAlignment="1">
      <alignment horizontal="right"/>
    </xf>
    <xf numFmtId="3" fontId="14" fillId="0" borderId="10" xfId="0" applyNumberFormat="1" applyFont="1" applyBorder="1"/>
    <xf numFmtId="3" fontId="18" fillId="3" borderId="15" xfId="0" applyNumberFormat="1" applyFont="1" applyFill="1" applyBorder="1" applyAlignment="1">
      <alignment horizontal="right" wrapText="1"/>
    </xf>
    <xf numFmtId="0" fontId="14" fillId="0" borderId="3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3" fontId="14" fillId="0" borderId="20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 wrapText="1"/>
    </xf>
    <xf numFmtId="3" fontId="24" fillId="3" borderId="16" xfId="0" applyNumberFormat="1" applyFont="1" applyFill="1" applyBorder="1" applyAlignment="1">
      <alignment horizontal="right"/>
    </xf>
    <xf numFmtId="3" fontId="18" fillId="3" borderId="15" xfId="0" applyNumberFormat="1" applyFont="1" applyFill="1" applyBorder="1" applyAlignment="1"/>
    <xf numFmtId="0" fontId="26" fillId="0" borderId="0" xfId="0" applyFont="1"/>
    <xf numFmtId="0" fontId="18" fillId="0" borderId="0" xfId="0" applyFont="1"/>
    <xf numFmtId="0" fontId="27" fillId="0" borderId="0" xfId="0" applyFont="1"/>
    <xf numFmtId="0" fontId="18" fillId="2" borderId="23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8" fillId="2" borderId="37" xfId="0" applyFont="1" applyFill="1" applyBorder="1" applyAlignment="1">
      <alignment horizontal="center" wrapText="1"/>
    </xf>
    <xf numFmtId="0" fontId="18" fillId="2" borderId="5" xfId="0" applyFont="1" applyFill="1" applyBorder="1" applyAlignment="1">
      <alignment horizontal="center" wrapText="1"/>
    </xf>
    <xf numFmtId="3" fontId="18" fillId="2" borderId="13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wrapText="1"/>
    </xf>
    <xf numFmtId="0" fontId="22" fillId="3" borderId="40" xfId="0" applyFont="1" applyFill="1" applyBorder="1" applyProtection="1"/>
    <xf numFmtId="0" fontId="22" fillId="3" borderId="41" xfId="0" applyFont="1" applyFill="1" applyBorder="1" applyProtection="1"/>
    <xf numFmtId="3" fontId="24" fillId="3" borderId="20" xfId="0" applyNumberFormat="1" applyFont="1" applyFill="1" applyBorder="1" applyAlignment="1" applyProtection="1">
      <alignment horizontal="right"/>
    </xf>
    <xf numFmtId="3" fontId="22" fillId="2" borderId="8" xfId="0" applyNumberFormat="1" applyFont="1" applyFill="1" applyBorder="1" applyProtection="1"/>
    <xf numFmtId="3" fontId="22" fillId="3" borderId="42" xfId="0" applyNumberFormat="1" applyFont="1" applyFill="1" applyBorder="1" applyProtection="1"/>
    <xf numFmtId="3" fontId="18" fillId="3" borderId="42" xfId="0" applyNumberFormat="1" applyFont="1" applyFill="1" applyBorder="1"/>
    <xf numFmtId="3" fontId="22" fillId="3" borderId="43" xfId="0" applyNumberFormat="1" applyFont="1" applyFill="1" applyBorder="1" applyProtection="1"/>
    <xf numFmtId="0" fontId="24" fillId="0" borderId="44" xfId="0" applyFont="1" applyFill="1" applyBorder="1" applyProtection="1"/>
    <xf numFmtId="0" fontId="24" fillId="0" borderId="45" xfId="0" applyFont="1" applyFill="1" applyBorder="1" applyProtection="1"/>
    <xf numFmtId="3" fontId="24" fillId="0" borderId="46" xfId="0" applyNumberFormat="1" applyFont="1" applyFill="1" applyBorder="1" applyAlignment="1" applyProtection="1">
      <alignment horizontal="right"/>
    </xf>
    <xf numFmtId="3" fontId="22" fillId="2" borderId="47" xfId="0" applyNumberFormat="1" applyFont="1" applyFill="1" applyBorder="1" applyProtection="1"/>
    <xf numFmtId="3" fontId="24" fillId="0" borderId="48" xfId="0" applyNumberFormat="1" applyFont="1" applyFill="1" applyBorder="1" applyProtection="1"/>
    <xf numFmtId="3" fontId="24" fillId="0" borderId="49" xfId="0" applyNumberFormat="1" applyFont="1" applyBorder="1" applyProtection="1"/>
    <xf numFmtId="3" fontId="14" fillId="0" borderId="49" xfId="0" applyNumberFormat="1" applyFont="1" applyBorder="1"/>
    <xf numFmtId="3" fontId="14" fillId="0" borderId="48" xfId="0" applyNumberFormat="1" applyFont="1" applyFill="1" applyBorder="1"/>
    <xf numFmtId="3" fontId="14" fillId="0" borderId="50" xfId="0" applyNumberFormat="1" applyFont="1" applyBorder="1"/>
    <xf numFmtId="3" fontId="14" fillId="0" borderId="51" xfId="0" applyNumberFormat="1" applyFont="1" applyBorder="1"/>
    <xf numFmtId="0" fontId="24" fillId="0" borderId="49" xfId="0" applyFont="1" applyFill="1" applyBorder="1" applyProtection="1"/>
    <xf numFmtId="3" fontId="24" fillId="0" borderId="53" xfId="0" applyNumberFormat="1" applyFont="1" applyFill="1" applyBorder="1" applyAlignment="1" applyProtection="1">
      <alignment horizontal="right"/>
    </xf>
    <xf numFmtId="3" fontId="22" fillId="2" borderId="54" xfId="0" applyNumberFormat="1" applyFont="1" applyFill="1" applyBorder="1" applyProtection="1"/>
    <xf numFmtId="3" fontId="14" fillId="0" borderId="55" xfId="0" applyNumberFormat="1" applyFont="1" applyBorder="1"/>
    <xf numFmtId="0" fontId="24" fillId="0" borderId="49" xfId="0" applyFont="1" applyFill="1" applyBorder="1"/>
    <xf numFmtId="3" fontId="24" fillId="0" borderId="53" xfId="0" applyNumberFormat="1" applyFont="1" applyFill="1" applyBorder="1" applyAlignment="1">
      <alignment horizontal="right"/>
    </xf>
    <xf numFmtId="3" fontId="24" fillId="0" borderId="49" xfId="0" applyNumberFormat="1" applyFont="1" applyBorder="1"/>
    <xf numFmtId="3" fontId="24" fillId="0" borderId="56" xfId="0" applyNumberFormat="1" applyFont="1" applyFill="1" applyBorder="1" applyAlignment="1">
      <alignment horizontal="right"/>
    </xf>
    <xf numFmtId="0" fontId="24" fillId="4" borderId="53" xfId="0" applyFont="1" applyFill="1" applyBorder="1"/>
    <xf numFmtId="0" fontId="24" fillId="0" borderId="57" xfId="0" applyFont="1" applyFill="1" applyBorder="1"/>
    <xf numFmtId="0" fontId="24" fillId="0" borderId="59" xfId="0" applyFont="1" applyFill="1" applyBorder="1"/>
    <xf numFmtId="3" fontId="24" fillId="0" borderId="31" xfId="0" applyNumberFormat="1" applyFont="1" applyFill="1" applyBorder="1" applyAlignment="1">
      <alignment horizontal="right"/>
    </xf>
    <xf numFmtId="3" fontId="22" fillId="2" borderId="60" xfId="0" applyNumberFormat="1" applyFont="1" applyFill="1" applyBorder="1" applyProtection="1"/>
    <xf numFmtId="3" fontId="24" fillId="0" borderId="59" xfId="0" applyNumberFormat="1" applyFont="1" applyBorder="1" applyProtection="1"/>
    <xf numFmtId="3" fontId="14" fillId="0" borderId="59" xfId="0" applyNumberFormat="1" applyFont="1" applyBorder="1"/>
    <xf numFmtId="3" fontId="14" fillId="0" borderId="61" xfId="0" applyNumberFormat="1" applyFont="1" applyBorder="1"/>
    <xf numFmtId="0" fontId="22" fillId="3" borderId="34" xfId="0" applyFont="1" applyFill="1" applyBorder="1" applyProtection="1"/>
    <xf numFmtId="0" fontId="22" fillId="3" borderId="0" xfId="0" applyFont="1" applyFill="1" applyBorder="1" applyProtection="1"/>
    <xf numFmtId="3" fontId="24" fillId="3" borderId="16" xfId="0" applyNumberFormat="1" applyFont="1" applyFill="1" applyBorder="1" applyAlignment="1" applyProtection="1">
      <alignment horizontal="right"/>
    </xf>
    <xf numFmtId="3" fontId="22" fillId="2" borderId="62" xfId="0" applyNumberFormat="1" applyFont="1" applyFill="1" applyBorder="1" applyProtection="1"/>
    <xf numFmtId="3" fontId="22" fillId="3" borderId="19" xfId="0" applyNumberFormat="1" applyFont="1" applyFill="1" applyBorder="1" applyProtection="1"/>
    <xf numFmtId="0" fontId="24" fillId="0" borderId="53" xfId="0" applyFont="1" applyFill="1" applyBorder="1" applyProtection="1"/>
    <xf numFmtId="0" fontId="24" fillId="0" borderId="57" xfId="0" applyFont="1" applyFill="1" applyBorder="1" applyProtection="1"/>
    <xf numFmtId="3" fontId="24" fillId="0" borderId="63" xfId="0" applyNumberFormat="1" applyFont="1" applyFill="1" applyBorder="1" applyAlignment="1" applyProtection="1">
      <alignment horizontal="right"/>
    </xf>
    <xf numFmtId="0" fontId="24" fillId="0" borderId="53" xfId="0" applyFont="1" applyFill="1" applyBorder="1"/>
    <xf numFmtId="0" fontId="18" fillId="0" borderId="0" xfId="0" applyFont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 applyFill="1" applyBorder="1"/>
    <xf numFmtId="3" fontId="22" fillId="0" borderId="0" xfId="0" applyNumberFormat="1" applyFont="1" applyFill="1" applyBorder="1" applyProtection="1"/>
    <xf numFmtId="3" fontId="24" fillId="0" borderId="0" xfId="0" applyNumberFormat="1" applyFont="1" applyFill="1" applyBorder="1" applyProtection="1"/>
    <xf numFmtId="0" fontId="14" fillId="0" borderId="0" xfId="0" applyFont="1" applyFill="1" applyBorder="1"/>
    <xf numFmtId="0" fontId="14" fillId="0" borderId="0" xfId="0" applyFont="1" applyBorder="1"/>
    <xf numFmtId="0" fontId="22" fillId="0" borderId="0" xfId="0" applyFont="1" applyProtection="1"/>
    <xf numFmtId="0" fontId="25" fillId="0" borderId="0" xfId="0" applyFont="1"/>
    <xf numFmtId="0" fontId="18" fillId="2" borderId="10" xfId="0" applyFont="1" applyFill="1" applyBorder="1" applyAlignment="1">
      <alignment horizontal="center" vertical="center"/>
    </xf>
    <xf numFmtId="0" fontId="14" fillId="2" borderId="74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wrapText="1"/>
    </xf>
    <xf numFmtId="0" fontId="14" fillId="2" borderId="75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65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/>
    </xf>
    <xf numFmtId="0" fontId="22" fillId="3" borderId="31" xfId="0" applyFont="1" applyFill="1" applyBorder="1" applyProtection="1"/>
    <xf numFmtId="0" fontId="22" fillId="3" borderId="32" xfId="0" applyFont="1" applyFill="1" applyBorder="1" applyProtection="1"/>
    <xf numFmtId="3" fontId="22" fillId="3" borderId="65" xfId="0" applyNumberFormat="1" applyFont="1" applyFill="1" applyBorder="1" applyProtection="1"/>
    <xf numFmtId="3" fontId="24" fillId="3" borderId="32" xfId="0" applyNumberFormat="1" applyFont="1" applyFill="1" applyBorder="1" applyProtection="1"/>
    <xf numFmtId="3" fontId="22" fillId="2" borderId="76" xfId="0" applyNumberFormat="1" applyFont="1" applyFill="1" applyBorder="1" applyProtection="1"/>
    <xf numFmtId="3" fontId="22" fillId="3" borderId="64" xfId="0" applyNumberFormat="1" applyFont="1" applyFill="1" applyBorder="1" applyProtection="1"/>
    <xf numFmtId="3" fontId="18" fillId="3" borderId="49" xfId="0" applyNumberFormat="1" applyFont="1" applyFill="1" applyBorder="1"/>
    <xf numFmtId="0" fontId="18" fillId="3" borderId="49" xfId="0" applyFont="1" applyFill="1" applyBorder="1"/>
    <xf numFmtId="0" fontId="24" fillId="0" borderId="56" xfId="0" applyFont="1" applyFill="1" applyBorder="1" applyProtection="1"/>
    <xf numFmtId="3" fontId="22" fillId="0" borderId="57" xfId="0" applyNumberFormat="1" applyFont="1" applyFill="1" applyBorder="1" applyProtection="1"/>
    <xf numFmtId="3" fontId="24" fillId="0" borderId="56" xfId="0" applyNumberFormat="1" applyFont="1" applyFill="1" applyBorder="1" applyProtection="1"/>
    <xf numFmtId="3" fontId="22" fillId="2" borderId="77" xfId="0" applyNumberFormat="1" applyFont="1" applyFill="1" applyBorder="1" applyProtection="1"/>
    <xf numFmtId="3" fontId="22" fillId="0" borderId="49" xfId="0" applyNumberFormat="1" applyFont="1" applyFill="1" applyBorder="1" applyProtection="1"/>
    <xf numFmtId="0" fontId="18" fillId="0" borderId="49" xfId="0" applyFont="1" applyFill="1" applyBorder="1"/>
    <xf numFmtId="0" fontId="14" fillId="0" borderId="49" xfId="0" applyFont="1" applyBorder="1"/>
    <xf numFmtId="3" fontId="24" fillId="0" borderId="53" xfId="0" applyNumberFormat="1" applyFont="1" applyFill="1" applyBorder="1" applyProtection="1"/>
    <xf numFmtId="0" fontId="24" fillId="0" borderId="78" xfId="0" applyFont="1" applyFill="1" applyBorder="1" applyProtection="1"/>
    <xf numFmtId="0" fontId="24" fillId="0" borderId="79" xfId="0" applyFont="1" applyFill="1" applyBorder="1" applyProtection="1"/>
    <xf numFmtId="3" fontId="22" fillId="0" borderId="80" xfId="0" applyNumberFormat="1" applyFont="1" applyFill="1" applyBorder="1" applyProtection="1"/>
    <xf numFmtId="0" fontId="6" fillId="0" borderId="0" xfId="0" applyFont="1" applyBorder="1" applyProtection="1"/>
    <xf numFmtId="3" fontId="28" fillId="0" borderId="0" xfId="0" applyNumberFormat="1" applyFont="1" applyBorder="1" applyProtection="1"/>
    <xf numFmtId="3" fontId="28" fillId="0" borderId="0" xfId="0" applyNumberFormat="1" applyFont="1" applyFill="1" applyBorder="1" applyProtection="1"/>
    <xf numFmtId="3" fontId="6" fillId="0" borderId="0" xfId="0" applyNumberFormat="1" applyFont="1" applyBorder="1" applyProtection="1"/>
    <xf numFmtId="0" fontId="19" fillId="0" borderId="0" xfId="0" applyFont="1" applyBorder="1"/>
    <xf numFmtId="0" fontId="23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5" fillId="0" borderId="0" xfId="0" applyFont="1" applyAlignment="1"/>
    <xf numFmtId="0" fontId="14" fillId="0" borderId="0" xfId="0" applyFont="1" applyAlignment="1"/>
    <xf numFmtId="0" fontId="14" fillId="2" borderId="31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3" fontId="22" fillId="3" borderId="32" xfId="0" applyNumberFormat="1" applyFont="1" applyFill="1" applyBorder="1" applyProtection="1"/>
    <xf numFmtId="3" fontId="22" fillId="2" borderId="87" xfId="0" applyNumberFormat="1" applyFont="1" applyFill="1" applyBorder="1" applyProtection="1"/>
    <xf numFmtId="3" fontId="22" fillId="3" borderId="88" xfId="0" applyNumberFormat="1" applyFont="1" applyFill="1" applyBorder="1" applyProtection="1"/>
    <xf numFmtId="0" fontId="18" fillId="3" borderId="89" xfId="0" applyFont="1" applyFill="1" applyBorder="1"/>
    <xf numFmtId="3" fontId="22" fillId="0" borderId="56" xfId="0" applyNumberFormat="1" applyFont="1" applyFill="1" applyBorder="1" applyProtection="1"/>
    <xf numFmtId="3" fontId="22" fillId="2" borderId="90" xfId="0" applyNumberFormat="1" applyFont="1" applyFill="1" applyBorder="1" applyProtection="1"/>
    <xf numFmtId="3" fontId="22" fillId="0" borderId="53" xfId="0" applyNumberFormat="1" applyFont="1" applyFill="1" applyBorder="1" applyProtection="1"/>
    <xf numFmtId="0" fontId="14" fillId="2" borderId="93" xfId="0" applyFont="1" applyFill="1" applyBorder="1" applyAlignment="1">
      <alignment horizontal="center" wrapText="1"/>
    </xf>
    <xf numFmtId="0" fontId="18" fillId="2" borderId="93" xfId="0" applyFont="1" applyFill="1" applyBorder="1" applyAlignment="1">
      <alignment horizontal="center" wrapText="1"/>
    </xf>
    <xf numFmtId="0" fontId="18" fillId="2" borderId="94" xfId="0" applyFont="1" applyFill="1" applyBorder="1" applyAlignment="1">
      <alignment horizontal="center" vertical="center"/>
    </xf>
    <xf numFmtId="4" fontId="14" fillId="0" borderId="94" xfId="0" applyNumberFormat="1" applyFont="1" applyFill="1" applyBorder="1" applyAlignment="1">
      <alignment horizontal="right"/>
    </xf>
    <xf numFmtId="4" fontId="29" fillId="3" borderId="93" xfId="0" applyNumberFormat="1" applyFont="1" applyFill="1" applyBorder="1" applyAlignment="1" applyProtection="1">
      <alignment horizontal="right"/>
    </xf>
    <xf numFmtId="4" fontId="23" fillId="2" borderId="93" xfId="0" applyNumberFormat="1" applyFont="1" applyFill="1" applyBorder="1" applyAlignment="1" applyProtection="1">
      <alignment horizontal="right"/>
    </xf>
    <xf numFmtId="0" fontId="22" fillId="2" borderId="100" xfId="0" applyFont="1" applyFill="1" applyBorder="1" applyAlignment="1" applyProtection="1">
      <alignment horizontal="center" vertical="center" wrapText="1"/>
    </xf>
    <xf numFmtId="0" fontId="22" fillId="2" borderId="101" xfId="0" applyFont="1" applyFill="1" applyBorder="1" applyAlignment="1" applyProtection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>
      <alignment horizontal="center" vertical="center" wrapText="1"/>
    </xf>
    <xf numFmtId="0" fontId="14" fillId="2" borderId="99" xfId="0" applyFont="1" applyFill="1" applyBorder="1" applyAlignment="1">
      <alignment horizontal="center" vertical="center" wrapText="1"/>
    </xf>
    <xf numFmtId="0" fontId="18" fillId="2" borderId="73" xfId="0" applyFont="1" applyFill="1" applyBorder="1" applyAlignment="1">
      <alignment horizontal="center" vertical="center" wrapText="1"/>
    </xf>
    <xf numFmtId="0" fontId="18" fillId="2" borderId="98" xfId="0" applyFont="1" applyFill="1" applyBorder="1" applyAlignment="1">
      <alignment horizontal="center" vertical="center"/>
    </xf>
    <xf numFmtId="0" fontId="14" fillId="2" borderId="98" xfId="0" applyFont="1" applyFill="1" applyBorder="1" applyAlignment="1">
      <alignment horizontal="center" vertical="center" wrapText="1"/>
    </xf>
    <xf numFmtId="0" fontId="18" fillId="2" borderId="98" xfId="0" applyFont="1" applyFill="1" applyBorder="1" applyAlignment="1">
      <alignment horizontal="center" vertical="center" wrapText="1"/>
    </xf>
    <xf numFmtId="0" fontId="14" fillId="2" borderId="92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0" fontId="14" fillId="2" borderId="94" xfId="0" applyFont="1" applyFill="1" applyBorder="1" applyAlignment="1">
      <alignment horizontal="center" vertical="center"/>
    </xf>
    <xf numFmtId="0" fontId="14" fillId="2" borderId="94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4" fillId="3" borderId="103" xfId="0" quotePrefix="1" applyNumberFormat="1" applyFont="1" applyFill="1" applyBorder="1" applyAlignment="1">
      <alignment horizontal="right" wrapText="1"/>
    </xf>
    <xf numFmtId="3" fontId="18" fillId="2" borderId="104" xfId="0" applyNumberFormat="1" applyFont="1" applyFill="1" applyBorder="1" applyAlignment="1">
      <alignment horizontal="right" wrapText="1"/>
    </xf>
    <xf numFmtId="0" fontId="18" fillId="3" borderId="15" xfId="0" applyFont="1" applyFill="1" applyBorder="1" applyAlignment="1">
      <alignment horizontal="left" vertical="center"/>
    </xf>
    <xf numFmtId="3" fontId="18" fillId="2" borderId="105" xfId="0" applyNumberFormat="1" applyFont="1" applyFill="1" applyBorder="1" applyAlignment="1">
      <alignment horizontal="right" wrapText="1"/>
    </xf>
    <xf numFmtId="3" fontId="14" fillId="3" borderId="15" xfId="0" applyNumberFormat="1" applyFont="1" applyFill="1" applyBorder="1" applyAlignment="1">
      <alignment horizontal="right"/>
    </xf>
    <xf numFmtId="0" fontId="14" fillId="0" borderId="19" xfId="0" applyFont="1" applyFill="1" applyBorder="1" applyAlignment="1">
      <alignment wrapText="1"/>
    </xf>
    <xf numFmtId="3" fontId="14" fillId="0" borderId="99" xfId="0" applyNumberFormat="1" applyFont="1" applyFill="1" applyBorder="1" applyAlignment="1">
      <alignment horizontal="right" wrapText="1"/>
    </xf>
    <xf numFmtId="3" fontId="18" fillId="2" borderId="73" xfId="0" applyNumberFormat="1" applyFont="1" applyFill="1" applyBorder="1" applyAlignment="1">
      <alignment horizontal="right" wrapText="1"/>
    </xf>
    <xf numFmtId="3" fontId="14" fillId="0" borderId="19" xfId="0" applyNumberFormat="1" applyFont="1" applyBorder="1" applyAlignment="1">
      <alignment horizontal="right"/>
    </xf>
    <xf numFmtId="0" fontId="14" fillId="0" borderId="94" xfId="0" applyFont="1" applyFill="1" applyBorder="1" applyAlignment="1">
      <alignment wrapText="1"/>
    </xf>
    <xf numFmtId="3" fontId="14" fillId="0" borderId="91" xfId="0" applyNumberFormat="1" applyFont="1" applyFill="1" applyBorder="1" applyAlignment="1">
      <alignment horizontal="right" wrapText="1"/>
    </xf>
    <xf numFmtId="3" fontId="18" fillId="2" borderId="75" xfId="0" applyNumberFormat="1" applyFont="1" applyFill="1" applyBorder="1" applyAlignment="1">
      <alignment horizontal="right" wrapText="1"/>
    </xf>
    <xf numFmtId="0" fontId="14" fillId="0" borderId="98" xfId="0" applyFont="1" applyFill="1" applyBorder="1" applyAlignment="1">
      <alignment wrapText="1"/>
    </xf>
    <xf numFmtId="3" fontId="14" fillId="0" borderId="95" xfId="0" applyNumberFormat="1" applyFont="1" applyFill="1" applyBorder="1" applyAlignment="1">
      <alignment horizontal="right" wrapText="1"/>
    </xf>
    <xf numFmtId="3" fontId="14" fillId="0" borderId="98" xfId="0" applyNumberFormat="1" applyFont="1" applyBorder="1" applyAlignment="1">
      <alignment horizontal="right"/>
    </xf>
    <xf numFmtId="0" fontId="14" fillId="0" borderId="15" xfId="0" applyFont="1" applyFill="1" applyBorder="1" applyAlignment="1">
      <alignment wrapText="1"/>
    </xf>
    <xf numFmtId="3" fontId="14" fillId="0" borderId="16" xfId="0" applyNumberFormat="1" applyFont="1" applyFill="1" applyBorder="1" applyAlignment="1">
      <alignment horizontal="right" wrapText="1"/>
    </xf>
    <xf numFmtId="3" fontId="14" fillId="0" borderId="15" xfId="0" applyNumberFormat="1" applyFont="1" applyBorder="1" applyAlignment="1">
      <alignment horizontal="right"/>
    </xf>
    <xf numFmtId="0" fontId="14" fillId="0" borderId="1" xfId="0" applyFont="1" applyFill="1" applyBorder="1" applyAlignment="1">
      <alignment wrapText="1"/>
    </xf>
    <xf numFmtId="0" fontId="14" fillId="0" borderId="14" xfId="0" applyFont="1" applyFill="1" applyBorder="1" applyAlignment="1">
      <alignment wrapText="1"/>
    </xf>
    <xf numFmtId="3" fontId="14" fillId="0" borderId="11" xfId="0" applyNumberFormat="1" applyFont="1" applyFill="1" applyBorder="1" applyAlignment="1">
      <alignment horizontal="right" wrapText="1"/>
    </xf>
    <xf numFmtId="3" fontId="18" fillId="2" borderId="106" xfId="0" applyNumberFormat="1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wrapText="1"/>
    </xf>
    <xf numFmtId="0" fontId="14" fillId="2" borderId="98" xfId="0" applyFont="1" applyFill="1" applyBorder="1" applyAlignment="1">
      <alignment horizontal="center" vertical="center"/>
    </xf>
    <xf numFmtId="3" fontId="14" fillId="3" borderId="96" xfId="0" applyNumberFormat="1" applyFont="1" applyFill="1" applyBorder="1" applyAlignment="1">
      <alignment horizontal="right" wrapText="1"/>
    </xf>
    <xf numFmtId="3" fontId="18" fillId="2" borderId="104" xfId="0" applyNumberFormat="1" applyFont="1" applyFill="1" applyBorder="1" applyAlignment="1">
      <alignment wrapText="1"/>
    </xf>
    <xf numFmtId="3" fontId="18" fillId="2" borderId="14" xfId="0" applyNumberFormat="1" applyFont="1" applyFill="1" applyBorder="1" applyAlignment="1">
      <alignment wrapText="1"/>
    </xf>
    <xf numFmtId="3" fontId="14" fillId="2" borderId="15" xfId="0" applyNumberFormat="1" applyFont="1" applyFill="1" applyBorder="1" applyAlignment="1">
      <alignment horizontal="right"/>
    </xf>
    <xf numFmtId="0" fontId="14" fillId="0" borderId="0" xfId="0" applyFont="1" applyFill="1" applyAlignment="1">
      <alignment wrapText="1"/>
    </xf>
    <xf numFmtId="3" fontId="14" fillId="0" borderId="91" xfId="0" applyNumberFormat="1" applyFont="1" applyFill="1" applyBorder="1" applyAlignment="1">
      <alignment horizontal="right"/>
    </xf>
    <xf numFmtId="3" fontId="14" fillId="0" borderId="98" xfId="0" applyNumberFormat="1" applyFont="1" applyBorder="1"/>
    <xf numFmtId="3" fontId="14" fillId="0" borderId="0" xfId="0" applyNumberFormat="1" applyFont="1"/>
    <xf numFmtId="3" fontId="14" fillId="0" borderId="92" xfId="0" applyNumberFormat="1" applyFont="1" applyBorder="1"/>
    <xf numFmtId="3" fontId="14" fillId="0" borderId="19" xfId="0" applyNumberFormat="1" applyFont="1" applyBorder="1"/>
    <xf numFmtId="3" fontId="14" fillId="0" borderId="91" xfId="0" applyNumberFormat="1" applyFont="1" applyBorder="1"/>
    <xf numFmtId="3" fontId="14" fillId="0" borderId="93" xfId="0" applyNumberFormat="1" applyFont="1" applyBorder="1"/>
    <xf numFmtId="0" fontId="32" fillId="0" borderId="0" xfId="0" applyFont="1"/>
    <xf numFmtId="0" fontId="24" fillId="0" borderId="0" xfId="0" applyFont="1"/>
    <xf numFmtId="0" fontId="18" fillId="2" borderId="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wrapText="1"/>
    </xf>
    <xf numFmtId="0" fontId="14" fillId="2" borderId="99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29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vertical="center"/>
    </xf>
    <xf numFmtId="3" fontId="18" fillId="3" borderId="16" xfId="0" applyNumberFormat="1" applyFont="1" applyFill="1" applyBorder="1" applyAlignment="1">
      <alignment horizontal="right"/>
    </xf>
    <xf numFmtId="3" fontId="18" fillId="3" borderId="108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3" fontId="22" fillId="2" borderId="18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/>
    </xf>
    <xf numFmtId="3" fontId="18" fillId="2" borderId="18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center" wrapText="1"/>
    </xf>
    <xf numFmtId="0" fontId="8" fillId="0" borderId="0" xfId="0" applyFont="1" applyProtection="1"/>
    <xf numFmtId="0" fontId="33" fillId="2" borderId="96" xfId="0" applyFont="1" applyFill="1" applyBorder="1" applyAlignment="1">
      <alignment horizontal="center" vertical="center"/>
    </xf>
    <xf numFmtId="0" fontId="33" fillId="2" borderId="18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3" fontId="14" fillId="3" borderId="11" xfId="0" applyNumberFormat="1" applyFont="1" applyFill="1" applyBorder="1" applyAlignment="1">
      <alignment horizontal="right"/>
    </xf>
    <xf numFmtId="3" fontId="18" fillId="2" borderId="110" xfId="0" applyNumberFormat="1" applyFont="1" applyFill="1" applyBorder="1" applyAlignment="1">
      <alignment horizontal="right" wrapText="1"/>
    </xf>
    <xf numFmtId="3" fontId="18" fillId="3" borderId="98" xfId="0" applyNumberFormat="1" applyFont="1" applyFill="1" applyBorder="1" applyAlignment="1">
      <alignment horizontal="right" wrapText="1"/>
    </xf>
    <xf numFmtId="3" fontId="18" fillId="0" borderId="19" xfId="0" applyNumberFormat="1" applyFont="1" applyFill="1" applyBorder="1" applyAlignment="1">
      <alignment horizontal="right"/>
    </xf>
    <xf numFmtId="3" fontId="14" fillId="3" borderId="99" xfId="0" applyNumberFormat="1" applyFont="1" applyFill="1" applyBorder="1" applyAlignment="1">
      <alignment horizontal="right"/>
    </xf>
    <xf numFmtId="3" fontId="18" fillId="2" borderId="8" xfId="0" applyNumberFormat="1" applyFont="1" applyFill="1" applyBorder="1" applyAlignment="1">
      <alignment horizontal="right" wrapText="1"/>
    </xf>
    <xf numFmtId="3" fontId="18" fillId="3" borderId="19" xfId="0" applyNumberFormat="1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3" fontId="14" fillId="0" borderId="99" xfId="0" applyNumberFormat="1" applyFont="1" applyFill="1" applyBorder="1" applyAlignment="1">
      <alignment horizontal="right"/>
    </xf>
    <xf numFmtId="3" fontId="14" fillId="0" borderId="19" xfId="0" applyNumberFormat="1" applyFont="1" applyFill="1" applyBorder="1" applyAlignment="1">
      <alignment horizontal="right" wrapText="1"/>
    </xf>
    <xf numFmtId="3" fontId="14" fillId="0" borderId="95" xfId="0" applyNumberFormat="1" applyFont="1" applyFill="1" applyBorder="1" applyAlignment="1">
      <alignment horizontal="right"/>
    </xf>
    <xf numFmtId="3" fontId="14" fillId="3" borderId="111" xfId="0" applyNumberFormat="1" applyFont="1" applyFill="1" applyBorder="1" applyAlignment="1">
      <alignment horizontal="right"/>
    </xf>
    <xf numFmtId="3" fontId="18" fillId="3" borderId="114" xfId="0" applyNumberFormat="1" applyFont="1" applyFill="1" applyBorder="1" applyAlignment="1">
      <alignment horizontal="right"/>
    </xf>
    <xf numFmtId="3" fontId="18" fillId="3" borderId="115" xfId="0" applyNumberFormat="1" applyFont="1" applyFill="1" applyBorder="1" applyAlignment="1">
      <alignment horizontal="right"/>
    </xf>
    <xf numFmtId="0" fontId="36" fillId="2" borderId="98" xfId="0" applyFont="1" applyFill="1" applyBorder="1" applyAlignment="1">
      <alignment horizontal="center" vertical="center"/>
    </xf>
    <xf numFmtId="0" fontId="35" fillId="2" borderId="98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wrapText="1"/>
    </xf>
    <xf numFmtId="0" fontId="35" fillId="2" borderId="73" xfId="0" applyFont="1" applyFill="1" applyBorder="1" applyAlignment="1">
      <alignment horizontal="center" wrapText="1"/>
    </xf>
    <xf numFmtId="0" fontId="35" fillId="2" borderId="98" xfId="0" applyFont="1" applyFill="1" applyBorder="1" applyAlignment="1">
      <alignment horizontal="center" vertical="center"/>
    </xf>
    <xf numFmtId="3" fontId="35" fillId="3" borderId="9" xfId="0" applyNumberFormat="1" applyFont="1" applyFill="1" applyBorder="1" applyAlignment="1">
      <alignment horizontal="right" wrapText="1"/>
    </xf>
    <xf numFmtId="3" fontId="36" fillId="2" borderId="75" xfId="0" applyNumberFormat="1" applyFont="1" applyFill="1" applyBorder="1" applyAlignment="1">
      <alignment wrapText="1"/>
    </xf>
    <xf numFmtId="3" fontId="36" fillId="3" borderId="1" xfId="0" applyNumberFormat="1" applyFont="1" applyFill="1" applyBorder="1" applyAlignment="1"/>
    <xf numFmtId="3" fontId="35" fillId="0" borderId="9" xfId="0" applyNumberFormat="1" applyFont="1" applyFill="1" applyBorder="1" applyAlignment="1">
      <alignment horizontal="right" wrapText="1"/>
    </xf>
    <xf numFmtId="3" fontId="35" fillId="0" borderId="1" xfId="0" applyNumberFormat="1" applyFont="1" applyFill="1" applyBorder="1" applyAlignment="1"/>
    <xf numFmtId="3" fontId="34" fillId="0" borderId="1" xfId="0" applyNumberFormat="1" applyFont="1" applyFill="1" applyBorder="1" applyAlignment="1" applyProtection="1"/>
    <xf numFmtId="3" fontId="35" fillId="0" borderId="1" xfId="0" applyNumberFormat="1" applyFont="1" applyBorder="1" applyAlignment="1"/>
    <xf numFmtId="3" fontId="34" fillId="0" borderId="9" xfId="0" applyNumberFormat="1" applyFont="1" applyFill="1" applyBorder="1" applyAlignment="1">
      <alignment horizontal="right" wrapText="1"/>
    </xf>
    <xf numFmtId="4" fontId="29" fillId="0" borderId="0" xfId="0" applyNumberFormat="1" applyFont="1" applyFill="1" applyBorder="1" applyProtection="1"/>
    <xf numFmtId="0" fontId="36" fillId="2" borderId="129" xfId="0" applyFont="1" applyFill="1" applyBorder="1" applyAlignment="1">
      <alignment horizontal="center" vertical="center"/>
    </xf>
    <xf numFmtId="0" fontId="35" fillId="2" borderId="129" xfId="0" applyFont="1" applyFill="1" applyBorder="1" applyAlignment="1">
      <alignment horizontal="center" vertical="center" wrapText="1"/>
    </xf>
    <xf numFmtId="0" fontId="36" fillId="2" borderId="129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wrapText="1"/>
    </xf>
    <xf numFmtId="0" fontId="35" fillId="2" borderId="131" xfId="0" applyFont="1" applyFill="1" applyBorder="1" applyAlignment="1">
      <alignment horizontal="center" wrapText="1"/>
    </xf>
    <xf numFmtId="0" fontId="35" fillId="2" borderId="129" xfId="0" applyFont="1" applyFill="1" applyBorder="1" applyAlignment="1">
      <alignment horizontal="center" vertical="center"/>
    </xf>
    <xf numFmtId="0" fontId="38" fillId="3" borderId="124" xfId="0" applyFont="1" applyFill="1" applyBorder="1" applyAlignment="1" applyProtection="1">
      <alignment horizontal="left" vertical="center"/>
    </xf>
    <xf numFmtId="0" fontId="38" fillId="3" borderId="125" xfId="0" applyFont="1" applyFill="1" applyBorder="1" applyAlignment="1" applyProtection="1">
      <alignment vertical="center"/>
    </xf>
    <xf numFmtId="3" fontId="38" fillId="3" borderId="126" xfId="0" applyNumberFormat="1" applyFont="1" applyFill="1" applyBorder="1" applyProtection="1"/>
    <xf numFmtId="3" fontId="34" fillId="3" borderId="125" xfId="0" applyNumberFormat="1" applyFont="1" applyFill="1" applyBorder="1" applyAlignment="1" applyProtection="1">
      <alignment horizontal="right"/>
    </xf>
    <xf numFmtId="3" fontId="38" fillId="2" borderId="132" xfId="0" applyNumberFormat="1" applyFont="1" applyFill="1" applyBorder="1" applyProtection="1"/>
    <xf numFmtId="3" fontId="36" fillId="3" borderId="129" xfId="0" applyNumberFormat="1" applyFont="1" applyFill="1" applyBorder="1"/>
    <xf numFmtId="0" fontId="34" fillId="0" borderId="121" xfId="0" applyFont="1" applyFill="1" applyBorder="1" applyProtection="1"/>
    <xf numFmtId="0" fontId="34" fillId="0" borderId="122" xfId="0" applyFont="1" applyFill="1" applyBorder="1" applyProtection="1"/>
    <xf numFmtId="3" fontId="38" fillId="0" borderId="130" xfId="0" applyNumberFormat="1" applyFont="1" applyFill="1" applyBorder="1" applyProtection="1"/>
    <xf numFmtId="3" fontId="34" fillId="0" borderId="122" xfId="0" applyNumberFormat="1" applyFont="1" applyFill="1" applyBorder="1" applyAlignment="1" applyProtection="1">
      <alignment horizontal="right"/>
    </xf>
    <xf numFmtId="3" fontId="35" fillId="0" borderId="129" xfId="0" applyNumberFormat="1" applyFont="1" applyFill="1" applyBorder="1"/>
    <xf numFmtId="3" fontId="34" fillId="0" borderId="129" xfId="0" applyNumberFormat="1" applyFont="1" applyFill="1" applyBorder="1" applyProtection="1"/>
    <xf numFmtId="3" fontId="35" fillId="0" borderId="129" xfId="0" applyNumberFormat="1" applyFont="1" applyBorder="1"/>
    <xf numFmtId="3" fontId="38" fillId="0" borderId="129" xfId="0" applyNumberFormat="1" applyFont="1" applyFill="1" applyBorder="1" applyProtection="1"/>
    <xf numFmtId="3" fontId="34" fillId="0" borderId="121" xfId="0" applyNumberFormat="1" applyFont="1" applyFill="1" applyBorder="1" applyAlignment="1" applyProtection="1">
      <alignment horizontal="right"/>
    </xf>
    <xf numFmtId="0" fontId="24" fillId="0" borderId="0" xfId="0" applyFont="1" applyBorder="1" applyProtection="1"/>
    <xf numFmtId="3" fontId="22" fillId="0" borderId="0" xfId="0" applyNumberFormat="1" applyFont="1" applyBorder="1" applyProtection="1"/>
    <xf numFmtId="3" fontId="24" fillId="0" borderId="0" xfId="0" applyNumberFormat="1" applyFont="1" applyBorder="1" applyProtection="1"/>
    <xf numFmtId="0" fontId="38" fillId="3" borderId="125" xfId="0" applyFont="1" applyFill="1" applyBorder="1" applyProtection="1"/>
    <xf numFmtId="0" fontId="35" fillId="0" borderId="129" xfId="0" applyFont="1" applyFill="1" applyBorder="1"/>
    <xf numFmtId="0" fontId="35" fillId="0" borderId="129" xfId="0" applyFont="1" applyBorder="1"/>
    <xf numFmtId="0" fontId="35" fillId="2" borderId="139" xfId="0" applyFont="1" applyFill="1" applyBorder="1" applyAlignment="1">
      <alignment horizontal="center" vertical="center" wrapText="1"/>
    </xf>
    <xf numFmtId="0" fontId="36" fillId="2" borderId="139" xfId="0" applyFont="1" applyFill="1" applyBorder="1" applyAlignment="1">
      <alignment horizontal="center" vertical="center" wrapText="1"/>
    </xf>
    <xf numFmtId="0" fontId="36" fillId="2" borderId="140" xfId="0" applyFont="1" applyFill="1" applyBorder="1" applyAlignment="1">
      <alignment horizontal="center" vertical="center"/>
    </xf>
    <xf numFmtId="2" fontId="35" fillId="0" borderId="140" xfId="0" applyNumberFormat="1" applyFont="1" applyFill="1" applyBorder="1" applyAlignment="1">
      <alignment horizontal="center"/>
    </xf>
    <xf numFmtId="4" fontId="40" fillId="5" borderId="138" xfId="0" applyNumberFormat="1" applyFont="1" applyFill="1" applyBorder="1" applyAlignment="1" applyProtection="1">
      <alignment horizontal="center"/>
    </xf>
    <xf numFmtId="4" fontId="35" fillId="2" borderId="140" xfId="0" applyNumberFormat="1" applyFont="1" applyFill="1" applyBorder="1" applyAlignment="1">
      <alignment horizontal="right"/>
    </xf>
    <xf numFmtId="0" fontId="35" fillId="0" borderId="140" xfId="0" applyFont="1" applyFill="1" applyBorder="1" applyAlignment="1">
      <alignment horizontal="center"/>
    </xf>
    <xf numFmtId="0" fontId="35" fillId="0" borderId="0" xfId="0" applyFont="1"/>
    <xf numFmtId="0" fontId="36" fillId="2" borderId="143" xfId="0" applyFont="1" applyFill="1" applyBorder="1" applyAlignment="1">
      <alignment horizontal="center" vertical="center"/>
    </xf>
    <xf numFmtId="0" fontId="35" fillId="2" borderId="143" xfId="0" applyFont="1" applyFill="1" applyBorder="1" applyAlignment="1">
      <alignment horizontal="center" vertical="center" wrapText="1"/>
    </xf>
    <xf numFmtId="0" fontId="36" fillId="2" borderId="143" xfId="0" applyFont="1" applyFill="1" applyBorder="1" applyAlignment="1">
      <alignment horizontal="center" vertical="center" wrapText="1"/>
    </xf>
    <xf numFmtId="0" fontId="35" fillId="2" borderId="136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5" fillId="2" borderId="138" xfId="0" applyFont="1" applyFill="1" applyBorder="1" applyAlignment="1">
      <alignment horizontal="center" vertical="center"/>
    </xf>
    <xf numFmtId="0" fontId="35" fillId="2" borderId="140" xfId="0" applyFont="1" applyFill="1" applyBorder="1" applyAlignment="1">
      <alignment horizontal="center" vertical="center" wrapText="1"/>
    </xf>
    <xf numFmtId="0" fontId="35" fillId="2" borderId="138" xfId="0" applyFont="1" applyFill="1" applyBorder="1" applyAlignment="1">
      <alignment horizontal="center" vertical="center" wrapText="1"/>
    </xf>
    <xf numFmtId="0" fontId="36" fillId="3" borderId="148" xfId="0" applyFont="1" applyFill="1" applyBorder="1" applyAlignment="1">
      <alignment vertical="center" wrapText="1"/>
    </xf>
    <xf numFmtId="3" fontId="35" fillId="3" borderId="148" xfId="0" applyNumberFormat="1" applyFont="1" applyFill="1" applyBorder="1" applyAlignment="1">
      <alignment horizontal="right" wrapText="1"/>
    </xf>
    <xf numFmtId="3" fontId="38" fillId="3" borderId="149" xfId="0" applyNumberFormat="1" applyFont="1" applyFill="1" applyBorder="1" applyAlignment="1">
      <alignment horizontal="right" wrapText="1"/>
    </xf>
    <xf numFmtId="3" fontId="38" fillId="3" borderId="150" xfId="0" applyNumberFormat="1" applyFont="1" applyFill="1" applyBorder="1" applyAlignment="1">
      <alignment horizontal="right"/>
    </xf>
    <xf numFmtId="3" fontId="38" fillId="3" borderId="29" xfId="0" applyNumberFormat="1" applyFont="1" applyFill="1" applyBorder="1" applyAlignment="1">
      <alignment horizontal="right" wrapText="1"/>
    </xf>
    <xf numFmtId="3" fontId="36" fillId="3" borderId="150" xfId="0" applyNumberFormat="1" applyFont="1" applyFill="1" applyBorder="1" applyAlignment="1">
      <alignment horizontal="right"/>
    </xf>
    <xf numFmtId="3" fontId="36" fillId="3" borderId="29" xfId="0" applyNumberFormat="1" applyFont="1" applyFill="1" applyBorder="1" applyAlignment="1">
      <alignment horizontal="right" wrapText="1"/>
    </xf>
    <xf numFmtId="3" fontId="36" fillId="3" borderId="151" xfId="0" applyNumberFormat="1" applyFont="1" applyFill="1" applyBorder="1" applyAlignment="1">
      <alignment horizontal="right" wrapText="1"/>
    </xf>
    <xf numFmtId="0" fontId="35" fillId="0" borderId="19" xfId="0" applyFont="1" applyFill="1" applyBorder="1" applyAlignment="1">
      <alignment vertical="center" wrapText="1"/>
    </xf>
    <xf numFmtId="3" fontId="35" fillId="0" borderId="20" xfId="0" applyNumberFormat="1" applyFont="1" applyFill="1" applyBorder="1" applyAlignment="1">
      <alignment horizontal="right" wrapText="1"/>
    </xf>
    <xf numFmtId="3" fontId="36" fillId="3" borderId="8" xfId="0" applyNumberFormat="1" applyFont="1" applyFill="1" applyBorder="1" applyAlignment="1">
      <alignment horizontal="right" wrapText="1"/>
    </xf>
    <xf numFmtId="3" fontId="35" fillId="0" borderId="15" xfId="0" applyNumberFormat="1" applyFont="1" applyFill="1" applyBorder="1" applyAlignment="1">
      <alignment horizontal="right"/>
    </xf>
    <xf numFmtId="3" fontId="35" fillId="0" borderId="15" xfId="0" applyNumberFormat="1" applyFont="1" applyBorder="1" applyAlignment="1">
      <alignment horizontal="right"/>
    </xf>
    <xf numFmtId="0" fontId="35" fillId="0" borderId="140" xfId="0" applyFont="1" applyFill="1" applyBorder="1" applyAlignment="1">
      <alignment vertical="center" wrapText="1"/>
    </xf>
    <xf numFmtId="3" fontId="35" fillId="0" borderId="136" xfId="0" applyNumberFormat="1" applyFont="1" applyFill="1" applyBorder="1" applyAlignment="1">
      <alignment horizontal="right" wrapText="1"/>
    </xf>
    <xf numFmtId="3" fontId="36" fillId="3" borderId="18" xfId="0" applyNumberFormat="1" applyFont="1" applyFill="1" applyBorder="1" applyAlignment="1">
      <alignment horizontal="right" wrapText="1"/>
    </xf>
    <xf numFmtId="3" fontId="35" fillId="0" borderId="140" xfId="0" applyNumberFormat="1" applyFont="1" applyFill="1" applyBorder="1" applyAlignment="1">
      <alignment horizontal="right"/>
    </xf>
    <xf numFmtId="3" fontId="35" fillId="0" borderId="140" xfId="0" applyNumberFormat="1" applyFont="1" applyBorder="1" applyAlignment="1">
      <alignment horizontal="right"/>
    </xf>
    <xf numFmtId="0" fontId="35" fillId="0" borderId="14" xfId="0" applyFont="1" applyFill="1" applyBorder="1" applyAlignment="1">
      <alignment vertical="center" wrapText="1"/>
    </xf>
    <xf numFmtId="3" fontId="35" fillId="0" borderId="11" xfId="0" applyNumberFormat="1" applyFont="1" applyFill="1" applyBorder="1" applyAlignment="1">
      <alignment horizontal="right" wrapText="1"/>
    </xf>
    <xf numFmtId="3" fontId="36" fillId="3" borderId="13" xfId="0" applyNumberFormat="1" applyFont="1" applyFill="1" applyBorder="1" applyAlignment="1">
      <alignment horizontal="right" wrapText="1"/>
    </xf>
    <xf numFmtId="3" fontId="35" fillId="0" borderId="143" xfId="0" applyNumberFormat="1" applyFont="1" applyFill="1" applyBorder="1" applyAlignment="1">
      <alignment horizontal="right"/>
    </xf>
    <xf numFmtId="3" fontId="35" fillId="0" borderId="143" xfId="0" applyNumberFormat="1" applyFont="1" applyBorder="1" applyAlignment="1">
      <alignment horizontal="right"/>
    </xf>
    <xf numFmtId="3" fontId="35" fillId="0" borderId="14" xfId="0" applyNumberFormat="1" applyFont="1" applyFill="1" applyBorder="1" applyAlignment="1">
      <alignment horizontal="right"/>
    </xf>
    <xf numFmtId="3" fontId="35" fillId="0" borderId="14" xfId="0" applyNumberFormat="1" applyFont="1" applyBorder="1" applyAlignment="1">
      <alignment horizontal="right"/>
    </xf>
    <xf numFmtId="3" fontId="35" fillId="0" borderId="19" xfId="0" applyNumberFormat="1" applyFont="1" applyFill="1" applyBorder="1" applyAlignment="1">
      <alignment horizontal="right"/>
    </xf>
    <xf numFmtId="3" fontId="35" fillId="0" borderId="19" xfId="0" applyNumberFormat="1" applyFont="1" applyBorder="1" applyAlignment="1">
      <alignment horizontal="right"/>
    </xf>
    <xf numFmtId="0" fontId="26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/>
    <xf numFmtId="0" fontId="24" fillId="0" borderId="0" xfId="0" quotePrefix="1" applyFont="1"/>
    <xf numFmtId="0" fontId="8" fillId="6" borderId="9" xfId="0" applyFont="1" applyFill="1" applyBorder="1" applyAlignment="1">
      <alignment horizontal="center"/>
    </xf>
    <xf numFmtId="0" fontId="8" fillId="6" borderId="36" xfId="0" applyFont="1" applyFill="1" applyBorder="1" applyAlignment="1">
      <alignment horizontal="center"/>
    </xf>
    <xf numFmtId="0" fontId="8" fillId="6" borderId="157" xfId="0" applyFont="1" applyFill="1" applyBorder="1" applyAlignment="1">
      <alignment horizontal="center"/>
    </xf>
    <xf numFmtId="0" fontId="8" fillId="6" borderId="98" xfId="0" applyFont="1" applyFill="1" applyBorder="1" applyAlignment="1">
      <alignment horizontal="center" wrapText="1"/>
    </xf>
    <xf numFmtId="0" fontId="8" fillId="6" borderId="97" xfId="0" applyFont="1" applyFill="1" applyBorder="1" applyAlignment="1">
      <alignment horizontal="center" wrapText="1"/>
    </xf>
    <xf numFmtId="0" fontId="8" fillId="6" borderId="96" xfId="0" applyFont="1" applyFill="1" applyBorder="1" applyAlignment="1">
      <alignment horizontal="center"/>
    </xf>
    <xf numFmtId="0" fontId="8" fillId="6" borderId="158" xfId="0" applyFont="1" applyFill="1" applyBorder="1" applyAlignment="1">
      <alignment horizontal="center"/>
    </xf>
    <xf numFmtId="0" fontId="8" fillId="6" borderId="159" xfId="0" applyFont="1" applyFill="1" applyBorder="1" applyAlignment="1">
      <alignment horizontal="center"/>
    </xf>
    <xf numFmtId="0" fontId="44" fillId="7" borderId="160" xfId="0" applyFont="1" applyFill="1" applyBorder="1" applyAlignment="1">
      <alignment vertical="center"/>
    </xf>
    <xf numFmtId="0" fontId="8" fillId="7" borderId="161" xfId="0" applyFont="1" applyFill="1" applyBorder="1"/>
    <xf numFmtId="0" fontId="8" fillId="7" borderId="162" xfId="0" applyFont="1" applyFill="1" applyBorder="1"/>
    <xf numFmtId="3" fontId="24" fillId="8" borderId="153" xfId="0" applyNumberFormat="1" applyFont="1" applyFill="1" applyBorder="1"/>
    <xf numFmtId="3" fontId="22" fillId="2" borderId="163" xfId="0" applyNumberFormat="1" applyFont="1" applyFill="1" applyBorder="1"/>
    <xf numFmtId="3" fontId="24" fillId="3" borderId="160" xfId="0" applyNumberFormat="1" applyFont="1" applyFill="1" applyBorder="1"/>
    <xf numFmtId="3" fontId="24" fillId="3" borderId="164" xfId="0" applyNumberFormat="1" applyFont="1" applyFill="1" applyBorder="1"/>
    <xf numFmtId="3" fontId="24" fillId="0" borderId="168" xfId="0" applyNumberFormat="1" applyFont="1" applyFill="1" applyBorder="1"/>
    <xf numFmtId="3" fontId="22" fillId="2" borderId="0" xfId="0" applyNumberFormat="1" applyFont="1" applyFill="1" applyBorder="1"/>
    <xf numFmtId="3" fontId="24" fillId="0" borderId="34" xfId="0" applyNumberFormat="1" applyFont="1" applyBorder="1"/>
    <xf numFmtId="3" fontId="24" fillId="0" borderId="169" xfId="0" applyNumberFormat="1" applyFont="1" applyBorder="1"/>
    <xf numFmtId="3" fontId="24" fillId="0" borderId="98" xfId="0" applyNumberFormat="1" applyFont="1" applyFill="1" applyBorder="1"/>
    <xf numFmtId="3" fontId="22" fillId="2" borderId="161" xfId="0" applyNumberFormat="1" applyFont="1" applyFill="1" applyBorder="1"/>
    <xf numFmtId="3" fontId="24" fillId="0" borderId="160" xfId="0" applyNumberFormat="1" applyFont="1" applyBorder="1"/>
    <xf numFmtId="3" fontId="24" fillId="0" borderId="164" xfId="0" applyNumberFormat="1" applyFont="1" applyBorder="1"/>
    <xf numFmtId="3" fontId="24" fillId="0" borderId="173" xfId="0" applyNumberFormat="1" applyFont="1" applyFill="1" applyBorder="1"/>
    <xf numFmtId="3" fontId="22" fillId="2" borderId="174" xfId="0" applyNumberFormat="1" applyFont="1" applyFill="1" applyBorder="1"/>
    <xf numFmtId="3" fontId="24" fillId="0" borderId="175" xfId="0" applyNumberFormat="1" applyFont="1" applyBorder="1"/>
    <xf numFmtId="3" fontId="24" fillId="0" borderId="176" xfId="0" applyNumberFormat="1" applyFont="1" applyBorder="1"/>
    <xf numFmtId="3" fontId="24" fillId="0" borderId="177" xfId="0" applyNumberFormat="1" applyFont="1" applyFill="1" applyBorder="1"/>
    <xf numFmtId="3" fontId="22" fillId="2" borderId="166" xfId="0" applyNumberFormat="1" applyFont="1" applyFill="1" applyBorder="1"/>
    <xf numFmtId="3" fontId="24" fillId="0" borderId="165" xfId="0" applyNumberFormat="1" applyFont="1" applyBorder="1"/>
    <xf numFmtId="3" fontId="24" fillId="0" borderId="178" xfId="0" applyNumberFormat="1" applyFont="1" applyBorder="1"/>
    <xf numFmtId="0" fontId="8" fillId="0" borderId="0" xfId="0" applyFont="1" applyFill="1" applyBorder="1"/>
    <xf numFmtId="0" fontId="44" fillId="0" borderId="0" xfId="0" applyFont="1" applyBorder="1"/>
    <xf numFmtId="0" fontId="8" fillId="0" borderId="0" xfId="0" applyFont="1" applyBorder="1"/>
    <xf numFmtId="0" fontId="22" fillId="0" borderId="0" xfId="0" applyFont="1"/>
    <xf numFmtId="0" fontId="45" fillId="0" borderId="0" xfId="0" applyFont="1" applyAlignment="1">
      <alignment horizontal="center"/>
    </xf>
    <xf numFmtId="0" fontId="46" fillId="0" borderId="0" xfId="0" applyFont="1"/>
    <xf numFmtId="0" fontId="24" fillId="6" borderId="34" xfId="0" applyFont="1" applyFill="1" applyBorder="1" applyAlignment="1">
      <alignment horizontal="center"/>
    </xf>
    <xf numFmtId="0" fontId="24" fillId="6" borderId="52" xfId="0" applyFont="1" applyFill="1" applyBorder="1" applyAlignment="1">
      <alignment horizontal="center"/>
    </xf>
    <xf numFmtId="0" fontId="24" fillId="6" borderId="181" xfId="0" applyFont="1" applyFill="1" applyBorder="1" applyAlignment="1">
      <alignment horizontal="center" wrapText="1"/>
    </xf>
    <xf numFmtId="0" fontId="24" fillId="6" borderId="126" xfId="0" applyFont="1" applyFill="1" applyBorder="1" applyAlignment="1">
      <alignment horizontal="center" wrapText="1"/>
    </xf>
    <xf numFmtId="0" fontId="24" fillId="6" borderId="181" xfId="0" applyFont="1" applyFill="1" applyBorder="1" applyAlignment="1">
      <alignment horizontal="center"/>
    </xf>
    <xf numFmtId="0" fontId="22" fillId="7" borderId="160" xfId="0" applyFont="1" applyFill="1" applyBorder="1" applyAlignment="1">
      <alignment vertical="center"/>
    </xf>
    <xf numFmtId="0" fontId="24" fillId="7" borderId="161" xfId="0" applyFont="1" applyFill="1" applyBorder="1"/>
    <xf numFmtId="0" fontId="8" fillId="8" borderId="164" xfId="0" applyFont="1" applyFill="1" applyBorder="1" applyAlignment="1">
      <alignment horizontal="right"/>
    </xf>
    <xf numFmtId="0" fontId="44" fillId="2" borderId="161" xfId="0" applyFont="1" applyFill="1" applyBorder="1"/>
    <xf numFmtId="0" fontId="8" fillId="3" borderId="160" xfId="0" applyFont="1" applyFill="1" applyBorder="1"/>
    <xf numFmtId="0" fontId="8" fillId="3" borderId="164" xfId="0" applyFont="1" applyFill="1" applyBorder="1"/>
    <xf numFmtId="0" fontId="8" fillId="0" borderId="169" xfId="0" applyFont="1" applyFill="1" applyBorder="1" applyAlignment="1">
      <alignment horizontal="right"/>
    </xf>
    <xf numFmtId="0" fontId="44" fillId="2" borderId="0" xfId="0" applyFont="1" applyFill="1" applyBorder="1"/>
    <xf numFmtId="0" fontId="8" fillId="0" borderId="34" xfId="0" applyFont="1" applyBorder="1"/>
    <xf numFmtId="0" fontId="8" fillId="0" borderId="52" xfId="0" applyFont="1" applyBorder="1"/>
    <xf numFmtId="0" fontId="8" fillId="0" borderId="164" xfId="0" applyFont="1" applyFill="1" applyBorder="1" applyAlignment="1">
      <alignment horizontal="right"/>
    </xf>
    <xf numFmtId="0" fontId="8" fillId="0" borderId="160" xfId="0" applyFont="1" applyBorder="1"/>
    <xf numFmtId="0" fontId="8" fillId="0" borderId="164" xfId="0" applyFont="1" applyBorder="1"/>
    <xf numFmtId="0" fontId="8" fillId="0" borderId="176" xfId="0" applyFont="1" applyFill="1" applyBorder="1" applyAlignment="1">
      <alignment horizontal="right"/>
    </xf>
    <xf numFmtId="0" fontId="44" fillId="2" borderId="171" xfId="0" applyFont="1" applyFill="1" applyBorder="1"/>
    <xf numFmtId="0" fontId="8" fillId="0" borderId="170" xfId="0" applyFont="1" applyBorder="1"/>
    <xf numFmtId="0" fontId="8" fillId="0" borderId="176" xfId="0" applyFont="1" applyBorder="1"/>
    <xf numFmtId="0" fontId="8" fillId="0" borderId="64" xfId="0" applyFont="1" applyFill="1" applyBorder="1" applyAlignment="1">
      <alignment horizontal="right"/>
    </xf>
    <xf numFmtId="0" fontId="44" fillId="2" borderId="46" xfId="0" applyFont="1" applyFill="1" applyBorder="1"/>
    <xf numFmtId="0" fontId="8" fillId="0" borderId="63" xfId="0" applyFont="1" applyBorder="1"/>
    <xf numFmtId="0" fontId="8" fillId="0" borderId="64" xfId="0" applyFont="1" applyBorder="1"/>
    <xf numFmtId="0" fontId="24" fillId="2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45" fillId="0" borderId="0" xfId="0" applyFont="1"/>
    <xf numFmtId="0" fontId="50" fillId="0" borderId="0" xfId="0" applyFont="1" applyAlignment="1">
      <alignment horizontal="center"/>
    </xf>
    <xf numFmtId="0" fontId="50" fillId="0" borderId="0" xfId="0" applyFont="1"/>
    <xf numFmtId="0" fontId="8" fillId="6" borderId="34" xfId="0" applyFont="1" applyFill="1" applyBorder="1" applyAlignment="1">
      <alignment horizontal="center"/>
    </xf>
    <xf numFmtId="0" fontId="8" fillId="6" borderId="52" xfId="0" applyFont="1" applyFill="1" applyBorder="1" applyAlignment="1">
      <alignment horizontal="center"/>
    </xf>
    <xf numFmtId="0" fontId="24" fillId="6" borderId="124" xfId="0" applyFont="1" applyFill="1" applyBorder="1" applyAlignment="1">
      <alignment horizontal="center" wrapText="1"/>
    </xf>
    <xf numFmtId="0" fontId="22" fillId="7" borderId="121" xfId="0" applyFont="1" applyFill="1" applyBorder="1" applyAlignment="1">
      <alignment vertical="center"/>
    </xf>
    <xf numFmtId="0" fontId="24" fillId="7" borderId="122" xfId="0" applyFont="1" applyFill="1" applyBorder="1"/>
    <xf numFmtId="0" fontId="8" fillId="3" borderId="121" xfId="0" applyFont="1" applyFill="1" applyBorder="1"/>
    <xf numFmtId="0" fontId="44" fillId="2" borderId="121" xfId="0" applyFont="1" applyFill="1" applyBorder="1"/>
    <xf numFmtId="0" fontId="8" fillId="3" borderId="129" xfId="0" applyFont="1" applyFill="1" applyBorder="1"/>
    <xf numFmtId="0" fontId="44" fillId="2" borderId="63" xfId="0" applyFont="1" applyFill="1" applyBorder="1"/>
    <xf numFmtId="0" fontId="8" fillId="0" borderId="1" xfId="0" applyFont="1" applyBorder="1"/>
    <xf numFmtId="0" fontId="8" fillId="0" borderId="1" xfId="0" applyFont="1" applyFill="1" applyBorder="1"/>
    <xf numFmtId="0" fontId="8" fillId="0" borderId="121" xfId="0" applyFont="1" applyBorder="1"/>
    <xf numFmtId="0" fontId="28" fillId="0" borderId="0" xfId="0" applyFont="1" applyBorder="1"/>
    <xf numFmtId="0" fontId="6" fillId="0" borderId="0" xfId="0" applyFont="1" applyBorder="1"/>
    <xf numFmtId="0" fontId="53" fillId="0" borderId="0" xfId="0" applyFont="1"/>
    <xf numFmtId="0" fontId="54" fillId="0" borderId="0" xfId="0" applyFont="1" applyAlignment="1">
      <alignment horizontal="center"/>
    </xf>
    <xf numFmtId="0" fontId="29" fillId="0" borderId="0" xfId="0" applyFont="1"/>
    <xf numFmtId="0" fontId="24" fillId="6" borderId="185" xfId="0" applyFont="1" applyFill="1" applyBorder="1" applyAlignment="1">
      <alignment vertical="center"/>
    </xf>
    <xf numFmtId="0" fontId="24" fillId="6" borderId="174" xfId="0" applyFont="1" applyFill="1" applyBorder="1" applyAlignment="1">
      <alignment vertical="center"/>
    </xf>
    <xf numFmtId="0" fontId="24" fillId="6" borderId="188" xfId="0" applyFont="1" applyFill="1" applyBorder="1" applyAlignment="1">
      <alignment vertical="center"/>
    </xf>
    <xf numFmtId="0" fontId="24" fillId="6" borderId="0" xfId="0" applyFont="1" applyFill="1" applyAlignment="1">
      <alignment vertical="center"/>
    </xf>
    <xf numFmtId="0" fontId="24" fillId="6" borderId="0" xfId="0" applyFont="1" applyFill="1" applyBorder="1" applyAlignment="1">
      <alignment vertical="center"/>
    </xf>
    <xf numFmtId="0" fontId="24" fillId="6" borderId="124" xfId="0" applyFont="1" applyFill="1" applyBorder="1" applyAlignment="1">
      <alignment horizontal="center"/>
    </xf>
    <xf numFmtId="0" fontId="24" fillId="6" borderId="190" xfId="0" applyFont="1" applyFill="1" applyBorder="1" applyAlignment="1">
      <alignment horizontal="center"/>
    </xf>
    <xf numFmtId="0" fontId="24" fillId="6" borderId="191" xfId="0" applyFont="1" applyFill="1" applyBorder="1" applyAlignment="1">
      <alignment vertical="center"/>
    </xf>
    <xf numFmtId="0" fontId="24" fillId="6" borderId="46" xfId="0" applyFont="1" applyFill="1" applyBorder="1" applyAlignment="1">
      <alignment vertical="center"/>
    </xf>
    <xf numFmtId="0" fontId="24" fillId="6" borderId="1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horizontal="center" wrapText="1"/>
    </xf>
    <xf numFmtId="0" fontId="24" fillId="6" borderId="71" xfId="0" applyFont="1" applyFill="1" applyBorder="1" applyAlignment="1">
      <alignment horizontal="center" vertical="center"/>
    </xf>
    <xf numFmtId="0" fontId="24" fillId="6" borderId="63" xfId="0" applyFont="1" applyFill="1" applyBorder="1" applyAlignment="1">
      <alignment horizontal="center" vertical="center"/>
    </xf>
    <xf numFmtId="49" fontId="24" fillId="6" borderId="64" xfId="0" applyNumberFormat="1" applyFont="1" applyFill="1" applyBorder="1" applyAlignment="1">
      <alignment horizontal="center" vertical="center"/>
    </xf>
    <xf numFmtId="0" fontId="24" fillId="6" borderId="64" xfId="0" applyFont="1" applyFill="1" applyBorder="1" applyAlignment="1">
      <alignment horizontal="center" vertical="center"/>
    </xf>
    <xf numFmtId="49" fontId="24" fillId="6" borderId="192" xfId="0" applyNumberFormat="1" applyFont="1" applyFill="1" applyBorder="1" applyAlignment="1">
      <alignment horizontal="center" vertical="center"/>
    </xf>
    <xf numFmtId="0" fontId="24" fillId="6" borderId="188" xfId="0" applyFont="1" applyFill="1" applyBorder="1"/>
    <xf numFmtId="0" fontId="24" fillId="6" borderId="0" xfId="0" applyFont="1" applyFill="1" applyBorder="1"/>
    <xf numFmtId="0" fontId="24" fillId="2" borderId="193" xfId="0" applyFont="1" applyFill="1" applyBorder="1" applyAlignment="1">
      <alignment horizontal="center"/>
    </xf>
    <xf numFmtId="0" fontId="24" fillId="6" borderId="68" xfId="0" applyFont="1" applyFill="1" applyBorder="1" applyAlignment="1">
      <alignment horizontal="center"/>
    </xf>
    <xf numFmtId="0" fontId="24" fillId="6" borderId="0" xfId="0" applyFont="1" applyFill="1" applyBorder="1" applyAlignment="1">
      <alignment horizontal="center"/>
    </xf>
    <xf numFmtId="0" fontId="24" fillId="6" borderId="194" xfId="0" applyFont="1" applyFill="1" applyBorder="1" applyAlignment="1">
      <alignment horizontal="center"/>
    </xf>
    <xf numFmtId="0" fontId="22" fillId="7" borderId="195" xfId="0" applyFont="1" applyFill="1" applyBorder="1" applyAlignment="1">
      <alignment vertical="center"/>
    </xf>
    <xf numFmtId="0" fontId="22" fillId="7" borderId="171" xfId="0" applyFont="1" applyFill="1" applyBorder="1"/>
    <xf numFmtId="0" fontId="22" fillId="10" borderId="196" xfId="0" applyFont="1" applyFill="1" applyBorder="1"/>
    <xf numFmtId="0" fontId="22" fillId="10" borderId="183" xfId="0" applyFont="1" applyFill="1" applyBorder="1"/>
    <xf numFmtId="0" fontId="24" fillId="3" borderId="170" xfId="0" applyNumberFormat="1" applyFont="1" applyFill="1" applyBorder="1"/>
    <xf numFmtId="0" fontId="24" fillId="3" borderId="170" xfId="0" applyFont="1" applyFill="1" applyBorder="1"/>
    <xf numFmtId="10" fontId="24" fillId="3" borderId="170" xfId="1" applyNumberFormat="1" applyFont="1" applyFill="1" applyBorder="1" applyAlignment="1"/>
    <xf numFmtId="10" fontId="24" fillId="3" borderId="197" xfId="1" applyNumberFormat="1" applyFont="1" applyFill="1" applyBorder="1"/>
    <xf numFmtId="0" fontId="24" fillId="0" borderId="191" xfId="0" applyFont="1" applyFill="1" applyBorder="1"/>
    <xf numFmtId="0" fontId="24" fillId="0" borderId="46" xfId="0" applyFont="1" applyFill="1" applyBorder="1"/>
    <xf numFmtId="0" fontId="24" fillId="0" borderId="198" xfId="0" applyFont="1" applyFill="1" applyBorder="1"/>
    <xf numFmtId="0" fontId="24" fillId="0" borderId="68" xfId="0" applyFont="1" applyFill="1" applyBorder="1"/>
    <xf numFmtId="0" fontId="24" fillId="0" borderId="199" xfId="0" applyFont="1" applyFill="1" applyBorder="1"/>
    <xf numFmtId="0" fontId="24" fillId="0" borderId="34" xfId="0" applyFont="1" applyFill="1" applyBorder="1"/>
    <xf numFmtId="10" fontId="24" fillId="0" borderId="52" xfId="1" applyNumberFormat="1" applyFont="1" applyFill="1" applyBorder="1" applyAlignment="1"/>
    <xf numFmtId="0" fontId="24" fillId="0" borderId="200" xfId="0" applyFont="1" applyFill="1" applyBorder="1"/>
    <xf numFmtId="10" fontId="24" fillId="0" borderId="201" xfId="1" applyNumberFormat="1" applyFont="1" applyFill="1" applyBorder="1"/>
    <xf numFmtId="10" fontId="24" fillId="0" borderId="52" xfId="1" applyNumberFormat="1" applyFont="1" applyFill="1" applyBorder="1"/>
    <xf numFmtId="0" fontId="24" fillId="0" borderId="202" xfId="0" applyFont="1" applyFill="1" applyBorder="1"/>
    <xf numFmtId="0" fontId="24" fillId="0" borderId="161" xfId="0" applyFont="1" applyFill="1" applyBorder="1"/>
    <xf numFmtId="0" fontId="24" fillId="0" borderId="203" xfId="0" applyFont="1" applyFill="1" applyBorder="1"/>
    <xf numFmtId="0" fontId="24" fillId="0" borderId="204" xfId="0" applyFont="1" applyFill="1" applyBorder="1"/>
    <xf numFmtId="0" fontId="24" fillId="0" borderId="205" xfId="0" applyFont="1" applyFill="1" applyBorder="1"/>
    <xf numFmtId="0" fontId="24" fillId="0" borderId="206" xfId="0" applyFont="1" applyFill="1" applyBorder="1"/>
    <xf numFmtId="10" fontId="24" fillId="0" borderId="207" xfId="1" applyNumberFormat="1" applyFont="1" applyFill="1" applyBorder="1"/>
    <xf numFmtId="10" fontId="24" fillId="0" borderId="208" xfId="1" applyNumberFormat="1" applyFont="1" applyFill="1" applyBorder="1"/>
    <xf numFmtId="0" fontId="24" fillId="0" borderId="9" xfId="0" applyFont="1" applyBorder="1"/>
    <xf numFmtId="0" fontId="24" fillId="0" borderId="24" xfId="0" applyFont="1" applyBorder="1"/>
    <xf numFmtId="0" fontId="24" fillId="0" borderId="6" xfId="0" applyFont="1" applyBorder="1"/>
    <xf numFmtId="0" fontId="24" fillId="0" borderId="1" xfId="0" applyFont="1" applyFill="1" applyBorder="1"/>
    <xf numFmtId="0" fontId="24" fillId="3" borderId="1" xfId="0" applyFont="1" applyFill="1" applyBorder="1"/>
    <xf numFmtId="0" fontId="55" fillId="0" borderId="0" xfId="0" applyFont="1"/>
    <xf numFmtId="0" fontId="24" fillId="6" borderId="185" xfId="0" applyFont="1" applyFill="1" applyBorder="1"/>
    <xf numFmtId="0" fontId="24" fillId="6" borderId="174" xfId="0" applyFont="1" applyFill="1" applyBorder="1"/>
    <xf numFmtId="0" fontId="6" fillId="6" borderId="174" xfId="0" applyFont="1" applyFill="1" applyBorder="1"/>
    <xf numFmtId="0" fontId="24" fillId="6" borderId="0" xfId="0" applyFont="1" applyFill="1"/>
    <xf numFmtId="0" fontId="6" fillId="6" borderId="0" xfId="0" applyFont="1" applyFill="1"/>
    <xf numFmtId="0" fontId="24" fillId="6" borderId="125" xfId="0" applyFont="1" applyFill="1" applyBorder="1" applyAlignment="1">
      <alignment horizontal="center"/>
    </xf>
    <xf numFmtId="0" fontId="24" fillId="6" borderId="191" xfId="0" applyFont="1" applyFill="1" applyBorder="1"/>
    <xf numFmtId="0" fontId="24" fillId="6" borderId="46" xfId="0" applyFont="1" applyFill="1" applyBorder="1"/>
    <xf numFmtId="0" fontId="24" fillId="6" borderId="71" xfId="0" applyFont="1" applyFill="1" applyBorder="1"/>
    <xf numFmtId="0" fontId="24" fillId="6" borderId="64" xfId="0" applyFont="1" applyFill="1" applyBorder="1" applyAlignment="1">
      <alignment horizontal="center"/>
    </xf>
    <xf numFmtId="0" fontId="24" fillId="6" borderId="63" xfId="0" applyFont="1" applyFill="1" applyBorder="1" applyAlignment="1">
      <alignment horizontal="center"/>
    </xf>
    <xf numFmtId="49" fontId="24" fillId="6" borderId="64" xfId="0" applyNumberFormat="1" applyFont="1" applyFill="1" applyBorder="1" applyAlignment="1">
      <alignment horizontal="center"/>
    </xf>
    <xf numFmtId="49" fontId="24" fillId="6" borderId="192" xfId="0" applyNumberFormat="1" applyFont="1" applyFill="1" applyBorder="1" applyAlignment="1">
      <alignment horizontal="center"/>
    </xf>
    <xf numFmtId="0" fontId="24" fillId="6" borderId="164" xfId="0" applyFont="1" applyFill="1" applyBorder="1" applyAlignment="1">
      <alignment horizontal="center"/>
    </xf>
    <xf numFmtId="0" fontId="24" fillId="6" borderId="195" xfId="0" applyFont="1" applyFill="1" applyBorder="1"/>
    <xf numFmtId="0" fontId="24" fillId="6" borderId="171" xfId="0" applyFont="1" applyFill="1" applyBorder="1"/>
    <xf numFmtId="0" fontId="24" fillId="6" borderId="183" xfId="0" applyFont="1" applyFill="1" applyBorder="1"/>
    <xf numFmtId="3" fontId="22" fillId="2" borderId="183" xfId="0" applyNumberFormat="1" applyFont="1" applyFill="1" applyBorder="1"/>
    <xf numFmtId="3" fontId="22" fillId="2" borderId="170" xfId="0" applyNumberFormat="1" applyFont="1" applyFill="1" applyBorder="1"/>
    <xf numFmtId="0" fontId="24" fillId="2" borderId="170" xfId="0" applyFont="1" applyFill="1" applyBorder="1"/>
    <xf numFmtId="10" fontId="24" fillId="2" borderId="170" xfId="1" applyNumberFormat="1" applyFont="1" applyFill="1" applyBorder="1" applyAlignment="1"/>
    <xf numFmtId="10" fontId="24" fillId="2" borderId="197" xfId="1" applyNumberFormat="1" applyFont="1" applyFill="1" applyBorder="1"/>
    <xf numFmtId="0" fontId="22" fillId="3" borderId="191" xfId="0" applyFont="1" applyFill="1" applyBorder="1"/>
    <xf numFmtId="0" fontId="22" fillId="3" borderId="46" xfId="0" applyFont="1" applyFill="1" applyBorder="1"/>
    <xf numFmtId="3" fontId="22" fillId="3" borderId="213" xfId="0" applyNumberFormat="1" applyFont="1" applyFill="1" applyBorder="1"/>
    <xf numFmtId="3" fontId="22" fillId="3" borderId="71" xfId="0" applyNumberFormat="1" applyFont="1" applyFill="1" applyBorder="1"/>
    <xf numFmtId="0" fontId="22" fillId="3" borderId="63" xfId="0" applyFont="1" applyFill="1" applyBorder="1"/>
    <xf numFmtId="10" fontId="22" fillId="3" borderId="63" xfId="1" applyNumberFormat="1" applyFont="1" applyFill="1" applyBorder="1"/>
    <xf numFmtId="10" fontId="22" fillId="3" borderId="192" xfId="1" applyNumberFormat="1" applyFont="1" applyFill="1" applyBorder="1"/>
    <xf numFmtId="3" fontId="22" fillId="0" borderId="68" xfId="0" applyNumberFormat="1" applyFont="1" applyFill="1" applyBorder="1"/>
    <xf numFmtId="3" fontId="24" fillId="0" borderId="68" xfId="0" applyNumberFormat="1" applyFont="1" applyFill="1" applyBorder="1"/>
    <xf numFmtId="3" fontId="22" fillId="0" borderId="52" xfId="0" applyNumberFormat="1" applyFont="1" applyFill="1" applyBorder="1"/>
    <xf numFmtId="0" fontId="24" fillId="0" borderId="52" xfId="0" applyFont="1" applyFill="1" applyBorder="1"/>
    <xf numFmtId="0" fontId="24" fillId="0" borderId="52" xfId="0" applyFont="1" applyBorder="1"/>
    <xf numFmtId="0" fontId="24" fillId="0" borderId="34" xfId="0" applyFont="1" applyBorder="1"/>
    <xf numFmtId="10" fontId="24" fillId="0" borderId="194" xfId="1" applyNumberFormat="1" applyFont="1" applyBorder="1"/>
    <xf numFmtId="3" fontId="24" fillId="0" borderId="29" xfId="0" applyNumberFormat="1" applyFont="1" applyFill="1" applyBorder="1"/>
    <xf numFmtId="3" fontId="24" fillId="0" borderId="19" xfId="0" applyNumberFormat="1" applyFont="1" applyFill="1" applyBorder="1"/>
    <xf numFmtId="0" fontId="24" fillId="3" borderId="46" xfId="0" applyFont="1" applyFill="1" applyBorder="1"/>
    <xf numFmtId="3" fontId="22" fillId="3" borderId="214" xfId="0" applyNumberFormat="1" applyFont="1" applyFill="1" applyBorder="1"/>
    <xf numFmtId="3" fontId="22" fillId="3" borderId="130" xfId="0" applyNumberFormat="1" applyFont="1" applyFill="1" applyBorder="1"/>
    <xf numFmtId="3" fontId="22" fillId="3" borderId="129" xfId="0" applyNumberFormat="1" applyFont="1" applyFill="1" applyBorder="1"/>
    <xf numFmtId="0" fontId="22" fillId="3" borderId="129" xfId="0" applyFont="1" applyFill="1" applyBorder="1"/>
    <xf numFmtId="10" fontId="22" fillId="3" borderId="121" xfId="1" applyNumberFormat="1" applyFont="1" applyFill="1" applyBorder="1"/>
    <xf numFmtId="10" fontId="22" fillId="3" borderId="215" xfId="1" applyNumberFormat="1" applyFont="1" applyFill="1" applyBorder="1"/>
    <xf numFmtId="10" fontId="24" fillId="0" borderId="194" xfId="0" applyNumberFormat="1" applyFont="1" applyBorder="1"/>
    <xf numFmtId="10" fontId="24" fillId="0" borderId="34" xfId="1" applyNumberFormat="1" applyFont="1" applyFill="1" applyBorder="1"/>
    <xf numFmtId="3" fontId="22" fillId="0" borderId="68" xfId="0" applyNumberFormat="1" applyFont="1" applyBorder="1"/>
    <xf numFmtId="3" fontId="24" fillId="0" borderId="68" xfId="0" applyNumberFormat="1" applyFont="1" applyBorder="1"/>
    <xf numFmtId="3" fontId="22" fillId="0" borderId="52" xfId="0" applyNumberFormat="1" applyFont="1" applyBorder="1"/>
    <xf numFmtId="0" fontId="24" fillId="0" borderId="216" xfId="0" applyFont="1" applyFill="1" applyBorder="1"/>
    <xf numFmtId="0" fontId="24" fillId="0" borderId="122" xfId="0" applyFont="1" applyFill="1" applyBorder="1"/>
    <xf numFmtId="0" fontId="22" fillId="3" borderId="202" xfId="0" applyFont="1" applyFill="1" applyBorder="1"/>
    <xf numFmtId="0" fontId="24" fillId="3" borderId="161" xfId="0" applyFont="1" applyFill="1" applyBorder="1"/>
    <xf numFmtId="3" fontId="22" fillId="3" borderId="163" xfId="0" applyNumberFormat="1" applyFont="1" applyFill="1" applyBorder="1"/>
    <xf numFmtId="3" fontId="22" fillId="3" borderId="164" xfId="0" applyNumberFormat="1" applyFont="1" applyFill="1" applyBorder="1"/>
    <xf numFmtId="0" fontId="22" fillId="3" borderId="164" xfId="0" applyFont="1" applyFill="1" applyBorder="1"/>
    <xf numFmtId="10" fontId="22" fillId="3" borderId="160" xfId="1" applyNumberFormat="1" applyFont="1" applyFill="1" applyBorder="1"/>
    <xf numFmtId="10" fontId="22" fillId="3" borderId="217" xfId="1" applyNumberFormat="1" applyFont="1" applyFill="1" applyBorder="1"/>
    <xf numFmtId="0" fontId="24" fillId="0" borderId="0" xfId="0" quotePrefix="1" applyFont="1" applyAlignment="1">
      <alignment horizontal="left"/>
    </xf>
    <xf numFmtId="0" fontId="24" fillId="2" borderId="9" xfId="0" applyFont="1" applyFill="1" applyBorder="1" applyAlignment="1">
      <alignment vertical="center"/>
    </xf>
    <xf numFmtId="0" fontId="24" fillId="2" borderId="24" xfId="0" applyFont="1" applyFill="1" applyBorder="1"/>
    <xf numFmtId="0" fontId="22" fillId="2" borderId="1" xfId="0" applyFont="1" applyFill="1" applyBorder="1" applyAlignment="1">
      <alignment horizontal="center" vertical="center"/>
    </xf>
    <xf numFmtId="0" fontId="24" fillId="2" borderId="218" xfId="0" applyFont="1" applyFill="1" applyBorder="1"/>
    <xf numFmtId="0" fontId="24" fillId="2" borderId="97" xfId="0" applyFont="1" applyFill="1" applyBorder="1"/>
    <xf numFmtId="0" fontId="24" fillId="3" borderId="99" xfId="0" applyFont="1" applyFill="1" applyBorder="1" applyAlignment="1">
      <alignment vertical="center"/>
    </xf>
    <xf numFmtId="0" fontId="24" fillId="3" borderId="25" xfId="0" applyFont="1" applyFill="1" applyBorder="1"/>
    <xf numFmtId="3" fontId="24" fillId="3" borderId="19" xfId="0" applyNumberFormat="1" applyFont="1" applyFill="1" applyBorder="1"/>
    <xf numFmtId="3" fontId="22" fillId="3" borderId="19" xfId="0" applyNumberFormat="1" applyFont="1" applyFill="1" applyBorder="1"/>
    <xf numFmtId="10" fontId="22" fillId="2" borderId="19" xfId="0" applyNumberFormat="1" applyFont="1" applyFill="1" applyBorder="1"/>
    <xf numFmtId="10" fontId="24" fillId="2" borderId="219" xfId="0" applyNumberFormat="1" applyFont="1" applyFill="1" applyBorder="1"/>
    <xf numFmtId="0" fontId="22" fillId="0" borderId="37" xfId="0" applyFont="1" applyFill="1" applyBorder="1"/>
    <xf numFmtId="3" fontId="22" fillId="3" borderId="29" xfId="0" applyNumberFormat="1" applyFont="1" applyFill="1" applyBorder="1"/>
    <xf numFmtId="10" fontId="22" fillId="0" borderId="0" xfId="0" applyNumberFormat="1" applyFont="1"/>
    <xf numFmtId="10" fontId="22" fillId="0" borderId="98" xfId="0" applyNumberFormat="1" applyFont="1" applyBorder="1"/>
    <xf numFmtId="0" fontId="24" fillId="0" borderId="37" xfId="0" applyFont="1" applyFill="1" applyBorder="1"/>
    <xf numFmtId="3" fontId="24" fillId="3" borderId="29" xfId="0" applyNumberFormat="1" applyFont="1" applyFill="1" applyBorder="1"/>
    <xf numFmtId="10" fontId="24" fillId="0" borderId="0" xfId="1" applyNumberFormat="1" applyFont="1"/>
    <xf numFmtId="10" fontId="24" fillId="0" borderId="29" xfId="1" applyNumberFormat="1" applyFont="1" applyBorder="1"/>
    <xf numFmtId="0" fontId="24" fillId="0" borderId="37" xfId="0" applyFont="1" applyFill="1" applyBorder="1" applyAlignment="1">
      <alignment horizontal="left"/>
    </xf>
    <xf numFmtId="0" fontId="24" fillId="0" borderId="37" xfId="0" quotePrefix="1" applyFont="1" applyFill="1" applyBorder="1" applyAlignment="1">
      <alignment horizontal="left"/>
    </xf>
    <xf numFmtId="0" fontId="22" fillId="0" borderId="95" xfId="0" quotePrefix="1" applyFont="1" applyFill="1" applyBorder="1" applyAlignment="1">
      <alignment horizontal="left"/>
    </xf>
    <xf numFmtId="0" fontId="24" fillId="0" borderId="96" xfId="0" applyFont="1" applyFill="1" applyBorder="1"/>
    <xf numFmtId="3" fontId="22" fillId="3" borderId="98" xfId="0" applyNumberFormat="1" applyFont="1" applyFill="1" applyBorder="1"/>
    <xf numFmtId="10" fontId="22" fillId="0" borderId="96" xfId="0" applyNumberFormat="1" applyFont="1" applyBorder="1"/>
    <xf numFmtId="0" fontId="24" fillId="0" borderId="184" xfId="0" applyFont="1" applyFill="1" applyBorder="1" applyAlignment="1">
      <alignment horizontal="left"/>
    </xf>
    <xf numFmtId="3" fontId="24" fillId="0" borderId="88" xfId="0" applyNumberFormat="1" applyFont="1" applyFill="1" applyBorder="1"/>
    <xf numFmtId="3" fontId="24" fillId="3" borderId="88" xfId="0" applyNumberFormat="1" applyFont="1" applyFill="1" applyBorder="1"/>
    <xf numFmtId="10" fontId="24" fillId="0" borderId="99" xfId="1" applyNumberFormat="1" applyFont="1" applyBorder="1"/>
    <xf numFmtId="10" fontId="24" fillId="0" borderId="19" xfId="1" applyNumberFormat="1" applyFont="1" applyBorder="1"/>
    <xf numFmtId="0" fontId="22" fillId="0" borderId="100" xfId="0" applyFont="1" applyFill="1" applyBorder="1" applyAlignment="1">
      <alignment horizontal="left"/>
    </xf>
    <xf numFmtId="0" fontId="22" fillId="0" borderId="125" xfId="0" applyFont="1" applyFill="1" applyBorder="1"/>
    <xf numFmtId="0" fontId="22" fillId="0" borderId="153" xfId="0" applyFont="1" applyFill="1" applyBorder="1"/>
    <xf numFmtId="0" fontId="24" fillId="3" borderId="153" xfId="0" applyFont="1" applyFill="1" applyBorder="1"/>
    <xf numFmtId="10" fontId="24" fillId="0" borderId="125" xfId="1" applyNumberFormat="1" applyFont="1" applyBorder="1"/>
    <xf numFmtId="10" fontId="24" fillId="0" borderId="153" xfId="1" applyNumberFormat="1" applyFont="1" applyBorder="1"/>
    <xf numFmtId="0" fontId="22" fillId="0" borderId="99" xfId="0" applyFont="1" applyFill="1" applyBorder="1" applyAlignment="1">
      <alignment horizontal="left"/>
    </xf>
    <xf numFmtId="0" fontId="22" fillId="0" borderId="25" xfId="0" applyFont="1" applyFill="1" applyBorder="1"/>
    <xf numFmtId="0" fontId="24" fillId="0" borderId="19" xfId="0" applyFont="1" applyFill="1" applyBorder="1"/>
    <xf numFmtId="0" fontId="22" fillId="3" borderId="19" xfId="0" applyFont="1" applyFill="1" applyBorder="1"/>
    <xf numFmtId="10" fontId="22" fillId="0" borderId="25" xfId="1" applyNumberFormat="1" applyFont="1" applyBorder="1"/>
    <xf numFmtId="10" fontId="22" fillId="0" borderId="19" xfId="1" applyNumberFormat="1" applyFont="1" applyBorder="1"/>
    <xf numFmtId="0" fontId="44" fillId="0" borderId="0" xfId="0" applyFont="1" applyFill="1" applyBorder="1" applyAlignment="1">
      <alignment horizontal="left"/>
    </xf>
    <xf numFmtId="0" fontId="44" fillId="0" borderId="0" xfId="0" applyFont="1" applyFill="1" applyBorder="1"/>
    <xf numFmtId="0" fontId="22" fillId="4" borderId="0" xfId="0" applyFont="1" applyFill="1" applyBorder="1"/>
    <xf numFmtId="10" fontId="28" fillId="0" borderId="0" xfId="1" applyNumberFormat="1" applyFont="1" applyBorder="1"/>
    <xf numFmtId="0" fontId="22" fillId="3" borderId="99" xfId="0" applyFont="1" applyFill="1" applyBorder="1" applyAlignment="1">
      <alignment horizontal="left" vertical="center"/>
    </xf>
    <xf numFmtId="0" fontId="22" fillId="3" borderId="25" xfId="0" applyFont="1" applyFill="1" applyBorder="1"/>
    <xf numFmtId="3" fontId="22" fillId="2" borderId="19" xfId="0" applyNumberFormat="1" applyFont="1" applyFill="1" applyBorder="1"/>
    <xf numFmtId="0" fontId="22" fillId="0" borderId="0" xfId="0" applyFont="1" applyFill="1" applyBorder="1"/>
    <xf numFmtId="10" fontId="22" fillId="0" borderId="98" xfId="1" applyNumberFormat="1" applyFont="1" applyBorder="1"/>
    <xf numFmtId="10" fontId="22" fillId="0" borderId="97" xfId="0" applyNumberFormat="1" applyFont="1" applyBorder="1"/>
    <xf numFmtId="10" fontId="24" fillId="0" borderId="102" xfId="1" applyNumberFormat="1" applyFont="1" applyBorder="1"/>
    <xf numFmtId="0" fontId="24" fillId="0" borderId="99" xfId="0" quotePrefix="1" applyFont="1" applyFill="1" applyBorder="1" applyAlignment="1">
      <alignment horizontal="left"/>
    </xf>
    <xf numFmtId="0" fontId="24" fillId="0" borderId="25" xfId="0" applyFont="1" applyFill="1" applyBorder="1"/>
    <xf numFmtId="10" fontId="24" fillId="0" borderId="102" xfId="0" applyNumberFormat="1" applyFont="1" applyBorder="1"/>
    <xf numFmtId="0" fontId="22" fillId="0" borderId="37" xfId="0" quotePrefix="1" applyFont="1" applyFill="1" applyBorder="1" applyAlignment="1">
      <alignment horizontal="left"/>
    </xf>
    <xf numFmtId="10" fontId="24" fillId="0" borderId="98" xfId="0" applyNumberFormat="1" applyFont="1" applyBorder="1"/>
    <xf numFmtId="10" fontId="24" fillId="0" borderId="97" xfId="1" applyNumberFormat="1" applyFont="1" applyBorder="1"/>
    <xf numFmtId="10" fontId="22" fillId="0" borderId="29" xfId="1" applyNumberFormat="1" applyFont="1" applyBorder="1"/>
    <xf numFmtId="10" fontId="22" fillId="0" borderId="102" xfId="0" applyNumberFormat="1" applyFont="1" applyBorder="1"/>
    <xf numFmtId="10" fontId="24" fillId="0" borderId="26" xfId="0" applyNumberFormat="1" applyFont="1" applyBorder="1"/>
    <xf numFmtId="0" fontId="22" fillId="0" borderId="97" xfId="0" applyFont="1" applyFill="1" applyBorder="1"/>
    <xf numFmtId="0" fontId="22" fillId="0" borderId="98" xfId="0" applyFont="1" applyFill="1" applyBorder="1"/>
    <xf numFmtId="0" fontId="22" fillId="0" borderId="95" xfId="0" applyFont="1" applyFill="1" applyBorder="1"/>
    <xf numFmtId="3" fontId="24" fillId="3" borderId="98" xfId="0" applyNumberFormat="1" applyFont="1" applyFill="1" applyBorder="1"/>
    <xf numFmtId="10" fontId="24" fillId="0" borderId="98" xfId="1" applyNumberFormat="1" applyFont="1" applyBorder="1"/>
    <xf numFmtId="0" fontId="22" fillId="0" borderId="37" xfId="0" applyFont="1" applyFill="1" applyBorder="1" applyAlignment="1">
      <alignment horizontal="left"/>
    </xf>
    <xf numFmtId="10" fontId="22" fillId="0" borderId="102" xfId="1" applyNumberFormat="1" applyFont="1" applyBorder="1"/>
    <xf numFmtId="10" fontId="24" fillId="0" borderId="19" xfId="0" applyNumberFormat="1" applyFont="1" applyBorder="1"/>
    <xf numFmtId="0" fontId="8" fillId="0" borderId="0" xfId="0" quotePrefix="1" applyFont="1" applyFill="1" applyBorder="1" applyAlignment="1">
      <alignment horizontal="left"/>
    </xf>
    <xf numFmtId="0" fontId="8" fillId="4" borderId="0" xfId="0" applyFont="1" applyFill="1" applyBorder="1"/>
    <xf numFmtId="10" fontId="6" fillId="0" borderId="0" xfId="0" applyNumberFormat="1" applyFont="1" applyBorder="1"/>
    <xf numFmtId="10" fontId="6" fillId="0" borderId="0" xfId="1" applyNumberFormat="1" applyFont="1" applyBorder="1"/>
    <xf numFmtId="0" fontId="22" fillId="3" borderId="99" xfId="0" applyFont="1" applyFill="1" applyBorder="1" applyAlignment="1">
      <alignment vertical="center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vertical="center"/>
    </xf>
    <xf numFmtId="0" fontId="24" fillId="6" borderId="1" xfId="0" applyFont="1" applyFill="1" applyBorder="1" applyAlignment="1">
      <alignment horizontal="center" vertical="center" wrapText="1"/>
    </xf>
    <xf numFmtId="0" fontId="24" fillId="6" borderId="126" xfId="0" applyFont="1" applyFill="1" applyBorder="1" applyAlignment="1">
      <alignment horizontal="center" vertical="center"/>
    </xf>
    <xf numFmtId="0" fontId="24" fillId="6" borderId="232" xfId="0" applyFont="1" applyFill="1" applyBorder="1" applyAlignment="1">
      <alignment horizontal="center"/>
    </xf>
    <xf numFmtId="0" fontId="24" fillId="6" borderId="233" xfId="0" applyFont="1" applyFill="1" applyBorder="1" applyAlignment="1">
      <alignment horizontal="center"/>
    </xf>
    <xf numFmtId="0" fontId="24" fillId="6" borderId="234" xfId="0" applyFont="1" applyFill="1" applyBorder="1" applyAlignment="1">
      <alignment horizontal="center"/>
    </xf>
    <xf numFmtId="0" fontId="24" fillId="6" borderId="235" xfId="0" applyFont="1" applyFill="1" applyBorder="1" applyAlignment="1">
      <alignment horizontal="center"/>
    </xf>
    <xf numFmtId="0" fontId="24" fillId="2" borderId="236" xfId="0" applyFont="1" applyFill="1" applyBorder="1" applyAlignment="1">
      <alignment horizontal="center"/>
    </xf>
    <xf numFmtId="0" fontId="22" fillId="6" borderId="188" xfId="0" applyFont="1" applyFill="1" applyBorder="1" applyAlignment="1">
      <alignment vertical="center"/>
    </xf>
    <xf numFmtId="0" fontId="22" fillId="6" borderId="0" xfId="0" applyFont="1" applyFill="1" applyBorder="1"/>
    <xf numFmtId="3" fontId="22" fillId="6" borderId="34" xfId="0" applyNumberFormat="1" applyFont="1" applyFill="1" applyBorder="1"/>
    <xf numFmtId="3" fontId="22" fillId="2" borderId="237" xfId="0" applyNumberFormat="1" applyFont="1" applyFill="1" applyBorder="1" applyAlignment="1">
      <alignment horizontal="right"/>
    </xf>
    <xf numFmtId="0" fontId="44" fillId="0" borderId="0" xfId="0" applyFont="1"/>
    <xf numFmtId="0" fontId="22" fillId="7" borderId="238" xfId="0" applyFont="1" applyFill="1" applyBorder="1" applyAlignment="1">
      <alignment vertical="center"/>
    </xf>
    <xf numFmtId="0" fontId="22" fillId="7" borderId="24" xfId="0" applyFont="1" applyFill="1" applyBorder="1"/>
    <xf numFmtId="3" fontId="24" fillId="7" borderId="36" xfId="0" applyNumberFormat="1" applyFont="1" applyFill="1" applyBorder="1"/>
    <xf numFmtId="3" fontId="22" fillId="2" borderId="237" xfId="0" applyNumberFormat="1" applyFont="1" applyFill="1" applyBorder="1"/>
    <xf numFmtId="3" fontId="22" fillId="3" borderId="1" xfId="0" applyNumberFormat="1" applyFont="1" applyFill="1" applyBorder="1"/>
    <xf numFmtId="0" fontId="22" fillId="3" borderId="1" xfId="0" applyFont="1" applyFill="1" applyBorder="1"/>
    <xf numFmtId="0" fontId="24" fillId="3" borderId="239" xfId="0" applyFont="1" applyFill="1" applyBorder="1"/>
    <xf numFmtId="0" fontId="24" fillId="3" borderId="97" xfId="0" applyFont="1" applyFill="1" applyBorder="1"/>
    <xf numFmtId="0" fontId="24" fillId="0" borderId="0" xfId="0" applyFont="1" applyFill="1"/>
    <xf numFmtId="0" fontId="24" fillId="0" borderId="63" xfId="0" applyFont="1" applyFill="1" applyBorder="1"/>
    <xf numFmtId="3" fontId="24" fillId="0" borderId="63" xfId="0" applyNumberFormat="1" applyFont="1" applyFill="1" applyBorder="1"/>
    <xf numFmtId="3" fontId="24" fillId="2" borderId="237" xfId="0" applyNumberFormat="1" applyFont="1" applyFill="1" applyBorder="1"/>
    <xf numFmtId="0" fontId="24" fillId="0" borderId="1" xfId="0" applyFont="1" applyBorder="1"/>
    <xf numFmtId="0" fontId="24" fillId="3" borderId="188" xfId="0" applyFont="1" applyFill="1" applyBorder="1"/>
    <xf numFmtId="0" fontId="24" fillId="3" borderId="102" xfId="0" applyFont="1" applyFill="1" applyBorder="1"/>
    <xf numFmtId="3" fontId="24" fillId="0" borderId="63" xfId="0" applyNumberFormat="1" applyFont="1" applyFill="1" applyBorder="1" applyProtection="1">
      <protection locked="0"/>
    </xf>
    <xf numFmtId="0" fontId="24" fillId="3" borderId="188" xfId="0" applyFont="1" applyFill="1" applyBorder="1" applyAlignment="1">
      <alignment horizontal="right"/>
    </xf>
    <xf numFmtId="0" fontId="24" fillId="3" borderId="240" xfId="0" applyFont="1" applyFill="1" applyBorder="1"/>
    <xf numFmtId="0" fontId="24" fillId="3" borderId="26" xfId="0" applyFont="1" applyFill="1" applyBorder="1"/>
    <xf numFmtId="0" fontId="22" fillId="7" borderId="46" xfId="0" applyFont="1" applyFill="1" applyBorder="1"/>
    <xf numFmtId="3" fontId="24" fillId="7" borderId="63" xfId="0" applyNumberFormat="1" applyFont="1" applyFill="1" applyBorder="1"/>
    <xf numFmtId="3" fontId="24" fillId="0" borderId="1" xfId="0" applyNumberFormat="1" applyFont="1" applyBorder="1" applyAlignment="1"/>
    <xf numFmtId="0" fontId="24" fillId="3" borderId="191" xfId="0" applyFont="1" applyFill="1" applyBorder="1"/>
    <xf numFmtId="0" fontId="24" fillId="3" borderId="180" xfId="0" applyFont="1" applyFill="1" applyBorder="1"/>
    <xf numFmtId="3" fontId="24" fillId="0" borderId="34" xfId="0" applyNumberFormat="1" applyFont="1" applyFill="1" applyBorder="1"/>
    <xf numFmtId="0" fontId="22" fillId="7" borderId="216" xfId="0" applyFont="1" applyFill="1" applyBorder="1" applyAlignment="1">
      <alignment vertical="center"/>
    </xf>
    <xf numFmtId="0" fontId="22" fillId="7" borderId="122" xfId="0" applyFont="1" applyFill="1" applyBorder="1"/>
    <xf numFmtId="3" fontId="24" fillId="7" borderId="121" xfId="0" applyNumberFormat="1" applyFont="1" applyFill="1" applyBorder="1"/>
    <xf numFmtId="3" fontId="22" fillId="2" borderId="241" xfId="0" applyNumberFormat="1" applyFont="1" applyFill="1" applyBorder="1"/>
    <xf numFmtId="0" fontId="24" fillId="3" borderId="242" xfId="0" applyFont="1" applyFill="1" applyBorder="1"/>
    <xf numFmtId="0" fontId="24" fillId="3" borderId="152" xfId="0" applyFont="1" applyFill="1" applyBorder="1"/>
    <xf numFmtId="0" fontId="22" fillId="7" borderId="243" xfId="0" applyFont="1" applyFill="1" applyBorder="1" applyAlignment="1">
      <alignment horizontal="center" vertical="center"/>
    </xf>
    <xf numFmtId="0" fontId="24" fillId="7" borderId="244" xfId="0" applyFont="1" applyFill="1" applyBorder="1"/>
    <xf numFmtId="3" fontId="24" fillId="7" borderId="206" xfId="0" applyNumberFormat="1" applyFont="1" applyFill="1" applyBorder="1"/>
    <xf numFmtId="3" fontId="24" fillId="2" borderId="245" xfId="0" applyNumberFormat="1" applyFont="1" applyFill="1" applyBorder="1"/>
    <xf numFmtId="0" fontId="24" fillId="2" borderId="95" xfId="0" applyFont="1" applyFill="1" applyBorder="1" applyAlignment="1">
      <alignment vertical="center"/>
    </xf>
    <xf numFmtId="0" fontId="24" fillId="2" borderId="96" xfId="0" applyFont="1" applyFill="1" applyBorder="1" applyAlignment="1">
      <alignment vertical="center"/>
    </xf>
    <xf numFmtId="0" fontId="24" fillId="2" borderId="98" xfId="0" applyFont="1" applyFill="1" applyBorder="1"/>
    <xf numFmtId="0" fontId="24" fillId="2" borderId="29" xfId="0" applyFont="1" applyFill="1" applyBorder="1" applyAlignment="1">
      <alignment horizontal="center" vertical="center"/>
    </xf>
    <xf numFmtId="0" fontId="24" fillId="0" borderId="95" xfId="0" applyFont="1" applyFill="1" applyBorder="1"/>
    <xf numFmtId="0" fontId="24" fillId="2" borderId="19" xfId="0" applyFont="1" applyFill="1" applyBorder="1" applyAlignment="1">
      <alignment vertical="center"/>
    </xf>
    <xf numFmtId="0" fontId="24" fillId="0" borderId="9" xfId="0" applyFont="1" applyFill="1" applyBorder="1"/>
    <xf numFmtId="0" fontId="24" fillId="0" borderId="24" xfId="0" applyFont="1" applyFill="1" applyBorder="1"/>
    <xf numFmtId="0" fontId="6" fillId="0" borderId="0" xfId="0" applyFont="1" applyFill="1"/>
    <xf numFmtId="3" fontId="24" fillId="3" borderId="1" xfId="0" applyNumberFormat="1" applyFont="1" applyFill="1" applyBorder="1"/>
    <xf numFmtId="0" fontId="24" fillId="2" borderId="24" xfId="0" applyFont="1" applyFill="1" applyBorder="1" applyAlignment="1">
      <alignment vertical="center"/>
    </xf>
    <xf numFmtId="0" fontId="24" fillId="2" borderId="6" xfId="0" applyFont="1" applyFill="1" applyBorder="1" applyAlignment="1">
      <alignment horizontal="center" vertical="center" wrapText="1"/>
    </xf>
    <xf numFmtId="0" fontId="56" fillId="0" borderId="0" xfId="0" applyFont="1" applyFill="1"/>
    <xf numFmtId="0" fontId="24" fillId="3" borderId="6" xfId="0" applyFont="1" applyFill="1" applyBorder="1"/>
    <xf numFmtId="0" fontId="24" fillId="3" borderId="96" xfId="0" applyFont="1" applyFill="1" applyBorder="1"/>
    <xf numFmtId="0" fontId="22" fillId="3" borderId="98" xfId="0" applyFont="1" applyFill="1" applyBorder="1"/>
    <xf numFmtId="0" fontId="24" fillId="3" borderId="0" xfId="0" applyFont="1" applyFill="1" applyBorder="1"/>
    <xf numFmtId="0" fontId="22" fillId="3" borderId="29" xfId="0" applyFont="1" applyFill="1" applyBorder="1"/>
    <xf numFmtId="0" fontId="47" fillId="0" borderId="0" xfId="0" applyFont="1"/>
    <xf numFmtId="0" fontId="24" fillId="2" borderId="24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9" borderId="99" xfId="0" applyFont="1" applyFill="1" applyBorder="1" applyAlignment="1">
      <alignment vertical="center"/>
    </xf>
    <xf numFmtId="0" fontId="24" fillId="9" borderId="25" xfId="0" applyFont="1" applyFill="1" applyBorder="1"/>
    <xf numFmtId="0" fontId="22" fillId="9" borderId="25" xfId="0" applyFont="1" applyFill="1" applyBorder="1"/>
    <xf numFmtId="0" fontId="24" fillId="9" borderId="6" xfId="0" applyFont="1" applyFill="1" applyBorder="1"/>
    <xf numFmtId="0" fontId="22" fillId="9" borderId="6" xfId="0" applyFont="1" applyFill="1" applyBorder="1"/>
    <xf numFmtId="0" fontId="24" fillId="0" borderId="97" xfId="0" applyFont="1" applyFill="1" applyBorder="1"/>
    <xf numFmtId="0" fontId="22" fillId="0" borderId="29" xfId="0" applyFont="1" applyBorder="1"/>
    <xf numFmtId="0" fontId="24" fillId="0" borderId="102" xfId="0" applyFont="1" applyFill="1" applyBorder="1"/>
    <xf numFmtId="0" fontId="24" fillId="0" borderId="102" xfId="0" applyFont="1" applyBorder="1"/>
    <xf numFmtId="0" fontId="24" fillId="0" borderId="99" xfId="0" applyFont="1" applyFill="1" applyBorder="1"/>
    <xf numFmtId="0" fontId="24" fillId="0" borderId="26" xfId="0" applyFont="1" applyBorder="1"/>
    <xf numFmtId="0" fontId="22" fillId="0" borderId="19" xfId="0" applyFont="1" applyBorder="1"/>
    <xf numFmtId="0" fontId="22" fillId="3" borderId="99" xfId="0" applyFont="1" applyFill="1" applyBorder="1" applyAlignment="1"/>
    <xf numFmtId="0" fontId="22" fillId="3" borderId="25" xfId="0" applyFont="1" applyFill="1" applyBorder="1" applyAlignment="1"/>
    <xf numFmtId="0" fontId="24" fillId="3" borderId="25" xfId="0" applyFont="1" applyFill="1" applyBorder="1" applyAlignment="1"/>
    <xf numFmtId="3" fontId="24" fillId="3" borderId="26" xfId="0" applyNumberFormat="1" applyFont="1" applyFill="1" applyBorder="1" applyAlignment="1">
      <alignment horizontal="right"/>
    </xf>
    <xf numFmtId="3" fontId="24" fillId="3" borderId="19" xfId="0" applyNumberFormat="1" applyFont="1" applyFill="1" applyBorder="1" applyAlignment="1"/>
    <xf numFmtId="3" fontId="22" fillId="3" borderId="19" xfId="0" applyNumberFormat="1" applyFont="1" applyFill="1" applyBorder="1" applyAlignment="1"/>
    <xf numFmtId="0" fontId="24" fillId="2" borderId="95" xfId="0" applyFont="1" applyFill="1" applyBorder="1" applyAlignment="1">
      <alignment horizontal="center"/>
    </xf>
    <xf numFmtId="0" fontId="24" fillId="2" borderId="98" xfId="0" applyFont="1" applyFill="1" applyBorder="1" applyAlignment="1">
      <alignment horizontal="center"/>
    </xf>
    <xf numFmtId="0" fontId="24" fillId="2" borderId="37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46" xfId="0" applyFont="1" applyFill="1" applyBorder="1" applyAlignment="1">
      <alignment horizontal="center"/>
    </xf>
    <xf numFmtId="0" fontId="24" fillId="2" borderId="247" xfId="0" applyFont="1" applyFill="1" applyBorder="1" applyAlignment="1">
      <alignment horizontal="center"/>
    </xf>
    <xf numFmtId="0" fontId="22" fillId="3" borderId="248" xfId="0" applyFont="1" applyFill="1" applyBorder="1"/>
    <xf numFmtId="0" fontId="22" fillId="3" borderId="173" xfId="0" applyFont="1" applyFill="1" applyBorder="1"/>
    <xf numFmtId="0" fontId="24" fillId="3" borderId="19" xfId="0" applyFont="1" applyFill="1" applyBorder="1"/>
    <xf numFmtId="0" fontId="24" fillId="0" borderId="19" xfId="0" applyFont="1" applyBorder="1"/>
    <xf numFmtId="0" fontId="24" fillId="2" borderId="29" xfId="0" applyFont="1" applyFill="1" applyBorder="1"/>
    <xf numFmtId="16" fontId="6" fillId="0" borderId="0" xfId="0" applyNumberFormat="1" applyFont="1"/>
    <xf numFmtId="3" fontId="6" fillId="0" borderId="0" xfId="0" applyNumberFormat="1" applyFont="1"/>
    <xf numFmtId="0" fontId="22" fillId="3" borderId="248" xfId="0" applyFont="1" applyFill="1" applyBorder="1" applyAlignment="1">
      <alignment vertical="center"/>
    </xf>
    <xf numFmtId="0" fontId="22" fillId="3" borderId="250" xfId="0" applyFont="1" applyFill="1" applyBorder="1"/>
    <xf numFmtId="3" fontId="22" fillId="3" borderId="173" xfId="0" applyNumberFormat="1" applyFont="1" applyFill="1" applyBorder="1"/>
    <xf numFmtId="4" fontId="22" fillId="3" borderId="173" xfId="0" applyNumberFormat="1" applyFont="1" applyFill="1" applyBorder="1"/>
    <xf numFmtId="4" fontId="24" fillId="0" borderId="29" xfId="0" applyNumberFormat="1" applyFont="1" applyBorder="1"/>
    <xf numFmtId="4" fontId="24" fillId="4" borderId="168" xfId="0" applyNumberFormat="1" applyFont="1" applyFill="1" applyBorder="1"/>
    <xf numFmtId="0" fontId="24" fillId="0" borderId="98" xfId="0" applyFont="1" applyFill="1" applyBorder="1"/>
    <xf numFmtId="3" fontId="24" fillId="0" borderId="95" xfId="0" applyNumberFormat="1" applyFont="1" applyFill="1" applyBorder="1"/>
    <xf numFmtId="4" fontId="24" fillId="0" borderId="252" xfId="0" applyNumberFormat="1" applyFont="1" applyBorder="1"/>
    <xf numFmtId="4" fontId="24" fillId="4" borderId="252" xfId="0" applyNumberFormat="1" applyFont="1" applyFill="1" applyBorder="1"/>
    <xf numFmtId="0" fontId="24" fillId="0" borderId="29" xfId="0" applyFont="1" applyFill="1" applyBorder="1"/>
    <xf numFmtId="3" fontId="24" fillId="0" borderId="37" xfId="0" applyNumberFormat="1" applyFont="1" applyFill="1" applyBorder="1"/>
    <xf numFmtId="4" fontId="24" fillId="0" borderId="251" xfId="0" applyNumberFormat="1" applyFont="1" applyBorder="1"/>
    <xf numFmtId="4" fontId="24" fillId="0" borderId="1" xfId="0" applyNumberFormat="1" applyFont="1" applyBorder="1"/>
    <xf numFmtId="4" fontId="24" fillId="4" borderId="1" xfId="0" applyNumberFormat="1" applyFont="1" applyFill="1" applyBorder="1"/>
    <xf numFmtId="3" fontId="24" fillId="0" borderId="9" xfId="0" applyNumberFormat="1" applyFont="1" applyFill="1" applyBorder="1"/>
    <xf numFmtId="3" fontId="24" fillId="0" borderId="1" xfId="0" applyNumberFormat="1" applyFont="1" applyFill="1" applyBorder="1"/>
    <xf numFmtId="0" fontId="6" fillId="0" borderId="96" xfId="0" applyFont="1" applyBorder="1"/>
    <xf numFmtId="164" fontId="6" fillId="0" borderId="0" xfId="0" applyNumberFormat="1" applyFont="1"/>
    <xf numFmtId="4" fontId="24" fillId="0" borderId="168" xfId="0" applyNumberFormat="1" applyFont="1" applyBorder="1"/>
    <xf numFmtId="4" fontId="24" fillId="0" borderId="19" xfId="0" applyNumberFormat="1" applyFont="1" applyBorder="1"/>
    <xf numFmtId="0" fontId="4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57" fillId="0" borderId="0" xfId="0" applyFont="1"/>
    <xf numFmtId="0" fontId="56" fillId="0" borderId="0" xfId="0" applyFont="1"/>
    <xf numFmtId="0" fontId="14" fillId="0" borderId="0" xfId="0" quotePrefix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5" fillId="0" borderId="0" xfId="0" quotePrefix="1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8" fillId="0" borderId="0" xfId="2" applyFont="1" applyAlignment="1" applyProtection="1">
      <alignment horizontal="center"/>
      <protection locked="0"/>
    </xf>
    <xf numFmtId="0" fontId="15" fillId="0" borderId="0" xfId="3" applyAlignment="1" applyProtection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textRotation="90" wrapText="1"/>
    </xf>
    <xf numFmtId="0" fontId="3" fillId="3" borderId="1" xfId="0" applyFont="1" applyFill="1" applyBorder="1" applyAlignment="1">
      <alignment textRotation="90" wrapText="1"/>
    </xf>
    <xf numFmtId="0" fontId="1" fillId="3" borderId="1" xfId="0" applyFont="1" applyFill="1" applyBorder="1" applyAlignment="1">
      <alignment textRotation="90" wrapText="1"/>
    </xf>
    <xf numFmtId="0" fontId="1" fillId="3" borderId="14" xfId="0" applyFont="1" applyFill="1" applyBorder="1" applyAlignment="1">
      <alignment textRotation="90" wrapText="1"/>
    </xf>
    <xf numFmtId="0" fontId="3" fillId="3" borderId="15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4" fillId="0" borderId="9" xfId="0" applyFont="1" applyBorder="1" applyAlignment="1">
      <alignment vertical="top"/>
    </xf>
    <xf numFmtId="0" fontId="14" fillId="0" borderId="24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8" fillId="3" borderId="16" xfId="0" applyFont="1" applyFill="1" applyBorder="1" applyAlignment="1">
      <alignment horizontal="center"/>
    </xf>
    <xf numFmtId="0" fontId="18" fillId="3" borderId="27" xfId="0" applyFont="1" applyFill="1" applyBorder="1" applyAlignment="1">
      <alignment horizontal="center"/>
    </xf>
    <xf numFmtId="0" fontId="18" fillId="3" borderId="28" xfId="0" applyFont="1" applyFill="1" applyBorder="1" applyAlignment="1">
      <alignment horizontal="center"/>
    </xf>
    <xf numFmtId="0" fontId="14" fillId="0" borderId="10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9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4" xfId="0" applyFont="1" applyBorder="1" applyAlignment="1">
      <alignment vertical="top" wrapText="1"/>
    </xf>
    <xf numFmtId="0" fontId="14" fillId="0" borderId="10" xfId="0" applyFont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21" xfId="0" applyFont="1" applyBorder="1" applyAlignment="1">
      <alignment vertical="top" wrapText="1"/>
    </xf>
    <xf numFmtId="0" fontId="14" fillId="0" borderId="22" xfId="0" applyFont="1" applyBorder="1" applyAlignment="1">
      <alignment vertical="top" wrapText="1"/>
    </xf>
    <xf numFmtId="0" fontId="14" fillId="0" borderId="23" xfId="0" applyFont="1" applyBorder="1" applyAlignment="1">
      <alignment vertical="top" wrapText="1"/>
    </xf>
    <xf numFmtId="0" fontId="14" fillId="0" borderId="29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left" vertical="center"/>
    </xf>
    <xf numFmtId="0" fontId="18" fillId="3" borderId="22" xfId="0" applyFont="1" applyFill="1" applyBorder="1" applyAlignment="1">
      <alignment horizontal="left" vertical="center"/>
    </xf>
    <xf numFmtId="0" fontId="18" fillId="3" borderId="23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left" vertical="center"/>
    </xf>
    <xf numFmtId="0" fontId="14" fillId="2" borderId="25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wrapText="1"/>
    </xf>
    <xf numFmtId="0" fontId="14" fillId="3" borderId="27" xfId="0" applyFont="1" applyFill="1" applyBorder="1" applyAlignment="1">
      <alignment horizontal="center" wrapText="1"/>
    </xf>
    <xf numFmtId="0" fontId="14" fillId="3" borderId="28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left" wrapText="1"/>
    </xf>
    <xf numFmtId="0" fontId="14" fillId="0" borderId="24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left" wrapText="1"/>
    </xf>
    <xf numFmtId="0" fontId="21" fillId="0" borderId="91" xfId="0" applyFont="1" applyBorder="1" applyAlignment="1">
      <alignment horizontal="left"/>
    </xf>
    <xf numFmtId="0" fontId="21" fillId="0" borderId="92" xfId="0" applyFont="1" applyBorder="1" applyAlignment="1">
      <alignment horizontal="left"/>
    </xf>
    <xf numFmtId="0" fontId="21" fillId="0" borderId="93" xfId="0" applyFont="1" applyBorder="1" applyAlignment="1">
      <alignment horizontal="left"/>
    </xf>
    <xf numFmtId="0" fontId="23" fillId="0" borderId="95" xfId="0" applyFont="1" applyBorder="1" applyAlignment="1">
      <alignment horizontal="left"/>
    </xf>
    <xf numFmtId="0" fontId="0" fillId="0" borderId="96" xfId="0" applyBorder="1" applyAlignment="1">
      <alignment horizontal="left"/>
    </xf>
    <xf numFmtId="0" fontId="0" fillId="0" borderId="97" xfId="0" applyBorder="1" applyAlignment="1">
      <alignment horizontal="left"/>
    </xf>
    <xf numFmtId="4" fontId="14" fillId="0" borderId="98" xfId="0" applyNumberFormat="1" applyFont="1" applyFill="1" applyBorder="1" applyAlignment="1">
      <alignment horizontal="right"/>
    </xf>
    <xf numFmtId="4" fontId="14" fillId="0" borderId="19" xfId="0" applyNumberFormat="1" applyFont="1" applyFill="1" applyBorder="1" applyAlignment="1">
      <alignment horizontal="right"/>
    </xf>
    <xf numFmtId="4" fontId="29" fillId="3" borderId="97" xfId="0" applyNumberFormat="1" applyFont="1" applyFill="1" applyBorder="1" applyAlignment="1" applyProtection="1">
      <alignment horizontal="right"/>
    </xf>
    <xf numFmtId="4" fontId="29" fillId="3" borderId="26" xfId="0" applyNumberFormat="1" applyFont="1" applyFill="1" applyBorder="1" applyAlignment="1" applyProtection="1">
      <alignment horizontal="right"/>
    </xf>
    <xf numFmtId="4" fontId="14" fillId="2" borderId="98" xfId="0" applyNumberFormat="1" applyFont="1" applyFill="1" applyBorder="1" applyAlignment="1">
      <alignment horizontal="right"/>
    </xf>
    <xf numFmtId="4" fontId="14" fillId="2" borderId="19" xfId="0" applyNumberFormat="1" applyFont="1" applyFill="1" applyBorder="1" applyAlignment="1">
      <alignment horizontal="right"/>
    </xf>
    <xf numFmtId="0" fontId="14" fillId="0" borderId="99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23" fillId="0" borderId="91" xfId="0" applyFont="1" applyBorder="1" applyAlignment="1">
      <alignment horizontal="left"/>
    </xf>
    <xf numFmtId="0" fontId="23" fillId="0" borderId="92" xfId="0" applyFont="1" applyBorder="1" applyAlignment="1">
      <alignment horizontal="left"/>
    </xf>
    <xf numFmtId="0" fontId="23" fillId="0" borderId="93" xfId="0" applyFont="1" applyBorder="1" applyAlignment="1">
      <alignment horizontal="left"/>
    </xf>
    <xf numFmtId="0" fontId="18" fillId="2" borderId="49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wrapText="1"/>
    </xf>
    <xf numFmtId="0" fontId="14" fillId="2" borderId="53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2" borderId="91" xfId="0" applyFont="1" applyFill="1" applyBorder="1" applyAlignment="1">
      <alignment horizontal="left" vertical="center" wrapText="1"/>
    </xf>
    <xf numFmtId="0" fontId="14" fillId="2" borderId="92" xfId="0" applyFont="1" applyFill="1" applyBorder="1" applyAlignment="1">
      <alignment horizontal="left" vertical="center" wrapText="1"/>
    </xf>
    <xf numFmtId="0" fontId="14" fillId="2" borderId="93" xfId="0" applyFont="1" applyFill="1" applyBorder="1" applyAlignment="1">
      <alignment horizontal="left" vertical="center" wrapText="1"/>
    </xf>
    <xf numFmtId="0" fontId="14" fillId="0" borderId="26" xfId="0" applyFont="1" applyBorder="1" applyAlignment="1">
      <alignment horizontal="left"/>
    </xf>
    <xf numFmtId="0" fontId="24" fillId="2" borderId="31" xfId="0" applyFont="1" applyFill="1" applyBorder="1" applyAlignment="1" applyProtection="1">
      <alignment vertical="center" wrapText="1"/>
    </xf>
    <xf numFmtId="0" fontId="14" fillId="2" borderId="32" xfId="0" applyFont="1" applyFill="1" applyBorder="1" applyAlignment="1">
      <alignment vertical="center" wrapText="1"/>
    </xf>
    <xf numFmtId="0" fontId="14" fillId="2" borderId="34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63" xfId="0" applyFont="1" applyFill="1" applyBorder="1" applyAlignment="1">
      <alignment vertical="center" wrapText="1"/>
    </xf>
    <xf numFmtId="0" fontId="14" fillId="2" borderId="46" xfId="0" applyFont="1" applyFill="1" applyBorder="1" applyAlignment="1">
      <alignment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83" xfId="0" applyFont="1" applyFill="1" applyBorder="1" applyAlignment="1">
      <alignment horizontal="center" vertical="center" wrapText="1"/>
    </xf>
    <xf numFmtId="0" fontId="14" fillId="2" borderId="85" xfId="0" applyFont="1" applyFill="1" applyBorder="1" applyAlignment="1">
      <alignment horizontal="center" vertical="center" wrapText="1"/>
    </xf>
    <xf numFmtId="0" fontId="18" fillId="2" borderId="82" xfId="0" applyFont="1" applyFill="1" applyBorder="1" applyAlignment="1">
      <alignment horizontal="center" vertical="center" wrapText="1"/>
    </xf>
    <xf numFmtId="0" fontId="18" fillId="2" borderId="84" xfId="0" applyFont="1" applyFill="1" applyBorder="1" applyAlignment="1">
      <alignment horizontal="center" vertical="center" wrapText="1"/>
    </xf>
    <xf numFmtId="0" fontId="18" fillId="2" borderId="86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18" fillId="2" borderId="67" xfId="0" applyFont="1" applyFill="1" applyBorder="1" applyAlignment="1">
      <alignment horizontal="center" vertical="center" wrapText="1"/>
    </xf>
    <xf numFmtId="0" fontId="18" fillId="2" borderId="70" xfId="0" applyFont="1" applyFill="1" applyBorder="1" applyAlignment="1">
      <alignment horizontal="center" vertical="center" wrapText="1"/>
    </xf>
    <xf numFmtId="0" fontId="18" fillId="2" borderId="7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wrapText="1"/>
    </xf>
    <xf numFmtId="0" fontId="14" fillId="2" borderId="66" xfId="0" applyFont="1" applyFill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vertical="center" wrapText="1"/>
    </xf>
    <xf numFmtId="0" fontId="18" fillId="3" borderId="10" xfId="0" applyFont="1" applyFill="1" applyBorder="1" applyAlignment="1">
      <alignment vertical="center" wrapText="1"/>
    </xf>
    <xf numFmtId="0" fontId="18" fillId="3" borderId="39" xfId="0" applyFont="1" applyFill="1" applyBorder="1" applyAlignment="1">
      <alignment horizontal="center" vertical="center" textRotation="90" wrapText="1"/>
    </xf>
    <xf numFmtId="0" fontId="18" fillId="3" borderId="34" xfId="0" applyFont="1" applyFill="1" applyBorder="1" applyAlignment="1">
      <alignment wrapText="1"/>
    </xf>
    <xf numFmtId="0" fontId="18" fillId="3" borderId="52" xfId="0" applyFont="1" applyFill="1" applyBorder="1" applyAlignment="1">
      <alignment wrapText="1"/>
    </xf>
    <xf numFmtId="0" fontId="18" fillId="3" borderId="58" xfId="0" applyFont="1" applyFill="1" applyBorder="1" applyAlignment="1">
      <alignment wrapText="1"/>
    </xf>
    <xf numFmtId="0" fontId="18" fillId="3" borderId="52" xfId="0" applyFont="1" applyFill="1" applyBorder="1" applyAlignment="1">
      <alignment horizontal="center" vertical="center" textRotation="90" wrapText="1"/>
    </xf>
    <xf numFmtId="0" fontId="18" fillId="3" borderId="52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>
      <alignment horizontal="center" vertical="center" wrapText="1"/>
    </xf>
    <xf numFmtId="0" fontId="14" fillId="2" borderId="65" xfId="0" applyFont="1" applyFill="1" applyBorder="1" applyAlignment="1">
      <alignment vertical="center" wrapText="1"/>
    </xf>
    <xf numFmtId="0" fontId="14" fillId="2" borderId="68" xfId="0" applyFont="1" applyFill="1" applyBorder="1" applyAlignment="1">
      <alignment vertical="center" wrapText="1"/>
    </xf>
    <xf numFmtId="0" fontId="14" fillId="2" borderId="71" xfId="0" applyFont="1" applyFill="1" applyBorder="1" applyAlignment="1">
      <alignment vertical="center" wrapText="1"/>
    </xf>
    <xf numFmtId="0" fontId="24" fillId="2" borderId="31" xfId="0" applyFont="1" applyFill="1" applyBorder="1" applyAlignment="1" applyProtection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wrapText="1"/>
    </xf>
    <xf numFmtId="0" fontId="18" fillId="3" borderId="15" xfId="0" applyFont="1" applyFill="1" applyBorder="1" applyAlignment="1">
      <alignment horizontal="center" vertical="center" textRotation="90" wrapText="1"/>
    </xf>
    <xf numFmtId="0" fontId="18" fillId="3" borderId="1" xfId="0" applyFont="1" applyFill="1" applyBorder="1" applyAlignment="1">
      <alignment horizontal="center" vertical="center" textRotation="90" wrapText="1"/>
    </xf>
    <xf numFmtId="0" fontId="18" fillId="3" borderId="94" xfId="0" applyFont="1" applyFill="1" applyBorder="1" applyAlignment="1">
      <alignment horizontal="center" vertical="center" textRotation="90" wrapText="1"/>
    </xf>
    <xf numFmtId="0" fontId="18" fillId="3" borderId="98" xfId="0" applyFont="1" applyFill="1" applyBorder="1" applyAlignment="1">
      <alignment horizontal="center" vertical="center" textRotation="90" wrapText="1"/>
    </xf>
    <xf numFmtId="0" fontId="18" fillId="3" borderId="16" xfId="0" applyFont="1" applyFill="1" applyBorder="1" applyAlignment="1">
      <alignment wrapText="1"/>
    </xf>
    <xf numFmtId="0" fontId="18" fillId="3" borderId="28" xfId="0" applyFont="1" applyFill="1" applyBorder="1" applyAlignment="1">
      <alignment wrapText="1"/>
    </xf>
    <xf numFmtId="0" fontId="14" fillId="2" borderId="95" xfId="0" applyFont="1" applyFill="1" applyBorder="1" applyAlignment="1">
      <alignment horizontal="center" vertical="center" wrapText="1"/>
    </xf>
    <xf numFmtId="0" fontId="14" fillId="2" borderId="97" xfId="0" applyFont="1" applyFill="1" applyBorder="1" applyAlignment="1">
      <alignment horizontal="center" wrapText="1"/>
    </xf>
    <xf numFmtId="0" fontId="14" fillId="2" borderId="37" xfId="0" applyFont="1" applyFill="1" applyBorder="1" applyAlignment="1">
      <alignment horizontal="center" wrapText="1"/>
    </xf>
    <xf numFmtId="0" fontId="14" fillId="2" borderId="102" xfId="0" applyFont="1" applyFill="1" applyBorder="1" applyAlignment="1">
      <alignment horizontal="center" wrapText="1"/>
    </xf>
    <xf numFmtId="0" fontId="14" fillId="2" borderId="30" xfId="0" applyFont="1" applyFill="1" applyBorder="1" applyAlignment="1">
      <alignment horizontal="center" wrapText="1"/>
    </xf>
    <xf numFmtId="0" fontId="21" fillId="2" borderId="94" xfId="0" applyFont="1" applyFill="1" applyBorder="1" applyAlignment="1">
      <alignment horizontal="center" vertical="center" wrapText="1"/>
    </xf>
    <xf numFmtId="0" fontId="14" fillId="2" borderId="94" xfId="0" applyFont="1" applyFill="1" applyBorder="1" applyAlignment="1">
      <alignment horizontal="center" vertical="center" wrapText="1"/>
    </xf>
    <xf numFmtId="0" fontId="14" fillId="2" borderId="94" xfId="0" applyFont="1" applyFill="1" applyBorder="1" applyAlignment="1">
      <alignment wrapText="1"/>
    </xf>
    <xf numFmtId="0" fontId="14" fillId="2" borderId="91" xfId="0" applyFont="1" applyFill="1" applyBorder="1" applyAlignment="1">
      <alignment horizontal="center" vertical="center" wrapText="1"/>
    </xf>
    <xf numFmtId="0" fontId="14" fillId="2" borderId="93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14" fillId="2" borderId="95" xfId="0" applyFont="1" applyFill="1" applyBorder="1" applyAlignment="1">
      <alignment horizontal="left" vertical="center" wrapText="1"/>
    </xf>
    <xf numFmtId="0" fontId="14" fillId="2" borderId="97" xfId="0" applyFont="1" applyFill="1" applyBorder="1" applyAlignment="1">
      <alignment horizontal="left" wrapText="1"/>
    </xf>
    <xf numFmtId="0" fontId="14" fillId="2" borderId="30" xfId="0" applyFont="1" applyFill="1" applyBorder="1" applyAlignment="1">
      <alignment horizontal="left" wrapText="1"/>
    </xf>
    <xf numFmtId="0" fontId="14" fillId="2" borderId="102" xfId="0" applyFont="1" applyFill="1" applyBorder="1" applyAlignment="1">
      <alignment horizontal="left" wrapText="1"/>
    </xf>
    <xf numFmtId="0" fontId="14" fillId="2" borderId="99" xfId="0" applyFont="1" applyFill="1" applyBorder="1" applyAlignment="1">
      <alignment horizontal="left" wrapText="1"/>
    </xf>
    <xf numFmtId="0" fontId="14" fillId="2" borderId="26" xfId="0" applyFont="1" applyFill="1" applyBorder="1" applyAlignment="1">
      <alignment horizontal="left" wrapText="1"/>
    </xf>
    <xf numFmtId="0" fontId="14" fillId="2" borderId="107" xfId="0" applyFont="1" applyFill="1" applyBorder="1" applyAlignment="1">
      <alignment horizontal="center" vertical="center" wrapText="1"/>
    </xf>
    <xf numFmtId="0" fontId="18" fillId="2" borderId="10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4" fillId="2" borderId="91" xfId="0" applyFont="1" applyFill="1" applyBorder="1" applyAlignment="1">
      <alignment horizontal="center" wrapText="1"/>
    </xf>
    <xf numFmtId="0" fontId="14" fillId="2" borderId="93" xfId="0" applyFont="1" applyFill="1" applyBorder="1" applyAlignment="1">
      <alignment horizontal="center" wrapText="1"/>
    </xf>
    <xf numFmtId="0" fontId="18" fillId="3" borderId="95" xfId="0" applyFont="1" applyFill="1" applyBorder="1" applyAlignment="1">
      <alignment vertical="center" wrapText="1"/>
    </xf>
    <xf numFmtId="0" fontId="18" fillId="3" borderId="97" xfId="0" applyFont="1" applyFill="1" applyBorder="1" applyAlignment="1">
      <alignment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4" fillId="0" borderId="91" xfId="0" applyFont="1" applyBorder="1" applyAlignment="1">
      <alignment vertical="top"/>
    </xf>
    <xf numFmtId="0" fontId="14" fillId="0" borderId="92" xfId="0" applyFont="1" applyBorder="1" applyAlignment="1">
      <alignment vertical="top"/>
    </xf>
    <xf numFmtId="0" fontId="14" fillId="0" borderId="93" xfId="0" applyFont="1" applyBorder="1" applyAlignment="1">
      <alignment vertical="top"/>
    </xf>
    <xf numFmtId="0" fontId="14" fillId="0" borderId="95" xfId="0" applyFont="1" applyBorder="1" applyAlignment="1">
      <alignment vertical="top"/>
    </xf>
    <xf numFmtId="0" fontId="14" fillId="0" borderId="96" xfId="0" applyFont="1" applyBorder="1" applyAlignment="1">
      <alignment vertical="top"/>
    </xf>
    <xf numFmtId="0" fontId="14" fillId="0" borderId="97" xfId="0" applyFont="1" applyBorder="1" applyAlignment="1">
      <alignment vertical="top"/>
    </xf>
    <xf numFmtId="0" fontId="18" fillId="3" borderId="111" xfId="0" applyFont="1" applyFill="1" applyBorder="1" applyAlignment="1">
      <alignment horizontal="center"/>
    </xf>
    <xf numFmtId="0" fontId="18" fillId="3" borderId="112" xfId="0" applyFont="1" applyFill="1" applyBorder="1" applyAlignment="1">
      <alignment horizontal="center"/>
    </xf>
    <xf numFmtId="0" fontId="18" fillId="3" borderId="113" xfId="0" applyFont="1" applyFill="1" applyBorder="1" applyAlignment="1">
      <alignment horizontal="center"/>
    </xf>
    <xf numFmtId="0" fontId="14" fillId="0" borderId="98" xfId="0" applyFont="1" applyBorder="1" applyAlignment="1">
      <alignment vertical="center"/>
    </xf>
    <xf numFmtId="0" fontId="14" fillId="0" borderId="91" xfId="0" applyFont="1" applyBorder="1" applyAlignment="1">
      <alignment vertical="top" wrapText="1"/>
    </xf>
    <xf numFmtId="0" fontId="14" fillId="0" borderId="93" xfId="0" applyFont="1" applyBorder="1" applyAlignment="1">
      <alignment vertical="top" wrapText="1"/>
    </xf>
    <xf numFmtId="0" fontId="14" fillId="0" borderId="98" xfId="0" applyFont="1" applyBorder="1" applyAlignment="1">
      <alignment horizontal="left" vertical="center" wrapText="1"/>
    </xf>
    <xf numFmtId="0" fontId="14" fillId="0" borderId="92" xfId="0" applyFont="1" applyBorder="1" applyAlignment="1">
      <alignment vertical="top" wrapText="1"/>
    </xf>
    <xf numFmtId="0" fontId="14" fillId="0" borderId="98" xfId="0" applyFont="1" applyBorder="1" applyAlignment="1">
      <alignment vertical="center" wrapText="1"/>
    </xf>
    <xf numFmtId="0" fontId="14" fillId="0" borderId="11" xfId="0" applyFont="1" applyBorder="1" applyAlignment="1">
      <alignment vertical="top" wrapText="1"/>
    </xf>
    <xf numFmtId="0" fontId="14" fillId="0" borderId="103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8" fillId="3" borderId="99" xfId="0" applyFont="1" applyFill="1" applyBorder="1" applyAlignment="1">
      <alignment horizontal="center"/>
    </xf>
    <xf numFmtId="0" fontId="18" fillId="3" borderId="25" xfId="0" applyFont="1" applyFill="1" applyBorder="1" applyAlignment="1">
      <alignment horizontal="center"/>
    </xf>
    <xf numFmtId="0" fontId="18" fillId="3" borderId="26" xfId="0" applyFont="1" applyFill="1" applyBorder="1" applyAlignment="1">
      <alignment horizontal="center"/>
    </xf>
    <xf numFmtId="0" fontId="14" fillId="0" borderId="95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99" xfId="0" applyFont="1" applyBorder="1" applyAlignment="1">
      <alignment horizontal="center" vertical="center" wrapText="1"/>
    </xf>
    <xf numFmtId="0" fontId="27" fillId="2" borderId="91" xfId="0" applyFont="1" applyFill="1" applyBorder="1" applyAlignment="1">
      <alignment horizontal="center" vertical="center" wrapText="1"/>
    </xf>
    <xf numFmtId="0" fontId="19" fillId="2" borderId="92" xfId="0" applyFont="1" applyFill="1" applyBorder="1" applyAlignment="1">
      <alignment wrapText="1"/>
    </xf>
    <xf numFmtId="0" fontId="19" fillId="2" borderId="93" xfId="0" applyFont="1" applyFill="1" applyBorder="1" applyAlignment="1">
      <alignment wrapText="1"/>
    </xf>
    <xf numFmtId="0" fontId="33" fillId="2" borderId="91" xfId="0" applyFont="1" applyFill="1" applyBorder="1" applyAlignment="1">
      <alignment horizontal="center" vertical="center"/>
    </xf>
    <xf numFmtId="0" fontId="33" fillId="2" borderId="92" xfId="0" applyFont="1" applyFill="1" applyBorder="1" applyAlignment="1">
      <alignment horizontal="center" vertical="center"/>
    </xf>
    <xf numFmtId="0" fontId="33" fillId="2" borderId="93" xfId="0" applyFont="1" applyFill="1" applyBorder="1" applyAlignment="1">
      <alignment horizontal="center" vertical="center"/>
    </xf>
    <xf numFmtId="0" fontId="8" fillId="0" borderId="0" xfId="0" applyFont="1" applyAlignment="1" applyProtection="1"/>
    <xf numFmtId="0" fontId="0" fillId="0" borderId="0" xfId="0" applyAlignment="1"/>
    <xf numFmtId="0" fontId="1" fillId="2" borderId="95" xfId="0" applyFont="1" applyFill="1" applyBorder="1" applyAlignment="1">
      <alignment horizontal="left" vertical="center"/>
    </xf>
    <xf numFmtId="0" fontId="1" fillId="2" borderId="96" xfId="0" applyFont="1" applyFill="1" applyBorder="1" applyAlignment="1">
      <alignment horizontal="left" vertical="center"/>
    </xf>
    <xf numFmtId="0" fontId="1" fillId="2" borderId="97" xfId="0" applyFont="1" applyFill="1" applyBorder="1" applyAlignment="1">
      <alignment horizontal="left" vertical="center"/>
    </xf>
    <xf numFmtId="0" fontId="1" fillId="2" borderId="99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109" xfId="0" applyFont="1" applyFill="1" applyBorder="1" applyAlignment="1">
      <alignment horizontal="center" vertical="center" wrapText="1"/>
    </xf>
    <xf numFmtId="0" fontId="3" fillId="2" borderId="110" xfId="0" applyFont="1" applyFill="1" applyBorder="1" applyAlignment="1">
      <alignment horizontal="center" vertical="center" wrapText="1"/>
    </xf>
    <xf numFmtId="0" fontId="18" fillId="3" borderId="95" xfId="0" applyFont="1" applyFill="1" applyBorder="1" applyAlignment="1">
      <alignment horizontal="left"/>
    </xf>
    <xf numFmtId="0" fontId="18" fillId="3" borderId="96" xfId="0" applyFont="1" applyFill="1" applyBorder="1" applyAlignment="1">
      <alignment horizontal="left"/>
    </xf>
    <xf numFmtId="0" fontId="18" fillId="3" borderId="97" xfId="0" applyFont="1" applyFill="1" applyBorder="1" applyAlignment="1">
      <alignment horizontal="left"/>
    </xf>
    <xf numFmtId="0" fontId="14" fillId="0" borderId="91" xfId="0" applyFont="1" applyFill="1" applyBorder="1" applyAlignment="1">
      <alignment horizontal="left" wrapText="1"/>
    </xf>
    <xf numFmtId="0" fontId="14" fillId="0" borderId="92" xfId="0" applyFont="1" applyFill="1" applyBorder="1" applyAlignment="1">
      <alignment horizontal="left" wrapText="1"/>
    </xf>
    <xf numFmtId="0" fontId="14" fillId="0" borderId="93" xfId="0" applyFont="1" applyFill="1" applyBorder="1" applyAlignment="1">
      <alignment horizontal="left" wrapText="1"/>
    </xf>
    <xf numFmtId="0" fontId="37" fillId="0" borderId="140" xfId="0" applyFont="1" applyBorder="1" applyAlignment="1">
      <alignment horizontal="left"/>
    </xf>
    <xf numFmtId="0" fontId="39" fillId="0" borderId="141" xfId="0" applyFont="1" applyBorder="1" applyAlignment="1">
      <alignment horizontal="left"/>
    </xf>
    <xf numFmtId="0" fontId="39" fillId="0" borderId="142" xfId="0" applyFont="1" applyBorder="1" applyAlignment="1">
      <alignment horizontal="left"/>
    </xf>
    <xf numFmtId="0" fontId="39" fillId="0" borderId="139" xfId="0" applyFont="1" applyBorder="1" applyAlignment="1">
      <alignment horizontal="left"/>
    </xf>
    <xf numFmtId="2" fontId="35" fillId="0" borderId="143" xfId="0" applyNumberFormat="1" applyFont="1" applyFill="1" applyBorder="1" applyAlignment="1">
      <alignment horizontal="center"/>
    </xf>
    <xf numFmtId="2" fontId="35" fillId="0" borderId="19" xfId="0" applyNumberFormat="1" applyFont="1" applyFill="1" applyBorder="1" applyAlignment="1">
      <alignment horizontal="center"/>
    </xf>
    <xf numFmtId="4" fontId="36" fillId="5" borderId="139" xfId="0" applyNumberFormat="1" applyFont="1" applyFill="1" applyBorder="1" applyAlignment="1">
      <alignment horizontal="center"/>
    </xf>
    <xf numFmtId="4" fontId="36" fillId="5" borderId="26" xfId="0" applyNumberFormat="1" applyFont="1" applyFill="1" applyBorder="1" applyAlignment="1">
      <alignment horizontal="center"/>
    </xf>
    <xf numFmtId="4" fontId="35" fillId="2" borderId="143" xfId="0" applyNumberFormat="1" applyFont="1" applyFill="1" applyBorder="1" applyAlignment="1">
      <alignment horizontal="right"/>
    </xf>
    <xf numFmtId="0" fontId="35" fillId="2" borderId="19" xfId="0" applyFont="1" applyFill="1" applyBorder="1" applyAlignment="1">
      <alignment horizontal="right"/>
    </xf>
    <xf numFmtId="0" fontId="35" fillId="0" borderId="99" xfId="0" applyFont="1" applyBorder="1" applyAlignment="1">
      <alignment horizontal="left"/>
    </xf>
    <xf numFmtId="0" fontId="35" fillId="0" borderId="25" xfId="0" applyFont="1" applyBorder="1" applyAlignment="1">
      <alignment horizontal="left"/>
    </xf>
    <xf numFmtId="0" fontId="35" fillId="0" borderId="26" xfId="0" applyFont="1" applyBorder="1" applyAlignment="1">
      <alignment horizontal="left"/>
    </xf>
    <xf numFmtId="0" fontId="39" fillId="0" borderId="140" xfId="0" applyFont="1" applyBorder="1" applyAlignment="1">
      <alignment horizontal="left"/>
    </xf>
    <xf numFmtId="0" fontId="36" fillId="2" borderId="133" xfId="0" applyFont="1" applyFill="1" applyBorder="1" applyAlignment="1">
      <alignment horizontal="center" vertical="center" wrapText="1"/>
    </xf>
    <xf numFmtId="0" fontId="36" fillId="2" borderId="134" xfId="0" applyFont="1" applyFill="1" applyBorder="1" applyAlignment="1">
      <alignment horizontal="center" vertical="center" wrapText="1"/>
    </xf>
    <xf numFmtId="0" fontId="36" fillId="2" borderId="135" xfId="0" applyFont="1" applyFill="1" applyBorder="1" applyAlignment="1">
      <alignment horizontal="center" vertical="center" wrapText="1"/>
    </xf>
    <xf numFmtId="0" fontId="35" fillId="2" borderId="121" xfId="0" applyFont="1" applyFill="1" applyBorder="1" applyAlignment="1">
      <alignment horizontal="center" vertical="center" wrapText="1"/>
    </xf>
    <xf numFmtId="0" fontId="35" fillId="2" borderId="122" xfId="0" applyFont="1" applyFill="1" applyBorder="1" applyAlignment="1">
      <alignment horizontal="center" vertical="center" wrapText="1"/>
    </xf>
    <xf numFmtId="0" fontId="35" fillId="2" borderId="13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2" borderId="136" xfId="0" applyFont="1" applyFill="1" applyBorder="1" applyAlignment="1">
      <alignment horizontal="left" vertical="center" wrapText="1"/>
    </xf>
    <xf numFmtId="0" fontId="35" fillId="2" borderId="137" xfId="0" applyFont="1" applyFill="1" applyBorder="1" applyAlignment="1">
      <alignment horizontal="left" vertical="center" wrapText="1"/>
    </xf>
    <xf numFmtId="0" fontId="35" fillId="2" borderId="138" xfId="0" applyFont="1" applyFill="1" applyBorder="1" applyAlignment="1">
      <alignment horizontal="left" vertical="center" wrapText="1"/>
    </xf>
    <xf numFmtId="4" fontId="40" fillId="5" borderId="139" xfId="0" applyNumberFormat="1" applyFont="1" applyFill="1" applyBorder="1" applyAlignment="1" applyProtection="1">
      <alignment horizontal="center"/>
    </xf>
    <xf numFmtId="4" fontId="40" fillId="5" borderId="26" xfId="0" applyNumberFormat="1" applyFont="1" applyFill="1" applyBorder="1" applyAlignment="1" applyProtection="1">
      <alignment horizontal="center"/>
    </xf>
    <xf numFmtId="0" fontId="35" fillId="0" borderId="3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7" fillId="2" borderId="129" xfId="0" applyFont="1" applyFill="1" applyBorder="1" applyAlignment="1">
      <alignment horizontal="center" vertical="center" wrapText="1"/>
    </xf>
    <xf numFmtId="0" fontId="35" fillId="2" borderId="129" xfId="0" applyFont="1" applyFill="1" applyBorder="1" applyAlignment="1">
      <alignment horizontal="center" vertical="center" wrapText="1"/>
    </xf>
    <xf numFmtId="0" fontId="35" fillId="2" borderId="129" xfId="0" applyFont="1" applyFill="1" applyBorder="1" applyAlignment="1">
      <alignment wrapText="1"/>
    </xf>
    <xf numFmtId="0" fontId="34" fillId="0" borderId="121" xfId="0" applyFont="1" applyFill="1" applyBorder="1" applyAlignment="1">
      <alignment wrapText="1"/>
    </xf>
    <xf numFmtId="0" fontId="35" fillId="0" borderId="122" xfId="0" applyFont="1" applyFill="1" applyBorder="1" applyAlignment="1">
      <alignment wrapText="1"/>
    </xf>
    <xf numFmtId="0" fontId="35" fillId="0" borderId="123" xfId="0" applyFont="1" applyFill="1" applyBorder="1" applyAlignment="1">
      <alignment wrapText="1"/>
    </xf>
    <xf numFmtId="0" fontId="34" fillId="0" borderId="122" xfId="0" applyFont="1" applyFill="1" applyBorder="1" applyAlignment="1">
      <alignment wrapText="1"/>
    </xf>
    <xf numFmtId="0" fontId="34" fillId="0" borderId="123" xfId="0" applyFont="1" applyFill="1" applyBorder="1" applyAlignment="1">
      <alignment wrapText="1"/>
    </xf>
    <xf numFmtId="0" fontId="14" fillId="0" borderId="0" xfId="0" applyFont="1" applyAlignment="1">
      <alignment horizontal="left"/>
    </xf>
    <xf numFmtId="0" fontId="34" fillId="2" borderId="124" xfId="0" applyFont="1" applyFill="1" applyBorder="1" applyAlignment="1" applyProtection="1">
      <alignment vertical="center" wrapText="1"/>
    </xf>
    <xf numFmtId="0" fontId="35" fillId="2" borderId="125" xfId="0" applyFont="1" applyFill="1" applyBorder="1" applyAlignment="1">
      <alignment vertical="center" wrapText="1"/>
    </xf>
    <xf numFmtId="0" fontId="35" fillId="2" borderId="126" xfId="0" applyFont="1" applyFill="1" applyBorder="1" applyAlignment="1">
      <alignment vertical="center" wrapText="1"/>
    </xf>
    <xf numFmtId="0" fontId="35" fillId="2" borderId="34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vertical="center" wrapText="1"/>
    </xf>
    <xf numFmtId="0" fontId="35" fillId="2" borderId="68" xfId="0" applyFont="1" applyFill="1" applyBorder="1" applyAlignment="1">
      <alignment vertical="center" wrapText="1"/>
    </xf>
    <xf numFmtId="0" fontId="35" fillId="2" borderId="63" xfId="0" applyFont="1" applyFill="1" applyBorder="1" applyAlignment="1">
      <alignment vertical="center" wrapText="1"/>
    </xf>
    <xf numFmtId="0" fontId="35" fillId="2" borderId="46" xfId="0" applyFont="1" applyFill="1" applyBorder="1" applyAlignment="1">
      <alignment vertical="center" wrapText="1"/>
    </xf>
    <xf numFmtId="0" fontId="35" fillId="2" borderId="71" xfId="0" applyFont="1" applyFill="1" applyBorder="1" applyAlignment="1">
      <alignment vertical="center" wrapText="1"/>
    </xf>
    <xf numFmtId="0" fontId="35" fillId="2" borderId="127" xfId="0" applyFont="1" applyFill="1" applyBorder="1" applyAlignment="1">
      <alignment horizontal="center" vertical="center" wrapText="1"/>
    </xf>
    <xf numFmtId="0" fontId="35" fillId="2" borderId="69" xfId="0" applyFont="1" applyFill="1" applyBorder="1" applyAlignment="1">
      <alignment horizontal="center" vertical="center" wrapText="1"/>
    </xf>
    <xf numFmtId="0" fontId="35" fillId="2" borderId="72" xfId="0" applyFont="1" applyFill="1" applyBorder="1" applyAlignment="1">
      <alignment horizontal="center" vertical="center" wrapText="1"/>
    </xf>
    <xf numFmtId="0" fontId="36" fillId="2" borderId="128" xfId="0" applyFont="1" applyFill="1" applyBorder="1" applyAlignment="1">
      <alignment horizontal="center" vertical="center" wrapText="1"/>
    </xf>
    <xf numFmtId="0" fontId="36" fillId="2" borderId="84" xfId="0" applyFont="1" applyFill="1" applyBorder="1" applyAlignment="1">
      <alignment horizontal="center" vertical="center" wrapText="1"/>
    </xf>
    <xf numFmtId="0" fontId="36" fillId="2" borderId="86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5" fillId="2" borderId="98" xfId="0" applyFont="1" applyFill="1" applyBorder="1" applyAlignment="1">
      <alignment horizontal="center" vertical="center" wrapText="1"/>
    </xf>
    <xf numFmtId="0" fontId="35" fillId="2" borderId="98" xfId="0" applyFont="1" applyFill="1" applyBorder="1" applyAlignment="1">
      <alignment wrapText="1"/>
    </xf>
    <xf numFmtId="0" fontId="14" fillId="0" borderId="46" xfId="0" applyFont="1" applyBorder="1" applyAlignment="1">
      <alignment horizontal="center"/>
    </xf>
    <xf numFmtId="0" fontId="35" fillId="2" borderId="36" xfId="0" applyFont="1" applyFill="1" applyBorder="1" applyAlignment="1">
      <alignment horizontal="center" vertical="center" wrapText="1"/>
    </xf>
    <xf numFmtId="0" fontId="35" fillId="2" borderId="92" xfId="0" applyFont="1" applyFill="1" applyBorder="1" applyAlignment="1">
      <alignment horizontal="center" vertical="center" wrapText="1"/>
    </xf>
    <xf numFmtId="0" fontId="35" fillId="2" borderId="93" xfId="0" applyFont="1" applyFill="1" applyBorder="1" applyAlignment="1">
      <alignment horizontal="center" vertical="center" wrapText="1"/>
    </xf>
    <xf numFmtId="0" fontId="36" fillId="3" borderId="117" xfId="0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left" vertical="center" wrapText="1"/>
    </xf>
    <xf numFmtId="0" fontId="34" fillId="0" borderId="118" xfId="0" applyFont="1" applyFill="1" applyBorder="1" applyAlignment="1" applyProtection="1">
      <alignment wrapText="1"/>
    </xf>
    <xf numFmtId="0" fontId="35" fillId="0" borderId="119" xfId="0" applyFont="1" applyFill="1" applyBorder="1" applyAlignment="1">
      <alignment wrapText="1"/>
    </xf>
    <xf numFmtId="0" fontId="35" fillId="0" borderId="120" xfId="0" applyFont="1" applyFill="1" applyBorder="1" applyAlignment="1">
      <alignment wrapText="1"/>
    </xf>
    <xf numFmtId="0" fontId="34" fillId="0" borderId="121" xfId="0" applyFont="1" applyFill="1" applyBorder="1" applyAlignment="1" applyProtection="1">
      <alignment wrapText="1"/>
    </xf>
    <xf numFmtId="0" fontId="34" fillId="2" borderId="31" xfId="0" applyFont="1" applyFill="1" applyBorder="1" applyAlignment="1" applyProtection="1">
      <alignment vertical="center" wrapText="1"/>
    </xf>
    <xf numFmtId="0" fontId="35" fillId="2" borderId="32" xfId="0" applyFont="1" applyFill="1" applyBorder="1" applyAlignment="1">
      <alignment vertical="center" wrapText="1"/>
    </xf>
    <xf numFmtId="0" fontId="35" fillId="2" borderId="65" xfId="0" applyFont="1" applyFill="1" applyBorder="1" applyAlignment="1">
      <alignment vertical="center" wrapText="1"/>
    </xf>
    <xf numFmtId="0" fontId="35" fillId="2" borderId="35" xfId="0" applyFont="1" applyFill="1" applyBorder="1" applyAlignment="1">
      <alignment vertical="center" wrapText="1"/>
    </xf>
    <xf numFmtId="0" fontId="35" fillId="2" borderId="25" xfId="0" applyFont="1" applyFill="1" applyBorder="1" applyAlignment="1">
      <alignment vertical="center" wrapText="1"/>
    </xf>
    <xf numFmtId="0" fontId="35" fillId="2" borderId="116" xfId="0" applyFont="1" applyFill="1" applyBorder="1" applyAlignment="1">
      <alignment vertical="center" wrapText="1"/>
    </xf>
    <xf numFmtId="0" fontId="35" fillId="2" borderId="66" xfId="0" applyFont="1" applyFill="1" applyBorder="1" applyAlignment="1">
      <alignment horizontal="center" vertical="center" wrapText="1"/>
    </xf>
    <xf numFmtId="0" fontId="36" fillId="2" borderId="67" xfId="0" applyFont="1" applyFill="1" applyBorder="1" applyAlignment="1">
      <alignment horizontal="center" vertical="center" wrapText="1"/>
    </xf>
    <xf numFmtId="0" fontId="36" fillId="2" borderId="70" xfId="0" applyFont="1" applyFill="1" applyBorder="1" applyAlignment="1">
      <alignment horizontal="center" vertical="center" wrapText="1"/>
    </xf>
    <xf numFmtId="0" fontId="36" fillId="2" borderId="73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wrapText="1"/>
    </xf>
    <xf numFmtId="0" fontId="35" fillId="2" borderId="141" xfId="0" applyFont="1" applyFill="1" applyBorder="1" applyAlignment="1">
      <alignment horizontal="left" vertical="center" wrapText="1"/>
    </xf>
    <xf numFmtId="0" fontId="35" fillId="2" borderId="30" xfId="0" applyFont="1" applyFill="1" applyBorder="1" applyAlignment="1">
      <alignment horizontal="left" wrapText="1"/>
    </xf>
    <xf numFmtId="0" fontId="35" fillId="2" borderId="37" xfId="0" applyFont="1" applyFill="1" applyBorder="1" applyAlignment="1">
      <alignment horizontal="left" wrapText="1"/>
    </xf>
    <xf numFmtId="0" fontId="35" fillId="2" borderId="144" xfId="0" applyFont="1" applyFill="1" applyBorder="1" applyAlignment="1">
      <alignment horizontal="center" vertical="center" wrapText="1"/>
    </xf>
    <xf numFmtId="0" fontId="35" fillId="2" borderId="146" xfId="0" applyFont="1" applyFill="1" applyBorder="1" applyAlignment="1">
      <alignment horizontal="center" vertical="center" wrapText="1"/>
    </xf>
    <xf numFmtId="0" fontId="35" fillId="2" borderId="147" xfId="0" applyFont="1" applyFill="1" applyBorder="1" applyAlignment="1">
      <alignment horizontal="center" vertical="center" wrapText="1"/>
    </xf>
    <xf numFmtId="0" fontId="36" fillId="2" borderId="14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7" fillId="2" borderId="140" xfId="0" applyFont="1" applyFill="1" applyBorder="1" applyAlignment="1">
      <alignment horizontal="center" vertical="center" wrapText="1"/>
    </xf>
    <xf numFmtId="0" fontId="35" fillId="2" borderId="140" xfId="0" applyFont="1" applyFill="1" applyBorder="1" applyAlignment="1">
      <alignment horizontal="center" vertical="center" wrapText="1"/>
    </xf>
    <xf numFmtId="0" fontId="35" fillId="2" borderId="140" xfId="0" applyFont="1" applyFill="1" applyBorder="1" applyAlignment="1">
      <alignment wrapText="1"/>
    </xf>
    <xf numFmtId="0" fontId="24" fillId="0" borderId="170" xfId="0" applyFont="1" applyFill="1" applyBorder="1" applyAlignment="1">
      <alignment horizontal="left" vertical="center"/>
    </xf>
    <xf numFmtId="0" fontId="24" fillId="0" borderId="171" xfId="0" applyFont="1" applyFill="1" applyBorder="1" applyAlignment="1">
      <alignment horizontal="left" vertical="center"/>
    </xf>
    <xf numFmtId="0" fontId="24" fillId="0" borderId="172" xfId="0" applyFont="1" applyFill="1" applyBorder="1" applyAlignment="1">
      <alignment horizontal="left" vertical="center"/>
    </xf>
    <xf numFmtId="0" fontId="24" fillId="0" borderId="165" xfId="0" applyFont="1" applyFill="1" applyBorder="1" applyAlignment="1">
      <alignment horizontal="left" vertical="center"/>
    </xf>
    <xf numFmtId="0" fontId="24" fillId="0" borderId="166" xfId="0" applyFont="1" applyFill="1" applyBorder="1" applyAlignment="1">
      <alignment horizontal="left" vertical="center"/>
    </xf>
    <xf numFmtId="0" fontId="24" fillId="0" borderId="167" xfId="0" applyFont="1" applyFill="1" applyBorder="1" applyAlignment="1">
      <alignment horizontal="left" vertical="center"/>
    </xf>
    <xf numFmtId="0" fontId="8" fillId="6" borderId="124" xfId="0" applyFont="1" applyFill="1" applyBorder="1" applyAlignment="1">
      <alignment horizontal="left" vertical="center"/>
    </xf>
    <xf numFmtId="0" fontId="8" fillId="6" borderId="125" xfId="0" applyFont="1" applyFill="1" applyBorder="1" applyAlignment="1">
      <alignment horizontal="left" vertical="center"/>
    </xf>
    <xf numFmtId="0" fontId="8" fillId="6" borderId="152" xfId="0" applyFont="1" applyFill="1" applyBorder="1" applyAlignment="1">
      <alignment horizontal="left" vertical="center"/>
    </xf>
    <xf numFmtId="0" fontId="8" fillId="6" borderId="35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8" fillId="6" borderId="26" xfId="0" applyFont="1" applyFill="1" applyBorder="1" applyAlignment="1">
      <alignment horizontal="left" vertical="center"/>
    </xf>
    <xf numFmtId="0" fontId="8" fillId="6" borderId="153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44" fillId="6" borderId="152" xfId="0" applyFont="1" applyFill="1" applyBorder="1" applyAlignment="1">
      <alignment horizontal="center" vertical="center" wrapText="1"/>
    </xf>
    <xf numFmtId="0" fontId="44" fillId="6" borderId="26" xfId="0" applyFont="1" applyFill="1" applyBorder="1" applyAlignment="1">
      <alignment horizontal="center" vertical="center" wrapText="1"/>
    </xf>
    <xf numFmtId="0" fontId="8" fillId="6" borderId="154" xfId="0" applyFont="1" applyFill="1" applyBorder="1" applyAlignment="1">
      <alignment horizontal="center" vertical="center"/>
    </xf>
    <xf numFmtId="0" fontId="8" fillId="6" borderId="155" xfId="0" applyFont="1" applyFill="1" applyBorder="1" applyAlignment="1">
      <alignment horizontal="center" vertical="center"/>
    </xf>
    <xf numFmtId="0" fontId="8" fillId="6" borderId="156" xfId="0" applyFont="1" applyFill="1" applyBorder="1" applyAlignment="1">
      <alignment horizontal="center" vertical="center"/>
    </xf>
    <xf numFmtId="0" fontId="8" fillId="6" borderId="158" xfId="0" applyFont="1" applyFill="1" applyBorder="1" applyAlignment="1">
      <alignment horizontal="center"/>
    </xf>
    <xf numFmtId="0" fontId="8" fillId="6" borderId="96" xfId="0" applyFont="1" applyFill="1" applyBorder="1" applyAlignment="1">
      <alignment horizontal="center"/>
    </xf>
    <xf numFmtId="0" fontId="8" fillId="6" borderId="97" xfId="0" applyFont="1" applyFill="1" applyBorder="1" applyAlignment="1">
      <alignment horizontal="center"/>
    </xf>
    <xf numFmtId="0" fontId="24" fillId="0" borderId="165" xfId="0" applyFont="1" applyFill="1" applyBorder="1" applyAlignment="1">
      <alignment vertical="center"/>
    </xf>
    <xf numFmtId="0" fontId="24" fillId="0" borderId="166" xfId="0" applyFont="1" applyFill="1" applyBorder="1" applyAlignment="1">
      <alignment vertical="center"/>
    </xf>
    <xf numFmtId="0" fontId="24" fillId="0" borderId="167" xfId="0" applyFont="1" applyFill="1" applyBorder="1" applyAlignment="1">
      <alignment vertical="center"/>
    </xf>
    <xf numFmtId="0" fontId="24" fillId="0" borderId="160" xfId="0" applyFont="1" applyFill="1" applyBorder="1" applyAlignment="1">
      <alignment horizontal="right" vertical="center"/>
    </xf>
    <xf numFmtId="0" fontId="24" fillId="0" borderId="161" xfId="0" applyFont="1" applyFill="1" applyBorder="1" applyAlignment="1">
      <alignment horizontal="right" vertical="center"/>
    </xf>
    <xf numFmtId="0" fontId="24" fillId="0" borderId="162" xfId="0" applyFont="1" applyFill="1" applyBorder="1" applyAlignment="1">
      <alignment horizontal="right" vertical="center"/>
    </xf>
    <xf numFmtId="0" fontId="24" fillId="0" borderId="9" xfId="0" applyFont="1" applyFill="1" applyBorder="1" applyAlignment="1">
      <alignment horizontal="center" wrapText="1"/>
    </xf>
    <xf numFmtId="0" fontId="24" fillId="0" borderId="24" xfId="0" applyFont="1" applyFill="1" applyBorder="1" applyAlignment="1">
      <alignment horizontal="center" wrapText="1"/>
    </xf>
    <xf numFmtId="0" fontId="48" fillId="0" borderId="24" xfId="0" applyFont="1" applyBorder="1" applyAlignment="1">
      <alignment horizontal="center" wrapText="1"/>
    </xf>
    <xf numFmtId="0" fontId="48" fillId="0" borderId="6" xfId="0" applyFont="1" applyBorder="1" applyAlignment="1">
      <alignment horizontal="center" wrapText="1"/>
    </xf>
    <xf numFmtId="0" fontId="24" fillId="9" borderId="9" xfId="0" applyFont="1" applyFill="1" applyBorder="1" applyAlignment="1">
      <alignment horizontal="center"/>
    </xf>
    <xf numFmtId="0" fontId="24" fillId="9" borderId="6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 wrapText="1"/>
    </xf>
    <xf numFmtId="0" fontId="22" fillId="0" borderId="24" xfId="0" applyFont="1" applyFill="1" applyBorder="1" applyAlignment="1">
      <alignment horizontal="center" wrapText="1"/>
    </xf>
    <xf numFmtId="0" fontId="22" fillId="3" borderId="9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24" fillId="6" borderId="124" xfId="0" applyFont="1" applyFill="1" applyBorder="1" applyAlignment="1">
      <alignment horizontal="left" vertical="center"/>
    </xf>
    <xf numFmtId="0" fontId="24" fillId="6" borderId="125" xfId="0" applyFont="1" applyFill="1" applyBorder="1" applyAlignment="1">
      <alignment horizontal="left" vertical="center"/>
    </xf>
    <xf numFmtId="0" fontId="24" fillId="6" borderId="152" xfId="0" applyFont="1" applyFill="1" applyBorder="1" applyAlignment="1">
      <alignment horizontal="left" vertical="center"/>
    </xf>
    <xf numFmtId="0" fontId="24" fillId="6" borderId="63" xfId="0" applyFont="1" applyFill="1" applyBorder="1" applyAlignment="1">
      <alignment horizontal="left" vertical="center"/>
    </xf>
    <xf numFmtId="0" fontId="24" fillId="6" borderId="46" xfId="0" applyFont="1" applyFill="1" applyBorder="1" applyAlignment="1">
      <alignment horizontal="left" vertical="center"/>
    </xf>
    <xf numFmtId="0" fontId="24" fillId="6" borderId="180" xfId="0" applyFont="1" applyFill="1" applyBorder="1" applyAlignment="1">
      <alignment horizontal="left" vertical="center"/>
    </xf>
    <xf numFmtId="0" fontId="24" fillId="6" borderId="179" xfId="0" applyFont="1" applyFill="1" applyBorder="1" applyAlignment="1">
      <alignment horizontal="center" vertical="center" wrapText="1"/>
    </xf>
    <xf numFmtId="0" fontId="48" fillId="0" borderId="89" xfId="0" applyFont="1" applyBorder="1" applyAlignment="1">
      <alignment horizontal="center" vertical="center" wrapText="1"/>
    </xf>
    <xf numFmtId="0" fontId="22" fillId="6" borderId="125" xfId="0" applyFont="1" applyFill="1" applyBorder="1" applyAlignment="1">
      <alignment horizontal="center" vertical="center" wrapText="1"/>
    </xf>
    <xf numFmtId="0" fontId="49" fillId="0" borderId="46" xfId="0" applyFont="1" applyBorder="1" applyAlignment="1">
      <alignment horizontal="center" vertical="center" wrapText="1"/>
    </xf>
    <xf numFmtId="0" fontId="24" fillId="6" borderId="154" xfId="0" applyFont="1" applyFill="1" applyBorder="1" applyAlignment="1">
      <alignment horizontal="center"/>
    </xf>
    <xf numFmtId="0" fontId="24" fillId="6" borderId="155" xfId="0" applyFont="1" applyFill="1" applyBorder="1" applyAlignment="1">
      <alignment horizontal="center"/>
    </xf>
    <xf numFmtId="0" fontId="24" fillId="6" borderId="156" xfId="0" applyFont="1" applyFill="1" applyBorder="1" applyAlignment="1">
      <alignment horizontal="center"/>
    </xf>
    <xf numFmtId="0" fontId="24" fillId="6" borderId="124" xfId="0" applyFont="1" applyFill="1" applyBorder="1" applyAlignment="1">
      <alignment horizontal="center"/>
    </xf>
    <xf numFmtId="0" fontId="24" fillId="6" borderId="125" xfId="0" applyFont="1" applyFill="1" applyBorder="1" applyAlignment="1">
      <alignment horizontal="center"/>
    </xf>
    <xf numFmtId="0" fontId="24" fillId="6" borderId="126" xfId="0" applyFont="1" applyFill="1" applyBorder="1" applyAlignment="1">
      <alignment horizontal="center"/>
    </xf>
    <xf numFmtId="0" fontId="6" fillId="0" borderId="165" xfId="0" applyFont="1" applyFill="1" applyBorder="1" applyAlignment="1">
      <alignment horizontal="left" vertical="center" wrapText="1"/>
    </xf>
    <xf numFmtId="0" fontId="6" fillId="0" borderId="166" xfId="0" applyFont="1" applyFill="1" applyBorder="1" applyAlignment="1">
      <alignment horizontal="left" vertical="center" wrapText="1"/>
    </xf>
    <xf numFmtId="0" fontId="6" fillId="0" borderId="182" xfId="0" applyFont="1" applyFill="1" applyBorder="1" applyAlignment="1">
      <alignment horizontal="left" vertical="center" wrapText="1"/>
    </xf>
    <xf numFmtId="0" fontId="6" fillId="0" borderId="160" xfId="0" applyFont="1" applyFill="1" applyBorder="1" applyAlignment="1">
      <alignment horizontal="right" vertical="center"/>
    </xf>
    <xf numFmtId="0" fontId="6" fillId="0" borderId="161" xfId="0" applyFont="1" applyFill="1" applyBorder="1" applyAlignment="1">
      <alignment horizontal="right" vertical="center"/>
    </xf>
    <xf numFmtId="0" fontId="6" fillId="0" borderId="163" xfId="0" applyFont="1" applyFill="1" applyBorder="1" applyAlignment="1">
      <alignment horizontal="right" vertical="center"/>
    </xf>
    <xf numFmtId="0" fontId="6" fillId="0" borderId="170" xfId="0" applyFont="1" applyFill="1" applyBorder="1" applyAlignment="1">
      <alignment horizontal="left" vertical="center"/>
    </xf>
    <xf numFmtId="0" fontId="6" fillId="0" borderId="171" xfId="0" applyFont="1" applyFill="1" applyBorder="1" applyAlignment="1">
      <alignment horizontal="left" vertical="center"/>
    </xf>
    <xf numFmtId="0" fontId="6" fillId="0" borderId="183" xfId="0" applyFont="1" applyFill="1" applyBorder="1" applyAlignment="1">
      <alignment horizontal="left" vertical="center"/>
    </xf>
    <xf numFmtId="0" fontId="6" fillId="0" borderId="165" xfId="0" applyFont="1" applyFill="1" applyBorder="1" applyAlignment="1">
      <alignment horizontal="left" vertical="center"/>
    </xf>
    <xf numFmtId="0" fontId="6" fillId="0" borderId="166" xfId="0" applyFont="1" applyFill="1" applyBorder="1" applyAlignment="1">
      <alignment horizontal="left" vertical="center"/>
    </xf>
    <xf numFmtId="0" fontId="6" fillId="0" borderId="182" xfId="0" applyFont="1" applyFill="1" applyBorder="1" applyAlignment="1">
      <alignment horizontal="left" vertical="center"/>
    </xf>
    <xf numFmtId="0" fontId="48" fillId="0" borderId="24" xfId="0" applyFont="1" applyBorder="1" applyAlignment="1">
      <alignment horizontal="center" vertical="center" wrapText="1"/>
    </xf>
    <xf numFmtId="0" fontId="6" fillId="0" borderId="121" xfId="0" applyFont="1" applyFill="1" applyBorder="1" applyAlignment="1">
      <alignment horizontal="left" vertical="center"/>
    </xf>
    <xf numFmtId="0" fontId="6" fillId="0" borderId="122" xfId="0" applyFont="1" applyFill="1" applyBorder="1" applyAlignment="1">
      <alignment horizontal="left" vertical="center"/>
    </xf>
    <xf numFmtId="0" fontId="6" fillId="0" borderId="130" xfId="0" applyFont="1" applyFill="1" applyBorder="1" applyAlignment="1">
      <alignment horizontal="left" vertical="center"/>
    </xf>
    <xf numFmtId="0" fontId="8" fillId="6" borderId="100" xfId="0" applyFont="1" applyFill="1" applyBorder="1" applyAlignment="1">
      <alignment horizontal="center" vertical="center" wrapText="1"/>
    </xf>
    <xf numFmtId="0" fontId="51" fillId="0" borderId="184" xfId="0" applyFont="1" applyBorder="1" applyAlignment="1">
      <alignment horizontal="center" vertical="center" wrapText="1"/>
    </xf>
    <xf numFmtId="0" fontId="44" fillId="6" borderId="124" xfId="0" applyFont="1" applyFill="1" applyBorder="1" applyAlignment="1">
      <alignment horizontal="center" vertical="center" wrapText="1"/>
    </xf>
    <xf numFmtId="0" fontId="52" fillId="0" borderId="63" xfId="0" applyFont="1" applyBorder="1" applyAlignment="1">
      <alignment horizontal="center" vertical="center" wrapText="1"/>
    </xf>
    <xf numFmtId="0" fontId="8" fillId="6" borderId="154" xfId="0" applyFont="1" applyFill="1" applyBorder="1" applyAlignment="1">
      <alignment horizontal="center"/>
    </xf>
    <xf numFmtId="0" fontId="8" fillId="6" borderId="155" xfId="0" applyFont="1" applyFill="1" applyBorder="1" applyAlignment="1">
      <alignment horizontal="center"/>
    </xf>
    <xf numFmtId="0" fontId="8" fillId="6" borderId="156" xfId="0" applyFont="1" applyFill="1" applyBorder="1" applyAlignment="1">
      <alignment horizontal="center"/>
    </xf>
    <xf numFmtId="0" fontId="24" fillId="6" borderId="181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102" xfId="0" applyFont="1" applyFill="1" applyBorder="1" applyAlignment="1">
      <alignment horizontal="center"/>
    </xf>
    <xf numFmtId="0" fontId="8" fillId="6" borderId="212" xfId="0" applyFont="1" applyFill="1" applyBorder="1" applyAlignment="1">
      <alignment horizontal="center" wrapText="1"/>
    </xf>
    <xf numFmtId="0" fontId="0" fillId="0" borderId="122" xfId="0" applyBorder="1" applyAlignment="1">
      <alignment horizontal="center" wrapText="1"/>
    </xf>
    <xf numFmtId="0" fontId="0" fillId="0" borderId="130" xfId="0" applyBorder="1" applyAlignment="1">
      <alignment horizontal="center" wrapText="1"/>
    </xf>
    <xf numFmtId="0" fontId="8" fillId="6" borderId="121" xfId="0" applyFont="1" applyFill="1" applyBorder="1" applyAlignment="1">
      <alignment horizontal="center" wrapText="1"/>
    </xf>
    <xf numFmtId="0" fontId="0" fillId="0" borderId="189" xfId="0" applyBorder="1" applyAlignment="1">
      <alignment horizontal="center" wrapText="1"/>
    </xf>
    <xf numFmtId="0" fontId="24" fillId="6" borderId="99" xfId="0" applyFont="1" applyFill="1" applyBorder="1" applyAlignment="1">
      <alignment horizontal="center"/>
    </xf>
    <xf numFmtId="0" fontId="24" fillId="6" borderId="26" xfId="0" applyFont="1" applyFill="1" applyBorder="1" applyAlignment="1">
      <alignment horizontal="center"/>
    </xf>
    <xf numFmtId="0" fontId="8" fillId="6" borderId="211" xfId="0" applyFont="1" applyFill="1" applyBorder="1" applyAlignment="1">
      <alignment horizontal="center"/>
    </xf>
    <xf numFmtId="0" fontId="8" fillId="6" borderId="166" xfId="0" applyFont="1" applyFill="1" applyBorder="1" applyAlignment="1">
      <alignment horizontal="center"/>
    </xf>
    <xf numFmtId="0" fontId="8" fillId="6" borderId="187" xfId="0" applyFont="1" applyFill="1" applyBorder="1" applyAlignment="1">
      <alignment horizontal="center"/>
    </xf>
    <xf numFmtId="0" fontId="24" fillId="6" borderId="175" xfId="0" applyFont="1" applyFill="1" applyBorder="1" applyAlignment="1">
      <alignment horizontal="center" vertical="center"/>
    </xf>
    <xf numFmtId="0" fontId="24" fillId="6" borderId="186" xfId="0" applyFont="1" applyFill="1" applyBorder="1" applyAlignment="1">
      <alignment horizontal="center" vertical="center"/>
    </xf>
    <xf numFmtId="0" fontId="24" fillId="6" borderId="165" xfId="0" applyFont="1" applyFill="1" applyBorder="1" applyAlignment="1">
      <alignment horizontal="center" vertical="center" wrapText="1"/>
    </xf>
    <xf numFmtId="0" fontId="24" fillId="6" borderId="166" xfId="0" applyFont="1" applyFill="1" applyBorder="1" applyAlignment="1">
      <alignment horizontal="center" vertical="center" wrapText="1"/>
    </xf>
    <xf numFmtId="0" fontId="24" fillId="6" borderId="187" xfId="0" applyFont="1" applyFill="1" applyBorder="1" applyAlignment="1">
      <alignment horizontal="center" vertical="center" wrapText="1"/>
    </xf>
    <xf numFmtId="0" fontId="24" fillId="6" borderId="34" xfId="0" applyFont="1" applyFill="1" applyBorder="1" applyAlignment="1">
      <alignment horizontal="center" vertical="center"/>
    </xf>
    <xf numFmtId="0" fontId="24" fillId="6" borderId="68" xfId="0" applyFont="1" applyFill="1" applyBorder="1" applyAlignment="1">
      <alignment horizontal="center" vertical="center"/>
    </xf>
    <xf numFmtId="0" fontId="24" fillId="6" borderId="121" xfId="0" applyFont="1" applyFill="1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0" fillId="0" borderId="130" xfId="0" applyBorder="1" applyAlignment="1">
      <alignment horizontal="center" vertical="center" wrapText="1"/>
    </xf>
    <xf numFmtId="0" fontId="0" fillId="0" borderId="189" xfId="0" applyBorder="1" applyAlignment="1">
      <alignment horizontal="center" vertical="center" wrapText="1"/>
    </xf>
    <xf numFmtId="0" fontId="24" fillId="6" borderId="63" xfId="0" applyFont="1" applyFill="1" applyBorder="1" applyAlignment="1">
      <alignment horizontal="center" vertical="center"/>
    </xf>
    <xf numFmtId="0" fontId="24" fillId="6" borderId="34" xfId="0" applyFont="1" applyFill="1" applyBorder="1" applyAlignment="1">
      <alignment horizontal="center"/>
    </xf>
    <xf numFmtId="0" fontId="24" fillId="6" borderId="68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left" vertical="center"/>
    </xf>
    <xf numFmtId="0" fontId="6" fillId="2" borderId="24" xfId="0" applyFont="1" applyFill="1" applyBorder="1"/>
    <xf numFmtId="0" fontId="6" fillId="2" borderId="6" xfId="0" applyFont="1" applyFill="1" applyBorder="1"/>
    <xf numFmtId="0" fontId="8" fillId="6" borderId="209" xfId="0" applyFont="1" applyFill="1" applyBorder="1" applyAlignment="1">
      <alignment horizontal="center"/>
    </xf>
    <xf numFmtId="0" fontId="8" fillId="6" borderId="210" xfId="0" applyFont="1" applyFill="1" applyBorder="1" applyAlignment="1">
      <alignment horizontal="center"/>
    </xf>
    <xf numFmtId="0" fontId="24" fillId="0" borderId="125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6" borderId="230" xfId="0" applyFont="1" applyFill="1" applyBorder="1" applyAlignment="1">
      <alignment horizontal="center"/>
    </xf>
    <xf numFmtId="0" fontId="24" fillId="6" borderId="231" xfId="0" applyFont="1" applyFill="1" applyBorder="1" applyAlignment="1">
      <alignment horizontal="center"/>
    </xf>
    <xf numFmtId="0" fontId="24" fillId="0" borderId="96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6" borderId="220" xfId="0" applyFont="1" applyFill="1" applyBorder="1" applyAlignment="1">
      <alignment horizontal="center" vertical="center" wrapText="1"/>
    </xf>
    <xf numFmtId="0" fontId="24" fillId="6" borderId="221" xfId="0" applyFont="1" applyFill="1" applyBorder="1" applyAlignment="1">
      <alignment horizontal="center" vertical="center" wrapText="1"/>
    </xf>
    <xf numFmtId="0" fontId="24" fillId="6" borderId="227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222" xfId="0" applyFont="1" applyFill="1" applyBorder="1" applyAlignment="1">
      <alignment horizontal="center" vertical="center" wrapText="1"/>
    </xf>
    <xf numFmtId="0" fontId="24" fillId="6" borderId="69" xfId="0" applyFont="1" applyFill="1" applyBorder="1" applyAlignment="1">
      <alignment horizontal="center" vertical="center" wrapText="1"/>
    </xf>
    <xf numFmtId="0" fontId="22" fillId="6" borderId="223" xfId="0" applyFont="1" applyFill="1" applyBorder="1" applyAlignment="1">
      <alignment horizontal="center" vertical="center" wrapText="1"/>
    </xf>
    <xf numFmtId="0" fontId="22" fillId="6" borderId="134" xfId="0" applyFont="1" applyFill="1" applyBorder="1" applyAlignment="1">
      <alignment horizontal="center" vertical="center" wrapText="1"/>
    </xf>
    <xf numFmtId="0" fontId="22" fillId="6" borderId="84" xfId="0" applyFont="1" applyFill="1" applyBorder="1" applyAlignment="1">
      <alignment horizontal="center" vertical="center" wrapText="1"/>
    </xf>
    <xf numFmtId="0" fontId="24" fillId="6" borderId="224" xfId="0" applyFont="1" applyFill="1" applyBorder="1" applyAlignment="1">
      <alignment horizontal="center" vertical="center"/>
    </xf>
    <xf numFmtId="0" fontId="24" fillId="6" borderId="225" xfId="0" applyFont="1" applyFill="1" applyBorder="1" applyAlignment="1">
      <alignment horizontal="center" vertical="center"/>
    </xf>
    <xf numFmtId="0" fontId="24" fillId="2" borderId="226" xfId="0" applyFont="1" applyFill="1" applyBorder="1" applyAlignment="1">
      <alignment horizontal="center" vertical="center" wrapText="1"/>
    </xf>
    <xf numFmtId="0" fontId="24" fillId="2" borderId="228" xfId="0" applyFont="1" applyFill="1" applyBorder="1" applyAlignment="1">
      <alignment horizontal="center" vertical="center" wrapText="1"/>
    </xf>
    <xf numFmtId="0" fontId="24" fillId="2" borderId="229" xfId="0" applyFont="1" applyFill="1" applyBorder="1" applyAlignment="1">
      <alignment horizontal="center" vertical="center" wrapText="1"/>
    </xf>
    <xf numFmtId="0" fontId="24" fillId="6" borderId="124" xfId="0" applyFont="1" applyFill="1" applyBorder="1" applyAlignment="1">
      <alignment horizontal="center" vertical="center"/>
    </xf>
    <xf numFmtId="0" fontId="24" fillId="6" borderId="130" xfId="0" applyFont="1" applyFill="1" applyBorder="1" applyAlignment="1">
      <alignment horizontal="center" vertical="center"/>
    </xf>
    <xf numFmtId="0" fontId="24" fillId="6" borderId="126" xfId="0" applyFont="1" applyFill="1" applyBorder="1" applyAlignment="1">
      <alignment horizontal="center" vertical="center"/>
    </xf>
    <xf numFmtId="0" fontId="24" fillId="0" borderId="95" xfId="0" applyFont="1" applyFill="1" applyBorder="1" applyAlignment="1">
      <alignment wrapText="1"/>
    </xf>
    <xf numFmtId="0" fontId="48" fillId="0" borderId="96" xfId="0" applyFont="1" applyBorder="1" applyAlignment="1">
      <alignment wrapText="1"/>
    </xf>
    <xf numFmtId="0" fontId="48" fillId="0" borderId="97" xfId="0" applyFont="1" applyBorder="1" applyAlignment="1">
      <alignment wrapText="1"/>
    </xf>
    <xf numFmtId="0" fontId="24" fillId="0" borderId="37" xfId="0" quotePrefix="1" applyFont="1" applyFill="1" applyBorder="1" applyAlignment="1">
      <alignment horizontal="left" wrapText="1"/>
    </xf>
    <xf numFmtId="0" fontId="48" fillId="0" borderId="0" xfId="0" applyFont="1" applyAlignment="1">
      <alignment wrapText="1"/>
    </xf>
    <xf numFmtId="0" fontId="48" fillId="0" borderId="102" xfId="0" applyFont="1" applyBorder="1" applyAlignment="1">
      <alignment wrapText="1"/>
    </xf>
    <xf numFmtId="0" fontId="24" fillId="0" borderId="37" xfId="0" applyFont="1" applyFill="1" applyBorder="1" applyAlignment="1">
      <alignment wrapText="1"/>
    </xf>
    <xf numFmtId="0" fontId="24" fillId="0" borderId="99" xfId="0" quotePrefix="1" applyFont="1" applyFill="1" applyBorder="1" applyAlignment="1">
      <alignment horizontal="left" wrapText="1"/>
    </xf>
    <xf numFmtId="0" fontId="48" fillId="0" borderId="25" xfId="0" applyFont="1" applyBorder="1" applyAlignment="1">
      <alignment wrapText="1"/>
    </xf>
    <xf numFmtId="0" fontId="48" fillId="0" borderId="26" xfId="0" applyFont="1" applyBorder="1" applyAlignment="1">
      <alignment wrapText="1"/>
    </xf>
    <xf numFmtId="0" fontId="24" fillId="0" borderId="99" xfId="0" applyFont="1" applyFill="1" applyBorder="1" applyAlignment="1">
      <alignment wrapText="1"/>
    </xf>
    <xf numFmtId="0" fontId="24" fillId="0" borderId="9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95" xfId="0" applyFont="1" applyFill="1" applyBorder="1" applyAlignment="1">
      <alignment horizontal="center" vertical="center"/>
    </xf>
    <xf numFmtId="0" fontId="24" fillId="0" borderId="97" xfId="0" applyFont="1" applyFill="1" applyBorder="1" applyAlignment="1">
      <alignment horizontal="center" vertical="center"/>
    </xf>
    <xf numFmtId="0" fontId="24" fillId="0" borderId="99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/>
    </xf>
    <xf numFmtId="0" fontId="24" fillId="2" borderId="95" xfId="0" applyFont="1" applyFill="1" applyBorder="1" applyAlignment="1">
      <alignment horizontal="left" vertical="center"/>
    </xf>
    <xf numFmtId="0" fontId="24" fillId="2" borderId="96" xfId="0" applyFont="1" applyFill="1" applyBorder="1" applyAlignment="1">
      <alignment horizontal="left" vertical="center"/>
    </xf>
    <xf numFmtId="0" fontId="24" fillId="2" borderId="97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24" fillId="2" borderId="102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2" borderId="246" xfId="0" applyFont="1" applyFill="1" applyBorder="1" applyAlignment="1">
      <alignment horizontal="left" vertical="center"/>
    </xf>
    <xf numFmtId="0" fontId="24" fillId="2" borderId="249" xfId="0" applyFont="1" applyFill="1" applyBorder="1" applyAlignment="1">
      <alignment horizontal="left" vertical="center"/>
    </xf>
    <xf numFmtId="0" fontId="24" fillId="2" borderId="251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</cellXfs>
  <cellStyles count="4">
    <cellStyle name="Hiperłącze" xfId="3" builtinId="8"/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5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'[1]dane do wykresów IV kw 24'!$A$2:$A$7</c:f>
              <c:strCache>
                <c:ptCount val="6"/>
                <c:pt idx="0">
                  <c:v>kradzież (art. 278)</c:v>
                </c:pt>
                <c:pt idx="1">
                  <c:v>kradzież z włamaniem (art. 279)</c:v>
                </c:pt>
                <c:pt idx="2">
                  <c:v>rozbój (art. 280§1)</c:v>
                </c:pt>
                <c:pt idx="3">
                  <c:v>pozostałe przeciwko mieniu (art. 281, 283-295)</c:v>
                </c:pt>
                <c:pt idx="4">
                  <c:v>przeciwko bezpieczeństwu w komunikacji (art. 173 do 180)</c:v>
                </c:pt>
                <c:pt idx="5">
                  <c:v>pozostałe </c:v>
                </c:pt>
              </c:strCache>
            </c:strRef>
          </c:cat>
          <c:val>
            <c:numRef>
              <c:f>'[1]dane do wykresów IV kw 24'!$B$2:$B$7</c:f>
              <c:numCache>
                <c:formatCode>General</c:formatCode>
                <c:ptCount val="6"/>
                <c:pt idx="0">
                  <c:v>5192</c:v>
                </c:pt>
                <c:pt idx="1">
                  <c:v>8727</c:v>
                </c:pt>
                <c:pt idx="2">
                  <c:v>4416</c:v>
                </c:pt>
                <c:pt idx="3">
                  <c:v>7351</c:v>
                </c:pt>
                <c:pt idx="4">
                  <c:v>6123</c:v>
                </c:pt>
                <c:pt idx="5">
                  <c:v>32482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softEdge rad="660400"/>
        </a:effectLst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'[2]strona  11 I kw'!$I$4:$K$4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'[2]strona  11 I kw'!$I$6:$K$6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C9-436D-9478-4A5ACA799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816888"/>
        <c:axId val="379817280"/>
        <c:axId val="0"/>
      </c:bar3DChart>
      <c:catAx>
        <c:axId val="37981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7981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1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79816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A7-4551-9AB6-270D2A45373C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kw'!$O$15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A7-4551-9AB6-270D2A45373C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kw'!$O$16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A7-4551-9AB6-270D2A45373C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DA7-4551-9AB6-270D2A453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817672"/>
        <c:axId val="379818456"/>
        <c:axId val="0"/>
      </c:bar3DChart>
      <c:catAx>
        <c:axId val="379817672"/>
        <c:scaling>
          <c:orientation val="minMax"/>
        </c:scaling>
        <c:delete val="1"/>
        <c:axPos val="b"/>
        <c:majorTickMark val="out"/>
        <c:minorTickMark val="none"/>
        <c:tickLblPos val="none"/>
        <c:crossAx val="379818456"/>
        <c:crosses val="autoZero"/>
        <c:auto val="1"/>
        <c:lblAlgn val="ctr"/>
        <c:lblOffset val="100"/>
        <c:noMultiLvlLbl val="0"/>
      </c:catAx>
      <c:valAx>
        <c:axId val="379818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79817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'[2]strona  11 I kw'!$I$4:$K$4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'[2]strona  11 I kw'!$I$6:$K$6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8C-4D9D-BA4D-0CEF62F0C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819632"/>
        <c:axId val="443452560"/>
        <c:axId val="0"/>
      </c:bar3DChart>
      <c:catAx>
        <c:axId val="37981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45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452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79819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54-480E-9D1E-A7724C1B4310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kw'!$O$15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54-480E-9D1E-A7724C1B4310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kw'!$O$16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54-480E-9D1E-A7724C1B4310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C54-480E-9D1E-A7724C1B4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445112"/>
        <c:axId val="443448248"/>
        <c:axId val="0"/>
      </c:bar3DChart>
      <c:catAx>
        <c:axId val="443445112"/>
        <c:scaling>
          <c:orientation val="minMax"/>
        </c:scaling>
        <c:delete val="1"/>
        <c:axPos val="b"/>
        <c:majorTickMark val="out"/>
        <c:minorTickMark val="none"/>
        <c:tickLblPos val="none"/>
        <c:crossAx val="443448248"/>
        <c:crosses val="autoZero"/>
        <c:auto val="1"/>
        <c:lblAlgn val="ctr"/>
        <c:lblOffset val="100"/>
        <c:noMultiLvlLbl val="0"/>
      </c:catAx>
      <c:valAx>
        <c:axId val="443448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445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5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  <a:scene3d>
          <a:camera prst="orthographicFront"/>
          <a:lightRig rig="threePt" dir="t"/>
        </a:scene3d>
        <a:sp3d>
          <a:bevelT prst="angle"/>
        </a:sp3d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  <a:scene3d>
          <a:camera prst="orthographicFront"/>
          <a:lightRig rig="threePt" dir="t"/>
        </a:scene3d>
        <a:sp3d>
          <a:bevelT prst="angle"/>
        </a:sp3d>
      </c:spPr>
    </c:backWall>
    <c:plotArea>
      <c:layout>
        <c:manualLayout>
          <c:layoutTarget val="inner"/>
          <c:xMode val="edge"/>
          <c:yMode val="edge"/>
          <c:x val="6.2025341408123713E-2"/>
          <c:y val="1.9101413608676981E-2"/>
          <c:w val="0.92960431694290002"/>
          <c:h val="0.765806170136417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12 '!$A$7:$F$7</c:f>
              <c:strCache>
                <c:ptCount val="6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 '!$H$7</c:f>
              <c:numCache>
                <c:formatCode>General</c:formatCode>
                <c:ptCount val="1"/>
                <c:pt idx="0">
                  <c:v>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DE-49C2-BEAD-BFD5C388F93D}"/>
            </c:ext>
          </c:extLst>
        </c:ser>
        <c:ser>
          <c:idx val="1"/>
          <c:order val="1"/>
          <c:tx>
            <c:strRef>
              <c:f>'strona 12 '!$A$9:$F$9</c:f>
              <c:strCache>
                <c:ptCount val="6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 '!$H$9</c:f>
              <c:numCache>
                <c:formatCode>General</c:formatCode>
                <c:ptCount val="1"/>
                <c:pt idx="0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DE-49C2-BEAD-BFD5C388F93D}"/>
            </c:ext>
          </c:extLst>
        </c:ser>
        <c:ser>
          <c:idx val="2"/>
          <c:order val="2"/>
          <c:tx>
            <c:strRef>
              <c:f>'strona 12 '!$A$10:$F$10</c:f>
              <c:strCache>
                <c:ptCount val="6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12 '!$H$10</c:f>
              <c:numCache>
                <c:formatCode>General</c:formatCode>
                <c:ptCount val="1"/>
                <c:pt idx="0">
                  <c:v>535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DE-49C2-BEAD-BFD5C388F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445504"/>
        <c:axId val="443450600"/>
        <c:axId val="0"/>
      </c:bar3DChart>
      <c:catAx>
        <c:axId val="443445504"/>
        <c:scaling>
          <c:orientation val="minMax"/>
        </c:scaling>
        <c:delete val="1"/>
        <c:axPos val="b"/>
        <c:majorTickMark val="out"/>
        <c:minorTickMark val="none"/>
        <c:tickLblPos val="none"/>
        <c:crossAx val="443450600"/>
        <c:crosses val="autoZero"/>
        <c:auto val="1"/>
        <c:lblAlgn val="ctr"/>
        <c:lblOffset val="100"/>
        <c:noMultiLvlLbl val="0"/>
      </c:catAx>
      <c:valAx>
        <c:axId val="443450600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445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3367089430189861E-2"/>
          <c:y val="0.82031380064385673"/>
          <c:w val="0.65835065616797905"/>
          <c:h val="0.16245853178739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'[2]strona  11 I kw'!$I$4:$K$4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'[2]strona  11 I kw'!$I$6:$K$6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10-4753-867F-DA7AE974A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452168"/>
        <c:axId val="443451776"/>
        <c:axId val="0"/>
      </c:bar3DChart>
      <c:catAx>
        <c:axId val="443452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45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45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452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C1-4419-B832-0139F18DE44A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kw'!$O$15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C1-4419-B832-0139F18DE44A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kw'!$O$16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C1-4419-B832-0139F18DE44A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AC1-4419-B832-0139F18DE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446680"/>
        <c:axId val="443447464"/>
        <c:axId val="0"/>
      </c:bar3DChart>
      <c:catAx>
        <c:axId val="443446680"/>
        <c:scaling>
          <c:orientation val="minMax"/>
        </c:scaling>
        <c:delete val="1"/>
        <c:axPos val="b"/>
        <c:majorTickMark val="out"/>
        <c:minorTickMark val="none"/>
        <c:tickLblPos val="none"/>
        <c:crossAx val="443447464"/>
        <c:crosses val="autoZero"/>
        <c:auto val="1"/>
        <c:lblAlgn val="ctr"/>
        <c:lblOffset val="100"/>
        <c:noMultiLvlLbl val="0"/>
      </c:catAx>
      <c:valAx>
        <c:axId val="443447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446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'[2]strona  11 I kw'!$I$4:$K$4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'[2]strona  11 I kw'!$I$6:$K$6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63-41A2-A4D1-15BAD569B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447072"/>
        <c:axId val="443447856"/>
        <c:axId val="0"/>
      </c:bar3DChart>
      <c:catAx>
        <c:axId val="44344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44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447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447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85-440D-8F65-8CCFD07E93BC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kw'!$O$15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85-440D-8F65-8CCFD07E93BC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kw'!$O$16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A85-440D-8F65-8CCFD07E93BC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A85-440D-8F65-8CCFD07E9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449032"/>
        <c:axId val="443448640"/>
        <c:axId val="0"/>
      </c:bar3DChart>
      <c:catAx>
        <c:axId val="443449032"/>
        <c:scaling>
          <c:orientation val="minMax"/>
        </c:scaling>
        <c:delete val="1"/>
        <c:axPos val="b"/>
        <c:majorTickMark val="out"/>
        <c:minorTickMark val="none"/>
        <c:tickLblPos val="none"/>
        <c:crossAx val="443448640"/>
        <c:crosses val="autoZero"/>
        <c:auto val="1"/>
        <c:lblAlgn val="ctr"/>
        <c:lblOffset val="100"/>
        <c:noMultiLvlLbl val="0"/>
      </c:catAx>
      <c:valAx>
        <c:axId val="44344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449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'[2]strona  11 I kw'!$I$4:$K$4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'[2]strona  11 I kw'!$I$6:$K$6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1C-4D34-B283-D202C24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961640"/>
        <c:axId val="443960464"/>
        <c:axId val="0"/>
      </c:bar3DChart>
      <c:catAx>
        <c:axId val="44396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6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96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61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5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'[1]dane do wykresów IV kw 24'!$A$10:$A$15</c:f>
              <c:strCache>
                <c:ptCount val="6"/>
                <c:pt idx="0">
                  <c:v>zabójstwo (art. 148§1)</c:v>
                </c:pt>
                <c:pt idx="1">
                  <c:v>pozostałe przeciwko życiu i zdrowiu (art. 149-162)</c:v>
                </c:pt>
                <c:pt idx="2">
                  <c:v>kradzież (art. 278)</c:v>
                </c:pt>
                <c:pt idx="3">
                  <c:v>rozbój (art. 280§1)</c:v>
                </c:pt>
                <c:pt idx="4">
                  <c:v>pozostałe przeciwko mieniu (art. 281, 283-295)</c:v>
                </c:pt>
                <c:pt idx="5">
                  <c:v>pozostałe</c:v>
                </c:pt>
              </c:strCache>
            </c:strRef>
          </c:cat>
          <c:val>
            <c:numRef>
              <c:f>'[1]dane do wykresów IV kw 24'!$B$10:$B$15</c:f>
              <c:numCache>
                <c:formatCode>General</c:formatCode>
                <c:ptCount val="6"/>
                <c:pt idx="0">
                  <c:v>413</c:v>
                </c:pt>
                <c:pt idx="1">
                  <c:v>227</c:v>
                </c:pt>
                <c:pt idx="2">
                  <c:v>397</c:v>
                </c:pt>
                <c:pt idx="3">
                  <c:v>188</c:v>
                </c:pt>
                <c:pt idx="4">
                  <c:v>757</c:v>
                </c:pt>
                <c:pt idx="5">
                  <c:v>1396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softEdge rad="660400"/>
        </a:effectLst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08-4719-8CDF-F16CA17D614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kw'!$O$15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08-4719-8CDF-F16CA17D614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kw'!$O$16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08-4719-8CDF-F16CA17D614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08-4719-8CDF-F16CA17D6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963600"/>
        <c:axId val="443963208"/>
        <c:axId val="0"/>
      </c:bar3DChart>
      <c:catAx>
        <c:axId val="443963600"/>
        <c:scaling>
          <c:orientation val="minMax"/>
        </c:scaling>
        <c:delete val="1"/>
        <c:axPos val="b"/>
        <c:majorTickMark val="out"/>
        <c:minorTickMark val="none"/>
        <c:tickLblPos val="none"/>
        <c:crossAx val="443963208"/>
        <c:crosses val="autoZero"/>
        <c:auto val="1"/>
        <c:lblAlgn val="ctr"/>
        <c:lblOffset val="100"/>
        <c:noMultiLvlLbl val="0"/>
      </c:catAx>
      <c:valAx>
        <c:axId val="443963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63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'[2]strona  11 I kw'!$I$4:$K$4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'[2]strona  11 I kw'!$I$6:$K$6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66-41BF-B89E-D0642D277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958112"/>
        <c:axId val="443964384"/>
        <c:axId val="0"/>
      </c:bar3DChart>
      <c:catAx>
        <c:axId val="44395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64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964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58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6C-4EBB-9500-0FB68EAF0993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kw'!$O$15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6C-4EBB-9500-0FB68EAF0993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kw'!$O$16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6C-4EBB-9500-0FB68EAF0993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E6C-4EBB-9500-0FB68EAF0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957720"/>
        <c:axId val="443960072"/>
        <c:axId val="0"/>
      </c:bar3DChart>
      <c:catAx>
        <c:axId val="443957720"/>
        <c:scaling>
          <c:orientation val="minMax"/>
        </c:scaling>
        <c:delete val="1"/>
        <c:axPos val="b"/>
        <c:majorTickMark val="out"/>
        <c:minorTickMark val="none"/>
        <c:tickLblPos val="none"/>
        <c:crossAx val="443960072"/>
        <c:crosses val="autoZero"/>
        <c:auto val="1"/>
        <c:lblAlgn val="ctr"/>
        <c:lblOffset val="100"/>
        <c:noMultiLvlLbl val="0"/>
      </c:catAx>
      <c:valAx>
        <c:axId val="443960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57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'[2]strona  11 I kw'!$I$4:$K$4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'[2]strona  11 I kw'!$I$6:$K$6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E-47C4-9CB0-8000C83C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962816"/>
        <c:axId val="443958504"/>
        <c:axId val="0"/>
      </c:bar3DChart>
      <c:catAx>
        <c:axId val="4439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58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958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62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AC-44F5-A000-7A5C2940505B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kw'!$O$15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AC-44F5-A000-7A5C2940505B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kw'!$O$16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3AC-44F5-A000-7A5C2940505B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3AC-44F5-A000-7A5C29405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959680"/>
        <c:axId val="443962032"/>
        <c:axId val="0"/>
      </c:bar3DChart>
      <c:catAx>
        <c:axId val="443959680"/>
        <c:scaling>
          <c:orientation val="minMax"/>
        </c:scaling>
        <c:delete val="1"/>
        <c:axPos val="b"/>
        <c:majorTickMark val="out"/>
        <c:minorTickMark val="none"/>
        <c:tickLblPos val="none"/>
        <c:crossAx val="443962032"/>
        <c:crosses val="autoZero"/>
        <c:auto val="1"/>
        <c:lblAlgn val="ctr"/>
        <c:lblOffset val="100"/>
        <c:noMultiLvlLbl val="0"/>
      </c:catAx>
      <c:valAx>
        <c:axId val="443962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59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'[2]strona  11 I kw'!$I$4:$K$4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'[2]strona  11 I kw'!$I$6:$K$6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4-4A86-8715-AB190B29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961248"/>
        <c:axId val="443780288"/>
        <c:axId val="0"/>
      </c:bar3DChart>
      <c:catAx>
        <c:axId val="44396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78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78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961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77-4CFA-8635-20A52D73E52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kw'!$O$15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77-4CFA-8635-20A52D73E52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kw'!$O$16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77-4CFA-8635-20A52D73E52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77-4CFA-8635-20A52D73E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783816"/>
        <c:axId val="443783424"/>
        <c:axId val="0"/>
      </c:bar3DChart>
      <c:catAx>
        <c:axId val="443783816"/>
        <c:scaling>
          <c:orientation val="minMax"/>
        </c:scaling>
        <c:delete val="1"/>
        <c:axPos val="b"/>
        <c:majorTickMark val="out"/>
        <c:minorTickMark val="none"/>
        <c:tickLblPos val="none"/>
        <c:crossAx val="443783424"/>
        <c:crosses val="autoZero"/>
        <c:auto val="1"/>
        <c:lblAlgn val="ctr"/>
        <c:lblOffset val="100"/>
        <c:noMultiLvlLbl val="0"/>
      </c:catAx>
      <c:valAx>
        <c:axId val="4437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783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2564437675744133E-2"/>
          <c:y val="5.6304964398342004E-2"/>
          <c:w val="0.94374694794949865"/>
          <c:h val="0.8705646409583415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cat>
            <c:strRef>
              <c:f>'strona 13'!$I$4:$K$4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13'!$I$6:$K$6</c:f>
              <c:numCache>
                <c:formatCode>General</c:formatCode>
                <c:ptCount val="3"/>
                <c:pt idx="0">
                  <c:v>8</c:v>
                </c:pt>
                <c:pt idx="1">
                  <c:v>193</c:v>
                </c:pt>
                <c:pt idx="2">
                  <c:v>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91-4B24-AC66-B1435D65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779504"/>
        <c:axId val="443779112"/>
        <c:axId val="0"/>
      </c:bar3DChart>
      <c:catAx>
        <c:axId val="44377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443779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779112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779504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25400">
          <a:noFill/>
        </a:ln>
      </c:spPr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7182852143482073E-2"/>
          <c:y val="2.7639597055668996E-2"/>
          <c:w val="0.89958276135977056"/>
          <c:h val="0.777310948411899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13'!$A$7:$E$7</c:f>
              <c:strCache>
                <c:ptCount val="5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48-47FE-B120-3F3ACE9DC7DE}"/>
            </c:ext>
          </c:extLst>
        </c:ser>
        <c:ser>
          <c:idx val="1"/>
          <c:order val="1"/>
          <c:tx>
            <c:strRef>
              <c:f>'strona 13'!$A$8:$E$8</c:f>
              <c:strCache>
                <c:ptCount val="5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13'!$G$8</c:f>
              <c:numCache>
                <c:formatCode>General</c:formatCode>
                <c:ptCount val="1"/>
                <c:pt idx="0">
                  <c:v>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48-47FE-B120-3F3ACE9DC7DE}"/>
            </c:ext>
          </c:extLst>
        </c:ser>
        <c:ser>
          <c:idx val="2"/>
          <c:order val="2"/>
          <c:tx>
            <c:strRef>
              <c:f>'strona 13'!$A$9:$E$9</c:f>
              <c:strCache>
                <c:ptCount val="5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13'!$G$9</c:f>
              <c:numCache>
                <c:formatCode>General</c:formatCode>
                <c:ptCount val="1"/>
                <c:pt idx="0">
                  <c:v>357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48-47FE-B120-3F3ACE9DC7DE}"/>
            </c:ext>
          </c:extLst>
        </c:ser>
        <c:ser>
          <c:idx val="3"/>
          <c:order val="3"/>
          <c:tx>
            <c:strRef>
              <c:f>'strona 13'!$A$10:$C$10</c:f>
              <c:strCache>
                <c:ptCount val="3"/>
                <c:pt idx="0">
                  <c:v>niepełnosprawni fizycznie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13'!$G$10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D48-47FE-B120-3F3ACE9DC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785384"/>
        <c:axId val="443784992"/>
        <c:axId val="0"/>
      </c:bar3DChart>
      <c:catAx>
        <c:axId val="443785384"/>
        <c:scaling>
          <c:orientation val="minMax"/>
        </c:scaling>
        <c:delete val="1"/>
        <c:axPos val="b"/>
        <c:majorTickMark val="out"/>
        <c:minorTickMark val="none"/>
        <c:tickLblPos val="none"/>
        <c:crossAx val="443784992"/>
        <c:crosses val="autoZero"/>
        <c:auto val="1"/>
        <c:lblAlgn val="ctr"/>
        <c:lblOffset val="100"/>
        <c:noMultiLvlLbl val="0"/>
      </c:catAx>
      <c:valAx>
        <c:axId val="443784992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3785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5323251957538309E-2"/>
          <c:y val="0.81515696653680969"/>
          <c:w val="0.68851784740290956"/>
          <c:h val="0.164974147610019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5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dLbl>
              <c:idx val="5"/>
              <c:layout>
                <c:manualLayout>
                  <c:x val="3.8427262165999262E-3"/>
                  <c:y val="0.156872491049027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'[1]dane do wykresów IV kw 24'!$A$18:$A$23</c:f>
              <c:strCache>
                <c:ptCount val="6"/>
                <c:pt idx="0">
                  <c:v>Kodeks Karny z 1997 r.</c:v>
                </c:pt>
                <c:pt idx="1">
                  <c:v>Kodeks Wykroczeń</c:v>
                </c:pt>
                <c:pt idx="2">
                  <c:v>Kodeks Karny Skarbowy</c:v>
                </c:pt>
                <c:pt idx="3">
                  <c:v>Ustawa o przeciwdziałaniu narkomanii z 2005 r.</c:v>
                </c:pt>
                <c:pt idx="4">
                  <c:v>Ustawa o wychowaniu w trzeźwości i przeciwdziałaniu alkoholizmowi</c:v>
                </c:pt>
                <c:pt idx="5">
                  <c:v>Pozostałe ustawy</c:v>
                </c:pt>
              </c:strCache>
            </c:strRef>
          </c:cat>
          <c:val>
            <c:numRef>
              <c:f>'[1]dane do wykresów IV kw 24'!$B$18:$B$23</c:f>
              <c:numCache>
                <c:formatCode>General</c:formatCode>
                <c:ptCount val="6"/>
                <c:pt idx="0">
                  <c:v>24463</c:v>
                </c:pt>
                <c:pt idx="1">
                  <c:v>13113</c:v>
                </c:pt>
                <c:pt idx="2">
                  <c:v>1003</c:v>
                </c:pt>
                <c:pt idx="3">
                  <c:v>2107</c:v>
                </c:pt>
                <c:pt idx="4">
                  <c:v>462</c:v>
                </c:pt>
                <c:pt idx="5">
                  <c:v>775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softEdge rad="660400"/>
        </a:effectLst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5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52400" h="50800" prst="softRound"/>
            </a:sp3d>
          </c:spPr>
          <c:explosion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52400" h="50800" prst="softRound"/>
              </a:sp3d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dkEdge"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pattFill prst="pct75">
                    <a:fgClr>
                      <a:schemeClr val="dk1">
                        <a:lumMod val="75000"/>
                        <a:lumOff val="25000"/>
                      </a:schemeClr>
                    </a:fgClr>
                    <a:bgClr>
                      <a:schemeClr val="dk1">
                        <a:lumMod val="65000"/>
                        <a:lumOff val="35000"/>
                      </a:schemeClr>
                    </a:bgClr>
                  </a:pattFill>
                  <a:ln>
                    <a:noFill/>
                  </a:ln>
                </c15:spPr>
              </c:ext>
            </c:extLst>
          </c:dLbls>
          <c:cat>
            <c:strRef>
              <c:f>'[1]dane do wykresów IV kw 24'!$A$26:$A$31</c:f>
              <c:strCache>
                <c:ptCount val="6"/>
                <c:pt idx="0">
                  <c:v>kara pozbawienia wolności</c:v>
                </c:pt>
                <c:pt idx="1">
                  <c:v>zastępcza kara pozbawienia wolności za grzywnę orzeczona samoistnie</c:v>
                </c:pt>
                <c:pt idx="2">
                  <c:v>zastępcza kara pozbawienia wolności za grzywnę orzeczona obok kary pozbawienia wolności lub ograniczenia wolności</c:v>
                </c:pt>
                <c:pt idx="3">
                  <c:v>zastępcza kara pozbawienia wolności za ograniczenie wolności</c:v>
                </c:pt>
                <c:pt idx="4">
                  <c:v>zastępcza kara aresztu za grzywnę lub za ograniczenie wolności</c:v>
                </c:pt>
                <c:pt idx="5">
                  <c:v>pozostałe</c:v>
                </c:pt>
              </c:strCache>
            </c:strRef>
          </c:cat>
          <c:val>
            <c:numRef>
              <c:f>'[1]dane do wykresów IV kw 24'!$B$26:$B$31</c:f>
              <c:numCache>
                <c:formatCode>General</c:formatCode>
                <c:ptCount val="6"/>
                <c:pt idx="0">
                  <c:v>11903</c:v>
                </c:pt>
                <c:pt idx="1">
                  <c:v>6422</c:v>
                </c:pt>
                <c:pt idx="2">
                  <c:v>1003</c:v>
                </c:pt>
                <c:pt idx="3">
                  <c:v>7998</c:v>
                </c:pt>
                <c:pt idx="4">
                  <c:v>13798</c:v>
                </c:pt>
                <c:pt idx="5">
                  <c:v>799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>
          <a:softEdge rad="660400"/>
        </a:effectLst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4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3351118236581239E-2"/>
          <c:y val="1.8575508457919401E-2"/>
          <c:w val="0.93789757226481096"/>
          <c:h val="0.860361560834001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cat>
            <c:strRef>
              <c:f>'strona  11 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 11 '!$I$6:$K$6</c:f>
              <c:numCache>
                <c:formatCode>#,##0</c:formatCode>
                <c:ptCount val="3"/>
                <c:pt idx="0">
                  <c:v>22</c:v>
                </c:pt>
                <c:pt idx="1">
                  <c:v>1443</c:v>
                </c:pt>
                <c:pt idx="2">
                  <c:v>1845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DB-46A7-A79A-D1D64907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2815712"/>
        <c:axId val="442816096"/>
        <c:axId val="0"/>
      </c:bar3DChart>
      <c:catAx>
        <c:axId val="4428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44281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281609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28157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3816206188119113E-2"/>
          <c:y val="4.820261437908497E-2"/>
          <c:w val="0.89136550868671949"/>
          <c:h val="0.6956655467190159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'strona  11 '!$A$7:$E$7</c:f>
              <c:strCache>
                <c:ptCount val="5"/>
                <c:pt idx="0">
                  <c:v>z niepsychotycznymi zaburzeniami psychicznymi, upośledzeni umysłowo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 '!$G$7</c:f>
              <c:numCache>
                <c:formatCode>#,##0</c:formatCode>
                <c:ptCount val="1"/>
                <c:pt idx="0">
                  <c:v>1567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6C-410B-8CDA-272DBAFB6D64}"/>
            </c:ext>
          </c:extLst>
        </c:ser>
        <c:ser>
          <c:idx val="1"/>
          <c:order val="1"/>
          <c:tx>
            <c:strRef>
              <c:f>'strona  11 '!$A$9:$E$9</c:f>
              <c:strCache>
                <c:ptCount val="5"/>
                <c:pt idx="0">
                  <c:v>uzależnieni od środków odurzających lub psychotropowych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 '!$G$9</c:f>
              <c:numCache>
                <c:formatCode>#,##0</c:formatCode>
                <c:ptCount val="1"/>
                <c:pt idx="0">
                  <c:v>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6C-410B-8CDA-272DBAFB6D64}"/>
            </c:ext>
          </c:extLst>
        </c:ser>
        <c:ser>
          <c:idx val="2"/>
          <c:order val="2"/>
          <c:tx>
            <c:strRef>
              <c:f>'strona  11 '!$A$10:$E$10</c:f>
              <c:strCache>
                <c:ptCount val="5"/>
                <c:pt idx="0">
                  <c:v>uzależnieni od alkoholu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val>
            <c:numRef>
              <c:f>'strona  11 '!$G$10</c:f>
              <c:numCache>
                <c:formatCode>#,##0</c:formatCode>
                <c:ptCount val="1"/>
                <c:pt idx="0">
                  <c:v>1140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6C-410B-8CDA-272DBAFB6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1784640"/>
        <c:axId val="441785024"/>
        <c:axId val="0"/>
      </c:bar3DChart>
      <c:catAx>
        <c:axId val="441784640"/>
        <c:scaling>
          <c:orientation val="minMax"/>
        </c:scaling>
        <c:delete val="1"/>
        <c:axPos val="b"/>
        <c:majorTickMark val="out"/>
        <c:minorTickMark val="none"/>
        <c:tickLblPos val="none"/>
        <c:crossAx val="441785024"/>
        <c:crosses val="autoZero"/>
        <c:auto val="1"/>
        <c:lblAlgn val="ctr"/>
        <c:lblOffset val="100"/>
        <c:noMultiLvlLbl val="0"/>
      </c:catAx>
      <c:valAx>
        <c:axId val="44178502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41784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363290990139071"/>
          <c:y val="0.82471944374911565"/>
          <c:w val="0.66863857196179965"/>
          <c:h val="0.136516404458945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lt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4"/>
      <c:rotY val="20"/>
      <c:depthPercent val="100"/>
      <c:rAngAx val="1"/>
    </c:view3D>
    <c:floor>
      <c:thickness val="0"/>
      <c:spPr>
        <a:noFill/>
        <a:ln w="3175">
          <a:solidFill>
            <a:schemeClr val="tx2"/>
          </a:solidFill>
          <a:prstDash val="solid"/>
        </a:ln>
      </c:spPr>
    </c:floor>
    <c:sideWall>
      <c:thickness val="0"/>
      <c:spPr>
        <a:noFill/>
        <a:ln w="12700">
          <a:solidFill>
            <a:schemeClr val="tx2"/>
          </a:solidFill>
          <a:prstDash val="solid"/>
        </a:ln>
      </c:spPr>
    </c:sideWall>
    <c:backWall>
      <c:thickness val="0"/>
      <c:spPr>
        <a:noFill/>
        <a:ln w="12700">
          <a:solidFill>
            <a:schemeClr val="tx2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305418300445524E-2"/>
          <c:y val="2.1735229524880852E-2"/>
          <c:w val="0.94569458169960063"/>
          <c:h val="0.906821441134291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plastic">
              <a:bevelT prst="angle"/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9D5-4425-BA29-AC9837A6BD6C}"/>
              </c:ext>
            </c:extLst>
          </c:dPt>
          <c:dPt>
            <c:idx val="1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D5-4425-BA29-AC9837A6BD6C}"/>
              </c:ext>
            </c:extLst>
          </c:dPt>
          <c:dPt>
            <c:idx val="2"/>
            <c:invertIfNegative val="0"/>
            <c:bubble3D val="0"/>
            <c:spPr>
              <a:solidFill>
                <a:srgbClr val="8080FF"/>
              </a:solidFill>
              <a:ln w="12700">
                <a:solidFill>
                  <a:srgbClr val="0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 prstMaterial="plastic">
                <a:bevelT prst="angle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9D5-4425-BA29-AC9837A6BD6C}"/>
              </c:ext>
            </c:extLst>
          </c:dPt>
          <c:cat>
            <c:strRef>
              <c:f>'strona 12 '!$J$4:$L$4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'strona 12 '!$J$6:$L$6</c:f>
              <c:numCache>
                <c:formatCode>General</c:formatCode>
                <c:ptCount val="3"/>
                <c:pt idx="0">
                  <c:v>13</c:v>
                </c:pt>
                <c:pt idx="1">
                  <c:v>290</c:v>
                </c:pt>
                <c:pt idx="2">
                  <c:v>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9D5-4425-BA29-AC9837A6B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824336"/>
        <c:axId val="379821592"/>
        <c:axId val="0"/>
      </c:bar3DChart>
      <c:catAx>
        <c:axId val="37982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+mn-lt"/>
                <a:ea typeface="Arial CE"/>
                <a:cs typeface="Arial CE"/>
              </a:defRPr>
            </a:pPr>
            <a:endParaRPr lang="pl-PL"/>
          </a:p>
        </c:txPr>
        <c:crossAx val="379821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21592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tx2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7982433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gradFill>
      <a:gsLst>
        <a:gs pos="5000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0">
      <a:solidFill>
        <a:srgbClr val="4F81BD">
          <a:alpha val="50000"/>
        </a:srgbClr>
      </a:solidFill>
      <a:prstDash val="solid"/>
    </a:ln>
    <a:scene3d>
      <a:camera prst="orthographicFront"/>
      <a:lightRig rig="threePt" dir="t"/>
    </a:scene3d>
    <a:sp3d>
      <a:bevelT w="63500" h="63500"/>
      <a:bevelB w="63500" h="63500"/>
    </a:sp3d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'[2]strona  11 I kw'!$I$4:$K$4</c:f>
              <c:strCache>
                <c:ptCount val="3"/>
                <c:pt idx="0">
                  <c:v>M</c:v>
                </c:pt>
                <c:pt idx="1">
                  <c:v>P</c:v>
                </c:pt>
                <c:pt idx="2">
                  <c:v>R</c:v>
                </c:pt>
              </c:strCache>
            </c:strRef>
          </c:cat>
          <c:val>
            <c:numRef>
              <c:f>'[2]strona  11 I kw'!$I$6:$K$6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A0-4F22-9210-86C43D9FE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821984"/>
        <c:axId val="379821200"/>
        <c:axId val="0"/>
      </c:bar3DChart>
      <c:catAx>
        <c:axId val="37982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7982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2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79821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solidFill>
            <a:srgbClr val="808080"/>
          </a:solidFill>
          <a:prstDash val="solid"/>
        </a:ln>
      </c:spPr>
    </c:sideWall>
    <c:backWall>
      <c:thickness val="0"/>
      <c:spPr>
        <a:noFill/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kw'!$O$14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E4-404A-8D73-832CD8821517}"/>
            </c:ext>
          </c:extLst>
        </c:ser>
        <c:ser>
          <c:idx val="1"/>
          <c:order val="1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kw'!$O$15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3E4-404A-8D73-832CD8821517}"/>
            </c:ext>
          </c:extLst>
        </c:ser>
        <c:ser>
          <c:idx val="2"/>
          <c:order val="2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kw'!$O$16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3E4-404A-8D73-832CD8821517}"/>
            </c:ext>
          </c:extLst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'[2]strona  11 I kw'!$O$17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3E4-404A-8D73-832CD8821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9822768"/>
        <c:axId val="379820024"/>
        <c:axId val="0"/>
      </c:bar3DChart>
      <c:catAx>
        <c:axId val="379822768"/>
        <c:scaling>
          <c:orientation val="minMax"/>
        </c:scaling>
        <c:delete val="1"/>
        <c:axPos val="b"/>
        <c:majorTickMark val="out"/>
        <c:minorTickMark val="none"/>
        <c:tickLblPos val="none"/>
        <c:crossAx val="379820024"/>
        <c:crosses val="autoZero"/>
        <c:auto val="1"/>
        <c:lblAlgn val="ctr"/>
        <c:lblOffset val="100"/>
        <c:noMultiLvlLbl val="0"/>
      </c:catAx>
      <c:valAx>
        <c:axId val="379820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79822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'spis tre&#347;ci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A1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hyperlink" Target="#'spis tre&#347;ci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5" Type="http://schemas.openxmlformats.org/officeDocument/2006/relationships/hyperlink" Target="#'spis tre&#347;ci'!A1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'spis tre&#347;ci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hyperlink" Target="#'spis tre&#347;ci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571501</xdr:colOff>
      <xdr:row>43</xdr:row>
      <xdr:rowOff>38099</xdr:rowOff>
    </xdr:from>
    <xdr:to>
      <xdr:col>9</xdr:col>
      <xdr:colOff>476250</xdr:colOff>
      <xdr:row>45</xdr:row>
      <xdr:rowOff>133350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 bwMode="auto">
        <a:xfrm>
          <a:off x="10067926" y="18459449"/>
          <a:ext cx="952499" cy="476251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257176</xdr:colOff>
      <xdr:row>66</xdr:row>
      <xdr:rowOff>66674</xdr:rowOff>
    </xdr:from>
    <xdr:to>
      <xdr:col>8</xdr:col>
      <xdr:colOff>266700</xdr:colOff>
      <xdr:row>69</xdr:row>
      <xdr:rowOff>0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 bwMode="auto">
        <a:xfrm>
          <a:off x="11001376" y="19049999"/>
          <a:ext cx="1057274" cy="419101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9</xdr:col>
      <xdr:colOff>10584</xdr:colOff>
      <xdr:row>63</xdr:row>
      <xdr:rowOff>148167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190499</xdr:rowOff>
    </xdr:from>
    <xdr:to>
      <xdr:col>11</xdr:col>
      <xdr:colOff>9524</xdr:colOff>
      <xdr:row>37</xdr:row>
      <xdr:rowOff>83344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41</xdr:row>
      <xdr:rowOff>28575</xdr:rowOff>
    </xdr:from>
    <xdr:to>
      <xdr:col>11</xdr:col>
      <xdr:colOff>76200</xdr:colOff>
      <xdr:row>65</xdr:row>
      <xdr:rowOff>166687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4764</xdr:colOff>
      <xdr:row>67</xdr:row>
      <xdr:rowOff>1</xdr:rowOff>
    </xdr:from>
    <xdr:to>
      <xdr:col>11</xdr:col>
      <xdr:colOff>276226</xdr:colOff>
      <xdr:row>69</xdr:row>
      <xdr:rowOff>57151</xdr:rowOff>
    </xdr:to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 bwMode="auto">
        <a:xfrm>
          <a:off x="8234364" y="14077951"/>
          <a:ext cx="919162" cy="45720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20</xdr:row>
      <xdr:rowOff>19052</xdr:rowOff>
    </xdr:from>
    <xdr:to>
      <xdr:col>11</xdr:col>
      <xdr:colOff>497416</xdr:colOff>
      <xdr:row>45</xdr:row>
      <xdr:rowOff>95250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609600</xdr:colOff>
      <xdr:row>0</xdr:row>
      <xdr:rowOff>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11</xdr:col>
      <xdr:colOff>600075</xdr:colOff>
      <xdr:row>0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</xdr:colOff>
      <xdr:row>48</xdr:row>
      <xdr:rowOff>19050</xdr:rowOff>
    </xdr:from>
    <xdr:to>
      <xdr:col>11</xdr:col>
      <xdr:colOff>518583</xdr:colOff>
      <xdr:row>75</xdr:row>
      <xdr:rowOff>127000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342901</xdr:colOff>
      <xdr:row>76</xdr:row>
      <xdr:rowOff>120650</xdr:rowOff>
    </xdr:from>
    <xdr:to>
      <xdr:col>11</xdr:col>
      <xdr:colOff>409575</xdr:colOff>
      <xdr:row>79</xdr:row>
      <xdr:rowOff>63500</xdr:rowOff>
    </xdr:to>
    <xdr:sp macro="" textlink="">
      <xdr:nvSpPr>
        <xdr:cNvPr id="10" name="Strzałka w górę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SpPr/>
      </xdr:nvSpPr>
      <xdr:spPr bwMode="auto">
        <a:xfrm>
          <a:off x="7334251" y="14541500"/>
          <a:ext cx="847724" cy="4476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xmlns="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xmlns="" id="{00000000-0008-0000-0E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10" name="Chart 11">
          <a:extLst>
            <a:ext uri="{FF2B5EF4-FFF2-40B4-BE49-F238E27FC236}">
              <a16:creationId xmlns:a16="http://schemas.microsoft.com/office/drawing/2014/main" xmlns="" id="{00000000-0008-0000-0E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11" name="Chart 12">
          <a:extLst>
            <a:ext uri="{FF2B5EF4-FFF2-40B4-BE49-F238E27FC236}">
              <a16:creationId xmlns:a16="http://schemas.microsoft.com/office/drawing/2014/main" xmlns="" id="{00000000-0008-0000-0E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609600</xdr:colOff>
      <xdr:row>0</xdr:row>
      <xdr:rowOff>0</xdr:rowOff>
    </xdr:to>
    <xdr:graphicFrame macro="">
      <xdr:nvGraphicFramePr>
        <xdr:cNvPr id="12" name="Chart 13">
          <a:extLst>
            <a:ext uri="{FF2B5EF4-FFF2-40B4-BE49-F238E27FC236}">
              <a16:creationId xmlns:a16="http://schemas.microsoft.com/office/drawing/2014/main" xmlns="" id="{00000000-0008-0000-0E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600075</xdr:colOff>
      <xdr:row>0</xdr:row>
      <xdr:rowOff>0</xdr:rowOff>
    </xdr:to>
    <xdr:graphicFrame macro="">
      <xdr:nvGraphicFramePr>
        <xdr:cNvPr id="13" name="Chart 14">
          <a:extLst>
            <a:ext uri="{FF2B5EF4-FFF2-40B4-BE49-F238E27FC236}">
              <a16:creationId xmlns:a16="http://schemas.microsoft.com/office/drawing/2014/main" xmlns="" id="{00000000-0008-0000-0E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9524</xdr:colOff>
      <xdr:row>14</xdr:row>
      <xdr:rowOff>19050</xdr:rowOff>
    </xdr:from>
    <xdr:to>
      <xdr:col>11</xdr:col>
      <xdr:colOff>66675</xdr:colOff>
      <xdr:row>37</xdr:row>
      <xdr:rowOff>0</xdr:rowOff>
    </xdr:to>
    <xdr:graphicFrame macro="">
      <xdr:nvGraphicFramePr>
        <xdr:cNvPr id="14" name="Chart 17">
          <a:extLst>
            <a:ext uri="{FF2B5EF4-FFF2-40B4-BE49-F238E27FC236}">
              <a16:creationId xmlns:a16="http://schemas.microsoft.com/office/drawing/2014/main" xmlns="" id="{00000000-0008-0000-0E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40</xdr:row>
      <xdr:rowOff>19051</xdr:rowOff>
    </xdr:from>
    <xdr:to>
      <xdr:col>10</xdr:col>
      <xdr:colOff>581025</xdr:colOff>
      <xdr:row>64</xdr:row>
      <xdr:rowOff>161924</xdr:rowOff>
    </xdr:to>
    <xdr:graphicFrame macro="">
      <xdr:nvGraphicFramePr>
        <xdr:cNvPr id="15" name="Chart 18">
          <a:extLst>
            <a:ext uri="{FF2B5EF4-FFF2-40B4-BE49-F238E27FC236}">
              <a16:creationId xmlns:a16="http://schemas.microsoft.com/office/drawing/2014/main" xmlns="" id="{00000000-0008-0000-0E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295275</xdr:colOff>
      <xdr:row>68</xdr:row>
      <xdr:rowOff>47625</xdr:rowOff>
    </xdr:from>
    <xdr:to>
      <xdr:col>10</xdr:col>
      <xdr:colOff>533400</xdr:colOff>
      <xdr:row>71</xdr:row>
      <xdr:rowOff>28575</xdr:rowOff>
    </xdr:to>
    <xdr:sp macro="" textlink="">
      <xdr:nvSpPr>
        <xdr:cNvPr id="16" name="Strzałka w górę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E00-000011000000}"/>
            </a:ext>
          </a:extLst>
        </xdr:cNvPr>
        <xdr:cNvSpPr/>
      </xdr:nvSpPr>
      <xdr:spPr bwMode="auto">
        <a:xfrm>
          <a:off x="6905625" y="12601575"/>
          <a:ext cx="847725" cy="4667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419101</xdr:colOff>
      <xdr:row>52</xdr:row>
      <xdr:rowOff>66675</xdr:rowOff>
    </xdr:from>
    <xdr:to>
      <xdr:col>13</xdr:col>
      <xdr:colOff>447675</xdr:colOff>
      <xdr:row>55</xdr:row>
      <xdr:rowOff>9526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 bwMode="auto">
        <a:xfrm>
          <a:off x="8382001" y="14268450"/>
          <a:ext cx="895349" cy="447676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1133476</xdr:colOff>
      <xdr:row>54</xdr:row>
      <xdr:rowOff>0</xdr:rowOff>
    </xdr:from>
    <xdr:to>
      <xdr:col>7</xdr:col>
      <xdr:colOff>1143000</xdr:colOff>
      <xdr:row>56</xdr:row>
      <xdr:rowOff>123825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 bwMode="auto">
        <a:xfrm>
          <a:off x="7867651" y="14792325"/>
          <a:ext cx="1190624" cy="4476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37</xdr:row>
      <xdr:rowOff>0</xdr:rowOff>
    </xdr:from>
    <xdr:to>
      <xdr:col>12</xdr:col>
      <xdr:colOff>485775</xdr:colOff>
      <xdr:row>39</xdr:row>
      <xdr:rowOff>104775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/>
      </xdr:nvSpPr>
      <xdr:spPr bwMode="auto">
        <a:xfrm>
          <a:off x="9239250" y="14173200"/>
          <a:ext cx="485775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31</xdr:row>
      <xdr:rowOff>0</xdr:rowOff>
    </xdr:from>
    <xdr:to>
      <xdr:col>7</xdr:col>
      <xdr:colOff>0</xdr:colOff>
      <xdr:row>32</xdr:row>
      <xdr:rowOff>123825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 bwMode="auto">
        <a:xfrm>
          <a:off x="4933951" y="9601200"/>
          <a:ext cx="1352549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34</xdr:row>
      <xdr:rowOff>28575</xdr:rowOff>
    </xdr:from>
    <xdr:to>
      <xdr:col>7</xdr:col>
      <xdr:colOff>0</xdr:colOff>
      <xdr:row>36</xdr:row>
      <xdr:rowOff>152400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/>
      </xdr:nvSpPr>
      <xdr:spPr bwMode="auto">
        <a:xfrm>
          <a:off x="5905500" y="10325100"/>
          <a:ext cx="1019175" cy="4476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57152</xdr:colOff>
      <xdr:row>33</xdr:row>
      <xdr:rowOff>104776</xdr:rowOff>
    </xdr:from>
    <xdr:to>
      <xdr:col>5</xdr:col>
      <xdr:colOff>952500</xdr:colOff>
      <xdr:row>36</xdr:row>
      <xdr:rowOff>1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SpPr/>
      </xdr:nvSpPr>
      <xdr:spPr bwMode="auto">
        <a:xfrm>
          <a:off x="6772277" y="9039226"/>
          <a:ext cx="895348" cy="43815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628649</xdr:colOff>
      <xdr:row>74</xdr:row>
      <xdr:rowOff>76201</xdr:rowOff>
    </xdr:from>
    <xdr:to>
      <xdr:col>10</xdr:col>
      <xdr:colOff>466725</xdr:colOff>
      <xdr:row>76</xdr:row>
      <xdr:rowOff>152401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 bwMode="auto">
        <a:xfrm>
          <a:off x="12953999" y="25403176"/>
          <a:ext cx="952501" cy="47625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69</xdr:row>
      <xdr:rowOff>76200</xdr:rowOff>
    </xdr:from>
    <xdr:to>
      <xdr:col>7</xdr:col>
      <xdr:colOff>1533525</xdr:colOff>
      <xdr:row>71</xdr:row>
      <xdr:rowOff>152400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/>
      </xdr:nvSpPr>
      <xdr:spPr bwMode="auto">
        <a:xfrm>
          <a:off x="4943475" y="11401425"/>
          <a:ext cx="904875" cy="40005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  <xdr:twoCellAnchor>
    <xdr:from>
      <xdr:col>0</xdr:col>
      <xdr:colOff>0</xdr:colOff>
      <xdr:row>5</xdr:row>
      <xdr:rowOff>10582</xdr:rowOff>
    </xdr:from>
    <xdr:to>
      <xdr:col>9</xdr:col>
      <xdr:colOff>0</xdr:colOff>
      <xdr:row>32</xdr:row>
      <xdr:rowOff>148165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9</xdr:col>
      <xdr:colOff>0</xdr:colOff>
      <xdr:row>67</xdr:row>
      <xdr:rowOff>137584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666752</xdr:colOff>
      <xdr:row>77</xdr:row>
      <xdr:rowOff>28575</xdr:rowOff>
    </xdr:from>
    <xdr:to>
      <xdr:col>10</xdr:col>
      <xdr:colOff>476251</xdr:colOff>
      <xdr:row>79</xdr:row>
      <xdr:rowOff>104775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 bwMode="auto">
        <a:xfrm>
          <a:off x="11725277" y="21897975"/>
          <a:ext cx="1057274" cy="47625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514350</xdr:colOff>
      <xdr:row>29</xdr:row>
      <xdr:rowOff>28575</xdr:rowOff>
    </xdr:from>
    <xdr:to>
      <xdr:col>9</xdr:col>
      <xdr:colOff>676275</xdr:colOff>
      <xdr:row>31</xdr:row>
      <xdr:rowOff>95250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 bwMode="auto">
        <a:xfrm>
          <a:off x="9515475" y="14782800"/>
          <a:ext cx="942975" cy="4667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428626</xdr:colOff>
      <xdr:row>36</xdr:row>
      <xdr:rowOff>38100</xdr:rowOff>
    </xdr:from>
    <xdr:to>
      <xdr:col>9</xdr:col>
      <xdr:colOff>542926</xdr:colOff>
      <xdr:row>38</xdr:row>
      <xdr:rowOff>85725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 bwMode="auto">
        <a:xfrm>
          <a:off x="7439026" y="13220700"/>
          <a:ext cx="895350" cy="4476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397715</xdr:colOff>
      <xdr:row>54</xdr:row>
      <xdr:rowOff>123825</xdr:rowOff>
    </xdr:from>
    <xdr:to>
      <xdr:col>8</xdr:col>
      <xdr:colOff>476250</xdr:colOff>
      <xdr:row>56</xdr:row>
      <xdr:rowOff>180975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/>
      </xdr:nvSpPr>
      <xdr:spPr bwMode="auto">
        <a:xfrm>
          <a:off x="8398715" y="15020925"/>
          <a:ext cx="926260" cy="45720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9</xdr:col>
      <xdr:colOff>0</xdr:colOff>
      <xdr:row>52</xdr:row>
      <xdr:rowOff>179917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72</xdr:row>
      <xdr:rowOff>95250</xdr:rowOff>
    </xdr:from>
    <xdr:to>
      <xdr:col>8</xdr:col>
      <xdr:colOff>0</xdr:colOff>
      <xdr:row>74</xdr:row>
      <xdr:rowOff>123825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 bwMode="auto">
        <a:xfrm>
          <a:off x="10315575" y="17935575"/>
          <a:ext cx="847725" cy="4095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371476</xdr:colOff>
      <xdr:row>65</xdr:row>
      <xdr:rowOff>0</xdr:rowOff>
    </xdr:from>
    <xdr:to>
      <xdr:col>10</xdr:col>
      <xdr:colOff>171450</xdr:colOff>
      <xdr:row>67</xdr:row>
      <xdr:rowOff>9525</xdr:rowOff>
    </xdr:to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 bwMode="auto">
        <a:xfrm>
          <a:off x="11229976" y="21174075"/>
          <a:ext cx="1047749" cy="40957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l-PL" sz="700"/>
            <a:t>powrót</a:t>
          </a:r>
          <a:r>
            <a:rPr lang="pl-PL" sz="1100"/>
            <a:t> </a:t>
          </a:r>
          <a:r>
            <a:rPr lang="pl-PL" sz="700"/>
            <a:t>do</a:t>
          </a:r>
          <a:r>
            <a:rPr lang="pl-PL" sz="1100"/>
            <a:t> </a:t>
          </a:r>
          <a:r>
            <a:rPr lang="pl-PL" sz="700"/>
            <a:t>spisu treści</a:t>
          </a:r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192kkos/Desktop/STATYSTYKA/NOWE/STATYSTYKA%20KWARTALNA/2025/robocza%20do%20wykres&#243;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192kkos/Desktop/STATYSTYKA/NOWE/STATYSTYKA%20KWARTALNA/2025/Kwarta&#322;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zem"/>
      <sheetName val="dane do wykresów IV kw 24"/>
      <sheetName val="dane do wykresów I kw "/>
      <sheetName val="dane do wykresów II kw "/>
      <sheetName val="dane do wykresów III kw "/>
      <sheetName val="dane do wykresów IV kw  "/>
    </sheetNames>
    <sheetDataSet>
      <sheetData sheetId="0"/>
      <sheetData sheetId="1">
        <row r="2">
          <cell r="A2" t="str">
            <v>kradzież (art. 278)</v>
          </cell>
          <cell r="B2">
            <v>5192</v>
          </cell>
        </row>
        <row r="3">
          <cell r="A3" t="str">
            <v>kradzież z włamaniem (art. 279)</v>
          </cell>
          <cell r="B3">
            <v>8727</v>
          </cell>
        </row>
        <row r="4">
          <cell r="A4" t="str">
            <v>rozbój (art. 280§1)</v>
          </cell>
          <cell r="B4">
            <v>4416</v>
          </cell>
        </row>
        <row r="5">
          <cell r="A5" t="str">
            <v>pozostałe przeciwko mieniu (art. 281, 283-295)</v>
          </cell>
          <cell r="B5">
            <v>7351</v>
          </cell>
        </row>
        <row r="6">
          <cell r="A6" t="str">
            <v>przeciwko bezpieczeństwu w komunikacji (art. 173 do 180)</v>
          </cell>
          <cell r="B6">
            <v>6123</v>
          </cell>
        </row>
        <row r="7">
          <cell r="A7" t="str">
            <v xml:space="preserve">pozostałe </v>
          </cell>
          <cell r="B7">
            <v>32482</v>
          </cell>
        </row>
        <row r="10">
          <cell r="A10" t="str">
            <v>zabójstwo (art. 148§1)</v>
          </cell>
          <cell r="B10">
            <v>413</v>
          </cell>
        </row>
        <row r="11">
          <cell r="A11" t="str">
            <v>pozostałe przeciwko życiu i zdrowiu (art. 149-162)</v>
          </cell>
          <cell r="B11">
            <v>227</v>
          </cell>
        </row>
        <row r="12">
          <cell r="A12" t="str">
            <v>kradzież (art. 278)</v>
          </cell>
          <cell r="B12">
            <v>397</v>
          </cell>
        </row>
        <row r="13">
          <cell r="A13" t="str">
            <v>rozbój (art. 280§1)</v>
          </cell>
          <cell r="B13">
            <v>188</v>
          </cell>
        </row>
        <row r="14">
          <cell r="A14" t="str">
            <v>pozostałe przeciwko mieniu (art. 281, 283-295)</v>
          </cell>
          <cell r="B14">
            <v>757</v>
          </cell>
        </row>
        <row r="15">
          <cell r="A15" t="str">
            <v>pozostałe</v>
          </cell>
          <cell r="B15">
            <v>1396</v>
          </cell>
        </row>
        <row r="18">
          <cell r="A18" t="str">
            <v>Kodeks Karny z 1997 r.</v>
          </cell>
          <cell r="B18">
            <v>24463</v>
          </cell>
        </row>
        <row r="19">
          <cell r="A19" t="str">
            <v>Kodeks Wykroczeń</v>
          </cell>
          <cell r="B19">
            <v>13113</v>
          </cell>
        </row>
        <row r="20">
          <cell r="A20" t="str">
            <v>Kodeks Karny Skarbowy</v>
          </cell>
          <cell r="B20">
            <v>1003</v>
          </cell>
        </row>
        <row r="21">
          <cell r="A21" t="str">
            <v>Ustawa o przeciwdziałaniu narkomanii z 2005 r.</v>
          </cell>
          <cell r="B21">
            <v>2107</v>
          </cell>
        </row>
        <row r="22">
          <cell r="A22" t="str">
            <v>Ustawa o wychowaniu w trzeźwości i przeciwdziałaniu alkoholizmowi</v>
          </cell>
          <cell r="B22">
            <v>462</v>
          </cell>
        </row>
        <row r="23">
          <cell r="A23" t="str">
            <v>Pozostałe ustawy</v>
          </cell>
          <cell r="B23">
            <v>775</v>
          </cell>
        </row>
        <row r="26">
          <cell r="A26" t="str">
            <v>kara pozbawienia wolności</v>
          </cell>
          <cell r="B26">
            <v>11903</v>
          </cell>
        </row>
        <row r="27">
          <cell r="A27" t="str">
            <v>zastępcza kara pozbawienia wolności za grzywnę orzeczona samoistnie</v>
          </cell>
          <cell r="B27">
            <v>6422</v>
          </cell>
        </row>
        <row r="28">
          <cell r="A28" t="str">
            <v>zastępcza kara pozbawienia wolności za grzywnę orzeczona obok kary pozbawienia wolności lub ograniczenia wolności</v>
          </cell>
          <cell r="B28">
            <v>1003</v>
          </cell>
        </row>
        <row r="29">
          <cell r="A29" t="str">
            <v>zastępcza kara pozbawienia wolności za ograniczenie wolności</v>
          </cell>
          <cell r="B29">
            <v>7998</v>
          </cell>
        </row>
        <row r="30">
          <cell r="A30" t="str">
            <v>zastępcza kara aresztu za grzywnę lub za ograniczenie wolności</v>
          </cell>
          <cell r="B30">
            <v>13798</v>
          </cell>
        </row>
        <row r="31">
          <cell r="A31" t="str">
            <v>pozostałe</v>
          </cell>
          <cell r="B31">
            <v>799</v>
          </cell>
        </row>
      </sheetData>
      <sheetData sheetId="2">
        <row r="2">
          <cell r="A2" t="str">
            <v>kradzież (art. 278)</v>
          </cell>
        </row>
      </sheetData>
      <sheetData sheetId="3">
        <row r="2">
          <cell r="A2" t="str">
            <v>kradzież (art. 278)</v>
          </cell>
        </row>
      </sheetData>
      <sheetData sheetId="4">
        <row r="2">
          <cell r="A2" t="str">
            <v>kradzież (art. 278)</v>
          </cell>
        </row>
      </sheetData>
      <sheetData sheetId="5">
        <row r="2">
          <cell r="A2" t="str">
            <v>kradzież (art. 278)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. IV kw 24"/>
      <sheetName val="strona tyt. I kw"/>
      <sheetName val="strona tyt. II kw"/>
      <sheetName val="strona tyt. III kw"/>
      <sheetName val="strona tyt. IV kw"/>
      <sheetName val="spis treści IV kw 24"/>
      <sheetName val="spis treści I kw"/>
      <sheetName val="spis treści II kw"/>
      <sheetName val="spis treści III kw"/>
      <sheetName val="spis treści IV kw"/>
      <sheetName val="strona 1 IV kw 24"/>
      <sheetName val="strona 1 I kw"/>
      <sheetName val="strona 1 II kw"/>
      <sheetName val="strona 1 III kw"/>
      <sheetName val="strona 1 IV kw"/>
      <sheetName val="strona 2 IV kw 24"/>
      <sheetName val="strona 2 I kw"/>
      <sheetName val="strona 2 II kw"/>
      <sheetName val="strona 2 III kw"/>
      <sheetName val="strona 2 IV kw"/>
      <sheetName val="strona  3 IV kw 24"/>
      <sheetName val="strona  3 I kw"/>
      <sheetName val="strona  3 II kw"/>
      <sheetName val="strona  3 III kw "/>
      <sheetName val="strona  3 IV kw "/>
      <sheetName val="strona  4 IV kw 24"/>
      <sheetName val="strona  4 I kw"/>
      <sheetName val="strona  4 II kw"/>
      <sheetName val="strona  4 III kw "/>
      <sheetName val="strona  4 IV kw "/>
      <sheetName val="strona  5 IV kw 24"/>
      <sheetName val="strona  5 I kw"/>
      <sheetName val="strona  5 II kw"/>
      <sheetName val="strona  5 III kw"/>
      <sheetName val="strona  5 IV kw"/>
      <sheetName val="strona  6 IV kw 24"/>
      <sheetName val="strona  6 I kw"/>
      <sheetName val="strona  6 II kw"/>
      <sheetName val="strona  6 III kw"/>
      <sheetName val="strona  6 IV kw"/>
      <sheetName val="strona  7 IV kw 24"/>
      <sheetName val="strona  7 I kw"/>
      <sheetName val="strona  7 II kw"/>
      <sheetName val="strona  7 III kw"/>
      <sheetName val="strona  7 IV kw"/>
      <sheetName val="strona  8 IV kw 24"/>
      <sheetName val="strona  8 I kw"/>
      <sheetName val="strona  8 II kw"/>
      <sheetName val="strona  8 III kw"/>
      <sheetName val="strona  8 IV kw"/>
      <sheetName val="strona  9 IV kw 24"/>
      <sheetName val="strona  9 I kw"/>
      <sheetName val="strona  9 II kw"/>
      <sheetName val="strona  9 III kw "/>
      <sheetName val="strona  9 IV kw "/>
      <sheetName val="strona 10 IV kw 24"/>
      <sheetName val="strona 10 I kw"/>
      <sheetName val="strona 10 II kw"/>
      <sheetName val="strona 10 III kw"/>
      <sheetName val="strona 10 IV kw"/>
      <sheetName val="strona  11 IV kw 24"/>
      <sheetName val="strona  11 I kw"/>
      <sheetName val="strona  11 II kw"/>
      <sheetName val="strona  11 III kw"/>
      <sheetName val="strona  11 IV kw"/>
      <sheetName val="strona 12 IV kw 24"/>
      <sheetName val="strona 12 I kw"/>
      <sheetName val="strona 12 II kw"/>
      <sheetName val="strona 12 III kw"/>
      <sheetName val="strona 12 IV kw"/>
      <sheetName val="strona 13 IV kw 24"/>
      <sheetName val="strona 13 I kw"/>
      <sheetName val="strona 13 II kw"/>
      <sheetName val="strona 13 III kw"/>
      <sheetName val="strona 13 IV kw"/>
      <sheetName val="strona 14 IV kw 24"/>
      <sheetName val="strona 14 I kw"/>
      <sheetName val="strona 14 II kw"/>
      <sheetName val="strona 14 III kw"/>
      <sheetName val="strona 14 IV kw"/>
      <sheetName val="strona 15 IV kw 24"/>
      <sheetName val="strona 15 I kw"/>
      <sheetName val="strona 15 II kw"/>
      <sheetName val="strona 15 III kw"/>
      <sheetName val="strona 15 IV kw"/>
      <sheetName val="strona 16 IV kw 24"/>
      <sheetName val="strona 16 I kw"/>
      <sheetName val="strona 16 II kw"/>
      <sheetName val="strona 16 III kw"/>
      <sheetName val="strona 16 IV kw"/>
      <sheetName val="strona 17 IV kw 24"/>
      <sheetName val="strona 17 I kw"/>
      <sheetName val="strona 17 II kw"/>
      <sheetName val="strona 17 III kw"/>
      <sheetName val="strona 17 IV kw"/>
      <sheetName val="strona 18 IV kw 24"/>
      <sheetName val="strona 18 I kw"/>
      <sheetName val="strona 18 II kw"/>
      <sheetName val="strona 18 III kw"/>
      <sheetName val="strona 18 IV kw"/>
      <sheetName val="strona 19 IV kw 24"/>
      <sheetName val="strona 19 I kw"/>
      <sheetName val="strona 19 II kw"/>
      <sheetName val="strona 19 III kw"/>
      <sheetName val="strona 19 IV k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I4" t="str">
            <v>M</v>
          </cell>
        </row>
      </sheetData>
      <sheetData sheetId="61">
        <row r="4">
          <cell r="I4" t="str">
            <v>M</v>
          </cell>
          <cell r="J4" t="str">
            <v>P</v>
          </cell>
          <cell r="K4" t="str">
            <v>R</v>
          </cell>
        </row>
        <row r="6">
          <cell r="I6">
            <v>0</v>
          </cell>
          <cell r="J6">
            <v>0</v>
          </cell>
          <cell r="K6">
            <v>0</v>
          </cell>
        </row>
      </sheetData>
      <sheetData sheetId="62"/>
      <sheetData sheetId="63"/>
      <sheetData sheetId="64"/>
      <sheetData sheetId="65">
        <row r="4">
          <cell r="J4" t="str">
            <v>M</v>
          </cell>
        </row>
      </sheetData>
      <sheetData sheetId="66"/>
      <sheetData sheetId="67"/>
      <sheetData sheetId="68"/>
      <sheetData sheetId="69"/>
      <sheetData sheetId="70">
        <row r="4">
          <cell r="I4" t="str">
            <v>M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45"/>
  <sheetViews>
    <sheetView workbookViewId="0">
      <selection activeCell="H34" sqref="H34"/>
    </sheetView>
  </sheetViews>
  <sheetFormatPr defaultColWidth="9.140625" defaultRowHeight="12.75" x14ac:dyDescent="0.2"/>
  <cols>
    <col min="1" max="16384" width="9.140625" style="1"/>
  </cols>
  <sheetData>
    <row r="3" spans="1:9" ht="27.95" customHeight="1" x14ac:dyDescent="0.45">
      <c r="A3" s="794" t="s">
        <v>0</v>
      </c>
      <c r="B3" s="794"/>
      <c r="C3" s="794"/>
      <c r="D3" s="794"/>
      <c r="E3" s="794"/>
      <c r="F3" s="794"/>
      <c r="G3" s="794"/>
      <c r="H3" s="794"/>
      <c r="I3" s="794"/>
    </row>
    <row r="5" spans="1:9" s="2" customFormat="1" ht="27.95" customHeight="1" x14ac:dyDescent="0.45">
      <c r="A5" s="794" t="s">
        <v>1</v>
      </c>
      <c r="B5" s="794"/>
      <c r="C5" s="794"/>
      <c r="D5" s="794"/>
      <c r="E5" s="794"/>
      <c r="F5" s="794"/>
      <c r="G5" s="794"/>
      <c r="H5" s="794"/>
      <c r="I5" s="794"/>
    </row>
    <row r="10" spans="1:9" s="6" customFormat="1" ht="15" x14ac:dyDescent="0.25">
      <c r="A10" s="3" t="s">
        <v>2</v>
      </c>
      <c r="B10" s="4"/>
      <c r="C10" s="5"/>
      <c r="D10" s="5"/>
      <c r="H10" s="7"/>
    </row>
    <row r="20" spans="1:9" s="8" customFormat="1" ht="27.95" customHeight="1" x14ac:dyDescent="0.35">
      <c r="A20" s="795" t="s">
        <v>3</v>
      </c>
      <c r="B20" s="795"/>
      <c r="C20" s="795"/>
      <c r="D20" s="795"/>
      <c r="E20" s="795"/>
      <c r="F20" s="795"/>
      <c r="G20" s="795"/>
      <c r="H20" s="795"/>
      <c r="I20" s="795"/>
    </row>
    <row r="21" spans="1:9" ht="21" x14ac:dyDescent="0.35">
      <c r="A21" s="9"/>
      <c r="B21" s="9"/>
      <c r="C21" s="9"/>
      <c r="D21" s="9"/>
      <c r="E21" s="9"/>
      <c r="F21" s="9"/>
      <c r="G21" s="9"/>
      <c r="H21" s="9"/>
    </row>
    <row r="22" spans="1:9" s="8" customFormat="1" ht="27.95" customHeight="1" x14ac:dyDescent="0.35">
      <c r="A22" s="796" t="s">
        <v>4</v>
      </c>
      <c r="B22" s="796"/>
      <c r="C22" s="796"/>
      <c r="D22" s="796"/>
      <c r="E22" s="796"/>
      <c r="F22" s="796"/>
      <c r="G22" s="796"/>
      <c r="H22" s="796"/>
      <c r="I22" s="796"/>
    </row>
    <row r="32" spans="1:9" ht="20.25" customHeight="1" x14ac:dyDescent="0.35">
      <c r="A32" s="797" t="s">
        <v>5</v>
      </c>
      <c r="B32" s="797"/>
      <c r="C32" s="797"/>
      <c r="D32" s="797"/>
      <c r="E32" s="797"/>
      <c r="F32" s="797"/>
      <c r="G32" s="797"/>
      <c r="H32" s="797"/>
      <c r="I32" s="797"/>
    </row>
    <row r="34" spans="1:9" x14ac:dyDescent="0.2">
      <c r="A34" s="10"/>
    </row>
    <row r="35" spans="1:9" x14ac:dyDescent="0.2">
      <c r="A35" s="10"/>
    </row>
    <row r="36" spans="1:9" x14ac:dyDescent="0.2">
      <c r="A36" s="11"/>
      <c r="B36" s="11"/>
      <c r="C36" s="11"/>
      <c r="D36" s="11"/>
      <c r="E36" s="11"/>
      <c r="F36" s="11"/>
      <c r="G36" s="11"/>
      <c r="H36" s="11"/>
    </row>
    <row r="37" spans="1:9" x14ac:dyDescent="0.2">
      <c r="A37" s="11"/>
      <c r="B37" s="11"/>
      <c r="C37" s="11"/>
      <c r="D37" s="11"/>
      <c r="E37" s="11"/>
      <c r="F37" s="11"/>
      <c r="G37" s="11"/>
      <c r="H37" s="11"/>
    </row>
    <row r="38" spans="1:9" x14ac:dyDescent="0.2">
      <c r="A38" s="11"/>
      <c r="B38" s="11"/>
      <c r="C38" s="11"/>
      <c r="D38" s="11"/>
      <c r="E38" s="11"/>
      <c r="F38" s="11"/>
      <c r="G38" s="11"/>
      <c r="H38" s="11"/>
    </row>
    <row r="44" spans="1:9" ht="15" customHeight="1" x14ac:dyDescent="0.25">
      <c r="A44" s="793" t="s">
        <v>6</v>
      </c>
      <c r="B44" s="793"/>
      <c r="C44" s="793"/>
      <c r="D44" s="793"/>
      <c r="E44" s="793"/>
      <c r="F44" s="793"/>
      <c r="G44" s="793"/>
      <c r="H44" s="793"/>
      <c r="I44" s="793"/>
    </row>
    <row r="45" spans="1:9" ht="15.75" x14ac:dyDescent="0.25">
      <c r="A45" s="792"/>
      <c r="B45" s="793"/>
      <c r="C45" s="793"/>
      <c r="D45" s="793"/>
      <c r="E45" s="793"/>
      <c r="F45" s="793"/>
      <c r="G45" s="793"/>
      <c r="H45" s="793"/>
    </row>
  </sheetData>
  <mergeCells count="7">
    <mergeCell ref="A45:H45"/>
    <mergeCell ref="A3:I3"/>
    <mergeCell ref="A5:I5"/>
    <mergeCell ref="A20:I20"/>
    <mergeCell ref="A22:I22"/>
    <mergeCell ref="A32:I32"/>
    <mergeCell ref="A44:I4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opLeftCell="A28" zoomScale="90" zoomScaleNormal="90" workbookViewId="0">
      <selection activeCell="N28" sqref="N28"/>
    </sheetView>
  </sheetViews>
  <sheetFormatPr defaultColWidth="9.140625" defaultRowHeight="15" x14ac:dyDescent="0.25"/>
  <cols>
    <col min="1" max="1" width="46.7109375" style="26" customWidth="1"/>
    <col min="2" max="2" width="32.5703125" style="26" customWidth="1"/>
    <col min="3" max="3" width="11.85546875" style="26" customWidth="1"/>
    <col min="4" max="5" width="12.7109375" style="26" customWidth="1"/>
    <col min="6" max="6" width="15.7109375" style="26" customWidth="1"/>
    <col min="7" max="8" width="17.5703125" style="26" customWidth="1"/>
    <col min="9" max="16384" width="9.140625" style="26"/>
  </cols>
  <sheetData>
    <row r="1" spans="1:8" ht="15.75" x14ac:dyDescent="0.25">
      <c r="A1" s="277" t="s">
        <v>248</v>
      </c>
      <c r="B1" s="66"/>
      <c r="C1" s="66"/>
      <c r="D1" s="66"/>
      <c r="E1" s="66"/>
      <c r="F1" s="66"/>
    </row>
    <row r="2" spans="1:8" ht="15.75" x14ac:dyDescent="0.25">
      <c r="A2" s="1009" t="s">
        <v>241</v>
      </c>
      <c r="B2" s="1010"/>
      <c r="C2" s="66"/>
      <c r="D2" s="66"/>
      <c r="E2" s="66"/>
      <c r="F2" s="66"/>
    </row>
    <row r="3" spans="1:8" ht="20.25" customHeight="1" x14ac:dyDescent="0.25">
      <c r="A3" s="1011" t="s">
        <v>87</v>
      </c>
      <c r="B3" s="1012"/>
      <c r="C3" s="1013"/>
      <c r="D3" s="1017" t="s">
        <v>63</v>
      </c>
      <c r="E3" s="1018" t="s">
        <v>88</v>
      </c>
      <c r="F3" s="1003" t="s">
        <v>249</v>
      </c>
      <c r="G3" s="1004"/>
      <c r="H3" s="1005"/>
    </row>
    <row r="4" spans="1:8" ht="38.25" customHeight="1" x14ac:dyDescent="0.25">
      <c r="A4" s="1014"/>
      <c r="B4" s="1015"/>
      <c r="C4" s="1016"/>
      <c r="D4" s="817"/>
      <c r="E4" s="820"/>
      <c r="F4" s="69" t="s">
        <v>250</v>
      </c>
      <c r="G4" s="69" t="s">
        <v>251</v>
      </c>
      <c r="H4" s="69" t="s">
        <v>252</v>
      </c>
    </row>
    <row r="5" spans="1:8" ht="13.5" customHeight="1" x14ac:dyDescent="0.25">
      <c r="A5" s="1006">
        <v>1</v>
      </c>
      <c r="B5" s="1007"/>
      <c r="C5" s="1008"/>
      <c r="D5" s="278">
        <v>2</v>
      </c>
      <c r="E5" s="279">
        <v>3</v>
      </c>
      <c r="F5" s="280">
        <v>4</v>
      </c>
      <c r="G5" s="280">
        <v>5</v>
      </c>
      <c r="H5" s="280">
        <v>6</v>
      </c>
    </row>
    <row r="6" spans="1:8" ht="19.5" customHeight="1" thickBot="1" x14ac:dyDescent="0.3">
      <c r="A6" s="1019" t="s">
        <v>71</v>
      </c>
      <c r="B6" s="1020"/>
      <c r="C6" s="1021"/>
      <c r="D6" s="281">
        <f>D7+D53+D71</f>
        <v>39582</v>
      </c>
      <c r="E6" s="282">
        <f>SUM(E7,E53,E71)</f>
        <v>41923</v>
      </c>
      <c r="F6" s="283">
        <f>SUM(F7,F53,F71)</f>
        <v>503</v>
      </c>
      <c r="G6" s="283">
        <f>G7+G53+G71</f>
        <v>3661</v>
      </c>
      <c r="H6" s="283">
        <f>H7+H53+H71</f>
        <v>578</v>
      </c>
    </row>
    <row r="7" spans="1:8" ht="19.5" customHeight="1" thickTop="1" x14ac:dyDescent="0.25">
      <c r="A7" s="866" t="s">
        <v>92</v>
      </c>
      <c r="B7" s="867"/>
      <c r="C7" s="868"/>
      <c r="D7" s="77">
        <f>SUM(D9:D52)</f>
        <v>23013</v>
      </c>
      <c r="E7" s="39">
        <f>SUM(E9:E52)</f>
        <v>24463</v>
      </c>
      <c r="F7" s="40">
        <f>SUM(F9:F52)</f>
        <v>393</v>
      </c>
      <c r="G7" s="40">
        <f>SUM(G9:G52)</f>
        <v>1924</v>
      </c>
      <c r="H7" s="40">
        <f>SUM(H9:H52)</f>
        <v>272</v>
      </c>
    </row>
    <row r="8" spans="1:8" ht="19.5" customHeight="1" x14ac:dyDescent="0.25">
      <c r="A8" s="1022" t="s">
        <v>93</v>
      </c>
      <c r="B8" s="1023"/>
      <c r="C8" s="1024"/>
      <c r="D8" s="229">
        <v>51</v>
      </c>
      <c r="E8" s="58">
        <v>58</v>
      </c>
      <c r="F8" s="284">
        <v>0</v>
      </c>
      <c r="G8" s="284">
        <v>3</v>
      </c>
      <c r="H8" s="284">
        <v>0</v>
      </c>
    </row>
    <row r="9" spans="1:8" ht="19.5" customHeight="1" x14ac:dyDescent="0.25">
      <c r="A9" s="989" t="s">
        <v>253</v>
      </c>
      <c r="B9" s="992"/>
      <c r="C9" s="990"/>
      <c r="D9" s="233">
        <v>16</v>
      </c>
      <c r="E9" s="53">
        <v>17</v>
      </c>
      <c r="F9" s="45">
        <v>0</v>
      </c>
      <c r="G9" s="45">
        <v>1</v>
      </c>
      <c r="H9" s="45">
        <v>0</v>
      </c>
    </row>
    <row r="10" spans="1:8" ht="19.5" customHeight="1" x14ac:dyDescent="0.25">
      <c r="A10" s="989" t="s">
        <v>95</v>
      </c>
      <c r="B10" s="992"/>
      <c r="C10" s="990"/>
      <c r="D10" s="233">
        <v>3</v>
      </c>
      <c r="E10" s="53">
        <v>2</v>
      </c>
      <c r="F10" s="45">
        <v>1</v>
      </c>
      <c r="G10" s="45">
        <v>1</v>
      </c>
      <c r="H10" s="45">
        <v>0</v>
      </c>
    </row>
    <row r="11" spans="1:8" ht="19.5" customHeight="1" x14ac:dyDescent="0.25">
      <c r="A11" s="989" t="s">
        <v>96</v>
      </c>
      <c r="B11" s="992"/>
      <c r="C11" s="990"/>
      <c r="D11" s="233">
        <v>4</v>
      </c>
      <c r="E11" s="53">
        <v>10</v>
      </c>
      <c r="F11" s="45">
        <v>0</v>
      </c>
      <c r="G11" s="45">
        <v>1</v>
      </c>
      <c r="H11" s="45">
        <v>0</v>
      </c>
    </row>
    <row r="12" spans="1:8" ht="19.5" customHeight="1" x14ac:dyDescent="0.25">
      <c r="A12" s="991" t="s">
        <v>97</v>
      </c>
      <c r="B12" s="1000" t="s">
        <v>98</v>
      </c>
      <c r="C12" s="86" t="s">
        <v>99</v>
      </c>
      <c r="D12" s="254">
        <v>6</v>
      </c>
      <c r="E12" s="53">
        <v>12</v>
      </c>
      <c r="F12" s="45">
        <v>1</v>
      </c>
      <c r="G12" s="45">
        <v>0</v>
      </c>
      <c r="H12" s="45">
        <v>0</v>
      </c>
    </row>
    <row r="13" spans="1:8" ht="19.5" customHeight="1" x14ac:dyDescent="0.25">
      <c r="A13" s="845"/>
      <c r="B13" s="1001"/>
      <c r="C13" s="86" t="s">
        <v>100</v>
      </c>
      <c r="D13" s="254">
        <v>0</v>
      </c>
      <c r="E13" s="53">
        <v>0</v>
      </c>
      <c r="F13" s="45">
        <v>0</v>
      </c>
      <c r="G13" s="45">
        <v>0</v>
      </c>
      <c r="H13" s="45">
        <v>0</v>
      </c>
    </row>
    <row r="14" spans="1:8" ht="19.5" customHeight="1" x14ac:dyDescent="0.25">
      <c r="A14" s="845"/>
      <c r="B14" s="1001"/>
      <c r="C14" s="86" t="s">
        <v>101</v>
      </c>
      <c r="D14" s="254">
        <v>0</v>
      </c>
      <c r="E14" s="53">
        <v>0</v>
      </c>
      <c r="F14" s="45">
        <v>0</v>
      </c>
      <c r="G14" s="45">
        <v>0</v>
      </c>
      <c r="H14" s="45">
        <v>0</v>
      </c>
    </row>
    <row r="15" spans="1:8" ht="19.5" customHeight="1" x14ac:dyDescent="0.25">
      <c r="A15" s="845"/>
      <c r="B15" s="1001"/>
      <c r="C15" s="86" t="s">
        <v>102</v>
      </c>
      <c r="D15" s="254">
        <v>0</v>
      </c>
      <c r="E15" s="53">
        <v>0</v>
      </c>
      <c r="F15" s="45">
        <v>0</v>
      </c>
      <c r="G15" s="45">
        <v>0</v>
      </c>
      <c r="H15" s="45">
        <v>0</v>
      </c>
    </row>
    <row r="16" spans="1:8" ht="19.5" customHeight="1" x14ac:dyDescent="0.25">
      <c r="A16" s="845"/>
      <c r="B16" s="1002"/>
      <c r="C16" s="86" t="s">
        <v>103</v>
      </c>
      <c r="D16" s="254">
        <v>0</v>
      </c>
      <c r="E16" s="53">
        <v>0</v>
      </c>
      <c r="F16" s="45">
        <v>0</v>
      </c>
      <c r="G16" s="45">
        <v>0</v>
      </c>
      <c r="H16" s="45">
        <v>0</v>
      </c>
    </row>
    <row r="17" spans="1:8" ht="19.5" customHeight="1" x14ac:dyDescent="0.25">
      <c r="A17" s="837"/>
      <c r="B17" s="989" t="s">
        <v>104</v>
      </c>
      <c r="C17" s="990"/>
      <c r="D17" s="233">
        <v>856</v>
      </c>
      <c r="E17" s="53">
        <v>838</v>
      </c>
      <c r="F17" s="45">
        <v>2</v>
      </c>
      <c r="G17" s="45">
        <v>51</v>
      </c>
      <c r="H17" s="45">
        <v>16</v>
      </c>
    </row>
    <row r="18" spans="1:8" ht="19.5" customHeight="1" x14ac:dyDescent="0.25">
      <c r="A18" s="989" t="s">
        <v>105</v>
      </c>
      <c r="B18" s="992"/>
      <c r="C18" s="990"/>
      <c r="D18" s="233">
        <v>33</v>
      </c>
      <c r="E18" s="53">
        <v>30</v>
      </c>
      <c r="F18" s="45">
        <v>5</v>
      </c>
      <c r="G18" s="45">
        <v>2</v>
      </c>
      <c r="H18" s="45">
        <v>1</v>
      </c>
    </row>
    <row r="19" spans="1:8" ht="19.5" customHeight="1" x14ac:dyDescent="0.25">
      <c r="A19" s="989" t="s">
        <v>106</v>
      </c>
      <c r="B19" s="992"/>
      <c r="C19" s="990"/>
      <c r="D19" s="233">
        <v>4330</v>
      </c>
      <c r="E19" s="53">
        <v>4556</v>
      </c>
      <c r="F19" s="45">
        <v>3</v>
      </c>
      <c r="G19" s="45">
        <v>163</v>
      </c>
      <c r="H19" s="45">
        <v>15</v>
      </c>
    </row>
    <row r="20" spans="1:8" ht="19.5" customHeight="1" x14ac:dyDescent="0.25">
      <c r="A20" s="989" t="s">
        <v>107</v>
      </c>
      <c r="B20" s="992"/>
      <c r="C20" s="990"/>
      <c r="D20" s="233">
        <v>6</v>
      </c>
      <c r="E20" s="53">
        <v>10</v>
      </c>
      <c r="F20" s="45">
        <v>5</v>
      </c>
      <c r="G20" s="45">
        <v>0</v>
      </c>
      <c r="H20" s="45">
        <v>0</v>
      </c>
    </row>
    <row r="21" spans="1:8" ht="19.5" customHeight="1" x14ac:dyDescent="0.25">
      <c r="A21" s="989" t="s">
        <v>108</v>
      </c>
      <c r="B21" s="992"/>
      <c r="C21" s="990"/>
      <c r="D21" s="233">
        <v>688</v>
      </c>
      <c r="E21" s="53">
        <v>779</v>
      </c>
      <c r="F21" s="45">
        <v>5</v>
      </c>
      <c r="G21" s="45">
        <v>51</v>
      </c>
      <c r="H21" s="45">
        <v>8</v>
      </c>
    </row>
    <row r="22" spans="1:8" ht="19.5" customHeight="1" x14ac:dyDescent="0.25">
      <c r="A22" s="989" t="s">
        <v>109</v>
      </c>
      <c r="B22" s="992"/>
      <c r="C22" s="990"/>
      <c r="D22" s="233">
        <v>4</v>
      </c>
      <c r="E22" s="53">
        <v>1</v>
      </c>
      <c r="F22" s="45">
        <v>0</v>
      </c>
      <c r="G22" s="45">
        <v>0</v>
      </c>
      <c r="H22" s="45">
        <v>0</v>
      </c>
    </row>
    <row r="23" spans="1:8" ht="19.5" customHeight="1" x14ac:dyDescent="0.25">
      <c r="A23" s="991" t="s">
        <v>110</v>
      </c>
      <c r="B23" s="1000" t="s">
        <v>111</v>
      </c>
      <c r="C23" s="86" t="s">
        <v>112</v>
      </c>
      <c r="D23" s="233">
        <v>54</v>
      </c>
      <c r="E23" s="53">
        <v>62</v>
      </c>
      <c r="F23" s="45">
        <v>0</v>
      </c>
      <c r="G23" s="45">
        <v>2</v>
      </c>
      <c r="H23" s="45">
        <v>0</v>
      </c>
    </row>
    <row r="24" spans="1:8" ht="19.5" customHeight="1" x14ac:dyDescent="0.25">
      <c r="A24" s="845"/>
      <c r="B24" s="1001"/>
      <c r="C24" s="86" t="s">
        <v>113</v>
      </c>
      <c r="D24" s="254">
        <v>14</v>
      </c>
      <c r="E24" s="53">
        <v>11</v>
      </c>
      <c r="F24" s="45">
        <v>0</v>
      </c>
      <c r="G24" s="45">
        <v>0</v>
      </c>
      <c r="H24" s="45">
        <v>0</v>
      </c>
    </row>
    <row r="25" spans="1:8" ht="19.5" customHeight="1" x14ac:dyDescent="0.25">
      <c r="A25" s="845"/>
      <c r="B25" s="1001"/>
      <c r="C25" s="86" t="s">
        <v>114</v>
      </c>
      <c r="D25" s="254">
        <v>6</v>
      </c>
      <c r="E25" s="53">
        <v>10</v>
      </c>
      <c r="F25" s="45">
        <v>0</v>
      </c>
      <c r="G25" s="45">
        <v>2</v>
      </c>
      <c r="H25" s="45">
        <v>0</v>
      </c>
    </row>
    <row r="26" spans="1:8" ht="19.5" customHeight="1" x14ac:dyDescent="0.25">
      <c r="A26" s="845"/>
      <c r="B26" s="1001"/>
      <c r="C26" s="86" t="s">
        <v>115</v>
      </c>
      <c r="D26" s="254">
        <v>0</v>
      </c>
      <c r="E26" s="53">
        <v>0</v>
      </c>
      <c r="F26" s="45">
        <v>0</v>
      </c>
      <c r="G26" s="45">
        <v>0</v>
      </c>
      <c r="H26" s="45">
        <v>0</v>
      </c>
    </row>
    <row r="27" spans="1:8" ht="19.5" customHeight="1" x14ac:dyDescent="0.25">
      <c r="A27" s="845"/>
      <c r="B27" s="1002"/>
      <c r="C27" s="86" t="s">
        <v>116</v>
      </c>
      <c r="D27" s="254">
        <v>0</v>
      </c>
      <c r="E27" s="53">
        <v>0</v>
      </c>
      <c r="F27" s="45">
        <v>0</v>
      </c>
      <c r="G27" s="45">
        <v>0</v>
      </c>
      <c r="H27" s="45">
        <v>0</v>
      </c>
    </row>
    <row r="28" spans="1:8" ht="19.5" customHeight="1" x14ac:dyDescent="0.25">
      <c r="A28" s="837"/>
      <c r="B28" s="979" t="s">
        <v>117</v>
      </c>
      <c r="C28" s="981"/>
      <c r="D28" s="254">
        <v>154</v>
      </c>
      <c r="E28" s="53">
        <v>127</v>
      </c>
      <c r="F28" s="45">
        <v>10</v>
      </c>
      <c r="G28" s="45">
        <v>5</v>
      </c>
      <c r="H28" s="45">
        <v>1</v>
      </c>
    </row>
    <row r="29" spans="1:8" ht="19.5" customHeight="1" x14ac:dyDescent="0.25">
      <c r="A29" s="993" t="s">
        <v>118</v>
      </c>
      <c r="B29" s="989" t="s">
        <v>119</v>
      </c>
      <c r="C29" s="990"/>
      <c r="D29" s="254">
        <v>565</v>
      </c>
      <c r="E29" s="53">
        <v>582</v>
      </c>
      <c r="F29" s="45">
        <v>0</v>
      </c>
      <c r="G29" s="45">
        <v>23</v>
      </c>
      <c r="H29" s="45">
        <v>1</v>
      </c>
    </row>
    <row r="30" spans="1:8" ht="19.5" customHeight="1" x14ac:dyDescent="0.25">
      <c r="A30" s="840"/>
      <c r="B30" s="989" t="s">
        <v>120</v>
      </c>
      <c r="C30" s="990"/>
      <c r="D30" s="233">
        <v>3757</v>
      </c>
      <c r="E30" s="53">
        <v>4029</v>
      </c>
      <c r="F30" s="45">
        <v>1</v>
      </c>
      <c r="G30" s="45">
        <v>188</v>
      </c>
      <c r="H30" s="45">
        <v>0</v>
      </c>
    </row>
    <row r="31" spans="1:8" ht="19.5" customHeight="1" x14ac:dyDescent="0.25">
      <c r="A31" s="841"/>
      <c r="B31" s="989" t="s">
        <v>121</v>
      </c>
      <c r="C31" s="990"/>
      <c r="D31" s="233">
        <v>6</v>
      </c>
      <c r="E31" s="53">
        <v>8</v>
      </c>
      <c r="F31" s="45">
        <v>0</v>
      </c>
      <c r="G31" s="45">
        <v>3</v>
      </c>
      <c r="H31" s="45">
        <v>0</v>
      </c>
    </row>
    <row r="32" spans="1:8" ht="19.5" customHeight="1" x14ac:dyDescent="0.25">
      <c r="A32" s="989" t="s">
        <v>122</v>
      </c>
      <c r="B32" s="992"/>
      <c r="C32" s="990"/>
      <c r="D32" s="233">
        <v>83</v>
      </c>
      <c r="E32" s="53">
        <v>83</v>
      </c>
      <c r="F32" s="45">
        <v>0</v>
      </c>
      <c r="G32" s="45">
        <v>14</v>
      </c>
      <c r="H32" s="45">
        <v>0</v>
      </c>
    </row>
    <row r="33" spans="1:8" ht="19.5" customHeight="1" x14ac:dyDescent="0.25">
      <c r="A33" s="989" t="s">
        <v>123</v>
      </c>
      <c r="B33" s="992"/>
      <c r="C33" s="990"/>
      <c r="D33" s="233">
        <v>11</v>
      </c>
      <c r="E33" s="53">
        <v>8</v>
      </c>
      <c r="F33" s="45">
        <v>0</v>
      </c>
      <c r="G33" s="45">
        <v>2</v>
      </c>
      <c r="H33" s="45">
        <v>0</v>
      </c>
    </row>
    <row r="34" spans="1:8" ht="19.5" customHeight="1" x14ac:dyDescent="0.25">
      <c r="A34" s="989" t="s">
        <v>124</v>
      </c>
      <c r="B34" s="992"/>
      <c r="C34" s="990"/>
      <c r="D34" s="233">
        <v>618</v>
      </c>
      <c r="E34" s="53">
        <v>625</v>
      </c>
      <c r="F34" s="45">
        <v>8</v>
      </c>
      <c r="G34" s="45">
        <v>61</v>
      </c>
      <c r="H34" s="45">
        <v>7</v>
      </c>
    </row>
    <row r="35" spans="1:8" ht="19.5" customHeight="1" x14ac:dyDescent="0.25">
      <c r="A35" s="991" t="s">
        <v>125</v>
      </c>
      <c r="B35" s="989" t="s">
        <v>254</v>
      </c>
      <c r="C35" s="990"/>
      <c r="D35" s="233">
        <v>14</v>
      </c>
      <c r="E35" s="53">
        <v>24</v>
      </c>
      <c r="F35" s="45">
        <v>0</v>
      </c>
      <c r="G35" s="45">
        <v>0</v>
      </c>
      <c r="H35" s="45">
        <v>0</v>
      </c>
    </row>
    <row r="36" spans="1:8" ht="19.5" customHeight="1" x14ac:dyDescent="0.25">
      <c r="A36" s="845"/>
      <c r="B36" s="989" t="s">
        <v>127</v>
      </c>
      <c r="C36" s="990"/>
      <c r="D36" s="233">
        <v>15</v>
      </c>
      <c r="E36" s="53">
        <v>15</v>
      </c>
      <c r="F36" s="45">
        <v>0</v>
      </c>
      <c r="G36" s="45">
        <v>0</v>
      </c>
      <c r="H36" s="45">
        <v>0</v>
      </c>
    </row>
    <row r="37" spans="1:8" ht="19.5" customHeight="1" x14ac:dyDescent="0.25">
      <c r="A37" s="845"/>
      <c r="B37" s="989" t="s">
        <v>128</v>
      </c>
      <c r="C37" s="990"/>
      <c r="D37" s="233">
        <v>15</v>
      </c>
      <c r="E37" s="53">
        <v>15</v>
      </c>
      <c r="F37" s="45">
        <v>0</v>
      </c>
      <c r="G37" s="45">
        <v>0</v>
      </c>
      <c r="H37" s="45">
        <v>0</v>
      </c>
    </row>
    <row r="38" spans="1:8" ht="19.5" customHeight="1" x14ac:dyDescent="0.25">
      <c r="A38" s="837"/>
      <c r="B38" s="989" t="s">
        <v>129</v>
      </c>
      <c r="C38" s="990"/>
      <c r="D38" s="233">
        <v>1509</v>
      </c>
      <c r="E38" s="53">
        <v>1650</v>
      </c>
      <c r="F38" s="45">
        <v>7</v>
      </c>
      <c r="G38" s="45">
        <v>73</v>
      </c>
      <c r="H38" s="45">
        <v>11</v>
      </c>
    </row>
    <row r="39" spans="1:8" ht="19.5" customHeight="1" x14ac:dyDescent="0.25">
      <c r="A39" s="989" t="s">
        <v>130</v>
      </c>
      <c r="B39" s="992"/>
      <c r="C39" s="990"/>
      <c r="D39" s="233">
        <v>1</v>
      </c>
      <c r="E39" s="53">
        <v>1</v>
      </c>
      <c r="F39" s="45">
        <v>0</v>
      </c>
      <c r="G39" s="45">
        <v>0</v>
      </c>
      <c r="H39" s="45">
        <v>0</v>
      </c>
    </row>
    <row r="40" spans="1:8" ht="19.5" customHeight="1" x14ac:dyDescent="0.25">
      <c r="A40" s="991" t="s">
        <v>131</v>
      </c>
      <c r="B40" s="989" t="s">
        <v>255</v>
      </c>
      <c r="C40" s="990"/>
      <c r="D40" s="233">
        <v>174</v>
      </c>
      <c r="E40" s="53">
        <v>189</v>
      </c>
      <c r="F40" s="45">
        <v>117</v>
      </c>
      <c r="G40" s="45">
        <v>7</v>
      </c>
      <c r="H40" s="45">
        <v>0</v>
      </c>
    </row>
    <row r="41" spans="1:8" ht="19.5" customHeight="1" x14ac:dyDescent="0.25">
      <c r="A41" s="837"/>
      <c r="B41" s="989" t="s">
        <v>256</v>
      </c>
      <c r="C41" s="990"/>
      <c r="D41" s="233">
        <v>281</v>
      </c>
      <c r="E41" s="53">
        <v>330</v>
      </c>
      <c r="F41" s="45">
        <v>34</v>
      </c>
      <c r="G41" s="45">
        <v>30</v>
      </c>
      <c r="H41" s="45">
        <v>3</v>
      </c>
    </row>
    <row r="42" spans="1:8" ht="19.5" customHeight="1" x14ac:dyDescent="0.25">
      <c r="A42" s="989" t="s">
        <v>134</v>
      </c>
      <c r="B42" s="992"/>
      <c r="C42" s="990"/>
      <c r="D42" s="233">
        <v>5</v>
      </c>
      <c r="E42" s="53">
        <v>5</v>
      </c>
      <c r="F42" s="45">
        <v>0</v>
      </c>
      <c r="G42" s="45">
        <v>1</v>
      </c>
      <c r="H42" s="45">
        <v>0</v>
      </c>
    </row>
    <row r="43" spans="1:8" ht="19.5" customHeight="1" x14ac:dyDescent="0.25">
      <c r="A43" s="989" t="s">
        <v>135</v>
      </c>
      <c r="B43" s="992"/>
      <c r="C43" s="990"/>
      <c r="D43" s="233">
        <v>439</v>
      </c>
      <c r="E43" s="53">
        <v>470</v>
      </c>
      <c r="F43" s="45">
        <v>10</v>
      </c>
      <c r="G43" s="45">
        <v>47</v>
      </c>
      <c r="H43" s="45">
        <v>6</v>
      </c>
    </row>
    <row r="44" spans="1:8" ht="19.5" customHeight="1" x14ac:dyDescent="0.25">
      <c r="A44" s="993" t="s">
        <v>136</v>
      </c>
      <c r="B44" s="989" t="s">
        <v>137</v>
      </c>
      <c r="C44" s="990"/>
      <c r="D44" s="233">
        <v>3202</v>
      </c>
      <c r="E44" s="53">
        <v>3552</v>
      </c>
      <c r="F44" s="45">
        <v>14</v>
      </c>
      <c r="G44" s="45">
        <v>504</v>
      </c>
      <c r="H44" s="45">
        <v>78</v>
      </c>
    </row>
    <row r="45" spans="1:8" ht="19.5" customHeight="1" x14ac:dyDescent="0.25">
      <c r="A45" s="840"/>
      <c r="B45" s="989" t="s">
        <v>138</v>
      </c>
      <c r="C45" s="990"/>
      <c r="D45" s="233">
        <v>1534</v>
      </c>
      <c r="E45" s="53">
        <v>1611</v>
      </c>
      <c r="F45" s="45">
        <v>49</v>
      </c>
      <c r="G45" s="45">
        <v>89</v>
      </c>
      <c r="H45" s="45">
        <v>33</v>
      </c>
    </row>
    <row r="46" spans="1:8" ht="19.5" customHeight="1" x14ac:dyDescent="0.25">
      <c r="A46" s="840"/>
      <c r="B46" s="991" t="s">
        <v>139</v>
      </c>
      <c r="C46" s="86" t="s">
        <v>140</v>
      </c>
      <c r="D46" s="233">
        <v>375</v>
      </c>
      <c r="E46" s="53">
        <v>393</v>
      </c>
      <c r="F46" s="45">
        <v>9</v>
      </c>
      <c r="G46" s="45">
        <v>32</v>
      </c>
      <c r="H46" s="45">
        <v>13</v>
      </c>
    </row>
    <row r="47" spans="1:8" ht="19.5" customHeight="1" x14ac:dyDescent="0.25">
      <c r="A47" s="840"/>
      <c r="B47" s="837"/>
      <c r="C47" s="86" t="s">
        <v>141</v>
      </c>
      <c r="D47" s="254">
        <v>36</v>
      </c>
      <c r="E47" s="53">
        <v>35</v>
      </c>
      <c r="F47" s="45">
        <v>2</v>
      </c>
      <c r="G47" s="45">
        <v>0</v>
      </c>
      <c r="H47" s="45">
        <v>4</v>
      </c>
    </row>
    <row r="48" spans="1:8" ht="19.5" customHeight="1" x14ac:dyDescent="0.25">
      <c r="A48" s="840"/>
      <c r="B48" s="989" t="s">
        <v>142</v>
      </c>
      <c r="C48" s="990"/>
      <c r="D48" s="254">
        <v>61</v>
      </c>
      <c r="E48" s="53">
        <v>62</v>
      </c>
      <c r="F48" s="45">
        <v>2</v>
      </c>
      <c r="G48" s="45">
        <v>3</v>
      </c>
      <c r="H48" s="45">
        <v>0</v>
      </c>
    </row>
    <row r="49" spans="1:8" ht="19.5" customHeight="1" x14ac:dyDescent="0.25">
      <c r="A49" s="841"/>
      <c r="B49" s="989" t="s">
        <v>143</v>
      </c>
      <c r="C49" s="990"/>
      <c r="D49" s="233">
        <v>4012</v>
      </c>
      <c r="E49" s="53">
        <v>4177</v>
      </c>
      <c r="F49" s="45">
        <v>79</v>
      </c>
      <c r="G49" s="45">
        <v>551</v>
      </c>
      <c r="H49" s="45">
        <v>73</v>
      </c>
    </row>
    <row r="50" spans="1:8" ht="19.5" customHeight="1" x14ac:dyDescent="0.25">
      <c r="A50" s="989" t="s">
        <v>144</v>
      </c>
      <c r="B50" s="992"/>
      <c r="C50" s="990"/>
      <c r="D50" s="233">
        <v>114</v>
      </c>
      <c r="E50" s="53">
        <v>112</v>
      </c>
      <c r="F50" s="45">
        <v>29</v>
      </c>
      <c r="G50" s="45">
        <v>12</v>
      </c>
      <c r="H50" s="45">
        <v>1</v>
      </c>
    </row>
    <row r="51" spans="1:8" ht="19.5" customHeight="1" x14ac:dyDescent="0.25">
      <c r="A51" s="989" t="s">
        <v>145</v>
      </c>
      <c r="B51" s="992"/>
      <c r="C51" s="990"/>
      <c r="D51" s="233">
        <v>10</v>
      </c>
      <c r="E51" s="53">
        <v>15</v>
      </c>
      <c r="F51" s="45">
        <v>0</v>
      </c>
      <c r="G51" s="45">
        <v>4</v>
      </c>
      <c r="H51" s="45">
        <v>0</v>
      </c>
    </row>
    <row r="52" spans="1:8" ht="19.5" customHeight="1" thickBot="1" x14ac:dyDescent="0.3">
      <c r="A52" s="994" t="s">
        <v>146</v>
      </c>
      <c r="B52" s="995"/>
      <c r="C52" s="996"/>
      <c r="D52" s="243">
        <v>2</v>
      </c>
      <c r="E52" s="34">
        <v>7</v>
      </c>
      <c r="F52" s="51">
        <v>0</v>
      </c>
      <c r="G52" s="51">
        <v>1</v>
      </c>
      <c r="H52" s="51">
        <v>1</v>
      </c>
    </row>
    <row r="53" spans="1:8" ht="19.5" customHeight="1" thickTop="1" x14ac:dyDescent="0.25">
      <c r="A53" s="997" t="s">
        <v>147</v>
      </c>
      <c r="B53" s="998"/>
      <c r="C53" s="999"/>
      <c r="D53" s="285">
        <f>SUM(D55:D70)</f>
        <v>4</v>
      </c>
      <c r="E53" s="286">
        <f>SUM(E55:E70)</f>
        <v>7</v>
      </c>
      <c r="F53" s="287">
        <f>SUM(F55:F70)</f>
        <v>1</v>
      </c>
      <c r="G53" s="287">
        <v>0</v>
      </c>
      <c r="H53" s="287">
        <v>0</v>
      </c>
    </row>
    <row r="54" spans="1:8" ht="19.5" customHeight="1" x14ac:dyDescent="0.25">
      <c r="A54" s="91" t="s">
        <v>93</v>
      </c>
      <c r="B54" s="288"/>
      <c r="C54" s="289"/>
      <c r="D54" s="290">
        <v>0</v>
      </c>
      <c r="E54" s="286">
        <v>0</v>
      </c>
      <c r="F54" s="291">
        <v>0</v>
      </c>
      <c r="G54" s="291">
        <v>0</v>
      </c>
      <c r="H54" s="291">
        <v>0</v>
      </c>
    </row>
    <row r="55" spans="1:8" ht="19.5" customHeight="1" x14ac:dyDescent="0.25">
      <c r="A55" s="993" t="s">
        <v>148</v>
      </c>
      <c r="B55" s="991" t="s">
        <v>98</v>
      </c>
      <c r="C55" s="86" t="s">
        <v>99</v>
      </c>
      <c r="D55" s="254">
        <v>0</v>
      </c>
      <c r="E55" s="286">
        <v>0</v>
      </c>
      <c r="F55" s="291">
        <v>0</v>
      </c>
      <c r="G55" s="291">
        <v>0</v>
      </c>
      <c r="H55" s="291">
        <v>0</v>
      </c>
    </row>
    <row r="56" spans="1:8" ht="19.5" customHeight="1" x14ac:dyDescent="0.25">
      <c r="A56" s="840"/>
      <c r="B56" s="837"/>
      <c r="C56" s="86" t="s">
        <v>100</v>
      </c>
      <c r="D56" s="254">
        <v>0</v>
      </c>
      <c r="E56" s="286">
        <v>0</v>
      </c>
      <c r="F56" s="291">
        <v>0</v>
      </c>
      <c r="G56" s="291">
        <v>0</v>
      </c>
      <c r="H56" s="291">
        <v>0</v>
      </c>
    </row>
    <row r="57" spans="1:8" ht="19.5" customHeight="1" x14ac:dyDescent="0.25">
      <c r="A57" s="841"/>
      <c r="B57" s="989" t="s">
        <v>149</v>
      </c>
      <c r="C57" s="990"/>
      <c r="D57" s="233">
        <v>2</v>
      </c>
      <c r="E57" s="286">
        <v>2</v>
      </c>
      <c r="F57" s="291">
        <v>0</v>
      </c>
      <c r="G57" s="291">
        <v>0</v>
      </c>
      <c r="H57" s="291">
        <v>0</v>
      </c>
    </row>
    <row r="58" spans="1:8" ht="19.5" customHeight="1" x14ac:dyDescent="0.25">
      <c r="A58" s="993" t="s">
        <v>150</v>
      </c>
      <c r="B58" s="991" t="s">
        <v>111</v>
      </c>
      <c r="C58" s="86" t="s">
        <v>151</v>
      </c>
      <c r="D58" s="254">
        <v>0</v>
      </c>
      <c r="E58" s="286">
        <v>0</v>
      </c>
      <c r="F58" s="291">
        <v>0</v>
      </c>
      <c r="G58" s="291">
        <v>0</v>
      </c>
      <c r="H58" s="291">
        <v>0</v>
      </c>
    </row>
    <row r="59" spans="1:8" ht="19.5" customHeight="1" x14ac:dyDescent="0.25">
      <c r="A59" s="840"/>
      <c r="B59" s="837"/>
      <c r="C59" s="86" t="s">
        <v>152</v>
      </c>
      <c r="D59" s="254">
        <v>0</v>
      </c>
      <c r="E59" s="286">
        <v>0</v>
      </c>
      <c r="F59" s="291">
        <v>0</v>
      </c>
      <c r="G59" s="291">
        <v>0</v>
      </c>
      <c r="H59" s="291">
        <v>0</v>
      </c>
    </row>
    <row r="60" spans="1:8" ht="19.5" customHeight="1" x14ac:dyDescent="0.25">
      <c r="A60" s="841"/>
      <c r="B60" s="989" t="s">
        <v>153</v>
      </c>
      <c r="C60" s="990"/>
      <c r="D60" s="233">
        <v>0</v>
      </c>
      <c r="E60" s="286">
        <v>0</v>
      </c>
      <c r="F60" s="291">
        <v>0</v>
      </c>
      <c r="G60" s="291">
        <v>0</v>
      </c>
      <c r="H60" s="291">
        <v>0</v>
      </c>
    </row>
    <row r="61" spans="1:8" ht="19.5" customHeight="1" x14ac:dyDescent="0.25">
      <c r="A61" s="993" t="s">
        <v>154</v>
      </c>
      <c r="B61" s="989" t="s">
        <v>155</v>
      </c>
      <c r="C61" s="990"/>
      <c r="D61" s="233">
        <v>0</v>
      </c>
      <c r="E61" s="286">
        <v>0</v>
      </c>
      <c r="F61" s="291">
        <v>0</v>
      </c>
      <c r="G61" s="291">
        <v>0</v>
      </c>
      <c r="H61" s="291">
        <v>0</v>
      </c>
    </row>
    <row r="62" spans="1:8" ht="19.5" customHeight="1" x14ac:dyDescent="0.25">
      <c r="A62" s="841"/>
      <c r="B62" s="989" t="s">
        <v>156</v>
      </c>
      <c r="C62" s="990"/>
      <c r="D62" s="233">
        <v>0</v>
      </c>
      <c r="E62" s="286">
        <v>0</v>
      </c>
      <c r="F62" s="291">
        <v>0</v>
      </c>
      <c r="G62" s="291">
        <v>0</v>
      </c>
      <c r="H62" s="291">
        <v>0</v>
      </c>
    </row>
    <row r="63" spans="1:8" ht="19.5" customHeight="1" x14ac:dyDescent="0.25">
      <c r="A63" s="988" t="s">
        <v>157</v>
      </c>
      <c r="B63" s="989" t="s">
        <v>257</v>
      </c>
      <c r="C63" s="990"/>
      <c r="D63" s="233">
        <v>0</v>
      </c>
      <c r="E63" s="286">
        <v>0</v>
      </c>
      <c r="F63" s="291">
        <v>0</v>
      </c>
      <c r="G63" s="291">
        <v>0</v>
      </c>
      <c r="H63" s="291">
        <v>0</v>
      </c>
    </row>
    <row r="64" spans="1:8" ht="19.5" customHeight="1" x14ac:dyDescent="0.25">
      <c r="A64" s="832"/>
      <c r="B64" s="991" t="s">
        <v>159</v>
      </c>
      <c r="C64" s="86" t="s">
        <v>160</v>
      </c>
      <c r="D64" s="254">
        <v>0</v>
      </c>
      <c r="E64" s="286">
        <v>0</v>
      </c>
      <c r="F64" s="291">
        <v>0</v>
      </c>
      <c r="G64" s="291">
        <v>0</v>
      </c>
      <c r="H64" s="291">
        <v>0</v>
      </c>
    </row>
    <row r="65" spans="1:9" ht="19.5" customHeight="1" x14ac:dyDescent="0.25">
      <c r="A65" s="832"/>
      <c r="B65" s="837"/>
      <c r="C65" s="86" t="s">
        <v>161</v>
      </c>
      <c r="D65" s="254">
        <v>0</v>
      </c>
      <c r="E65" s="286">
        <v>0</v>
      </c>
      <c r="F65" s="291">
        <v>0</v>
      </c>
      <c r="G65" s="291">
        <v>0</v>
      </c>
      <c r="H65" s="291">
        <v>0</v>
      </c>
    </row>
    <row r="66" spans="1:9" ht="19.5" customHeight="1" x14ac:dyDescent="0.25">
      <c r="A66" s="833"/>
      <c r="B66" s="989" t="s">
        <v>162</v>
      </c>
      <c r="C66" s="990"/>
      <c r="D66" s="233">
        <v>1</v>
      </c>
      <c r="E66" s="286">
        <v>1</v>
      </c>
      <c r="F66" s="291">
        <v>0</v>
      </c>
      <c r="G66" s="291">
        <v>0</v>
      </c>
      <c r="H66" s="291">
        <v>0</v>
      </c>
    </row>
    <row r="67" spans="1:9" ht="19.5" customHeight="1" x14ac:dyDescent="0.25">
      <c r="A67" s="989" t="s">
        <v>163</v>
      </c>
      <c r="B67" s="992"/>
      <c r="C67" s="990"/>
      <c r="D67" s="233">
        <v>0</v>
      </c>
      <c r="E67" s="286">
        <v>0</v>
      </c>
      <c r="F67" s="291">
        <v>0</v>
      </c>
      <c r="G67" s="291">
        <v>0</v>
      </c>
      <c r="H67" s="291">
        <v>0</v>
      </c>
    </row>
    <row r="68" spans="1:9" ht="19.5" customHeight="1" x14ac:dyDescent="0.25">
      <c r="A68" s="979" t="s">
        <v>164</v>
      </c>
      <c r="B68" s="980"/>
      <c r="C68" s="981"/>
      <c r="D68" s="254">
        <v>0</v>
      </c>
      <c r="E68" s="286">
        <v>0</v>
      </c>
      <c r="F68" s="291">
        <v>0</v>
      </c>
      <c r="G68" s="291">
        <v>0</v>
      </c>
      <c r="H68" s="291">
        <v>0</v>
      </c>
    </row>
    <row r="69" spans="1:9" ht="19.5" customHeight="1" x14ac:dyDescent="0.25">
      <c r="A69" s="979" t="s">
        <v>258</v>
      </c>
      <c r="B69" s="980"/>
      <c r="C69" s="981"/>
      <c r="D69" s="254">
        <v>0</v>
      </c>
      <c r="E69" s="286">
        <v>0</v>
      </c>
      <c r="F69" s="291">
        <v>0</v>
      </c>
      <c r="G69" s="291">
        <v>0</v>
      </c>
      <c r="H69" s="291">
        <v>0</v>
      </c>
      <c r="I69" s="26" t="s">
        <v>166</v>
      </c>
    </row>
    <row r="70" spans="1:9" ht="19.5" customHeight="1" thickBot="1" x14ac:dyDescent="0.3">
      <c r="A70" s="982" t="s">
        <v>167</v>
      </c>
      <c r="B70" s="983"/>
      <c r="C70" s="984"/>
      <c r="D70" s="292">
        <v>1</v>
      </c>
      <c r="E70" s="286">
        <v>4</v>
      </c>
      <c r="F70" s="291">
        <v>1</v>
      </c>
      <c r="G70" s="291">
        <v>0</v>
      </c>
      <c r="H70" s="291">
        <v>0</v>
      </c>
    </row>
    <row r="71" spans="1:9" ht="19.5" customHeight="1" thickTop="1" thickBot="1" x14ac:dyDescent="0.3">
      <c r="A71" s="985" t="s">
        <v>168</v>
      </c>
      <c r="B71" s="986"/>
      <c r="C71" s="987"/>
      <c r="D71" s="293">
        <v>16565</v>
      </c>
      <c r="E71" s="294">
        <v>17453</v>
      </c>
      <c r="F71" s="295">
        <v>109</v>
      </c>
      <c r="G71" s="295">
        <v>1737</v>
      </c>
      <c r="H71" s="295">
        <v>306</v>
      </c>
    </row>
    <row r="72" spans="1:9" ht="14.25" customHeight="1" thickTop="1" x14ac:dyDescent="0.25">
      <c r="A72" s="98" t="s">
        <v>169</v>
      </c>
      <c r="B72" s="98"/>
      <c r="C72" s="98"/>
      <c r="E72" s="26" t="s">
        <v>166</v>
      </c>
    </row>
  </sheetData>
  <mergeCells count="69">
    <mergeCell ref="F3:H3"/>
    <mergeCell ref="A5:C5"/>
    <mergeCell ref="A11:C11"/>
    <mergeCell ref="A2:B2"/>
    <mergeCell ref="A3:C4"/>
    <mergeCell ref="D3:D4"/>
    <mergeCell ref="E3:E4"/>
    <mergeCell ref="A6:C6"/>
    <mergeCell ref="A7:C7"/>
    <mergeCell ref="A8:C8"/>
    <mergeCell ref="A9:C9"/>
    <mergeCell ref="A10:C10"/>
    <mergeCell ref="A29:A31"/>
    <mergeCell ref="B29:C29"/>
    <mergeCell ref="B30:C30"/>
    <mergeCell ref="B31:C31"/>
    <mergeCell ref="A12:A17"/>
    <mergeCell ref="B12:B16"/>
    <mergeCell ref="B17:C17"/>
    <mergeCell ref="A18:C18"/>
    <mergeCell ref="A19:C19"/>
    <mergeCell ref="A20:C20"/>
    <mergeCell ref="A21:C21"/>
    <mergeCell ref="A22:C22"/>
    <mergeCell ref="A23:A28"/>
    <mergeCell ref="B23:B27"/>
    <mergeCell ref="B28:C28"/>
    <mergeCell ref="A43:C43"/>
    <mergeCell ref="A32:C32"/>
    <mergeCell ref="A33:C33"/>
    <mergeCell ref="A34:C34"/>
    <mergeCell ref="A35:A38"/>
    <mergeCell ref="B35:C35"/>
    <mergeCell ref="B36:C36"/>
    <mergeCell ref="B37:C37"/>
    <mergeCell ref="B38:C38"/>
    <mergeCell ref="A39:C39"/>
    <mergeCell ref="A40:A41"/>
    <mergeCell ref="B40:C40"/>
    <mergeCell ref="B41:C41"/>
    <mergeCell ref="A42:C42"/>
    <mergeCell ref="A44:A49"/>
    <mergeCell ref="B44:C44"/>
    <mergeCell ref="B45:C45"/>
    <mergeCell ref="B46:B47"/>
    <mergeCell ref="B48:C48"/>
    <mergeCell ref="B49:C49"/>
    <mergeCell ref="A50:C50"/>
    <mergeCell ref="A51:C51"/>
    <mergeCell ref="A52:C52"/>
    <mergeCell ref="A53:C53"/>
    <mergeCell ref="A55:A57"/>
    <mergeCell ref="B55:B56"/>
    <mergeCell ref="B57:C57"/>
    <mergeCell ref="A58:A60"/>
    <mergeCell ref="B58:B59"/>
    <mergeCell ref="B60:C60"/>
    <mergeCell ref="A61:A62"/>
    <mergeCell ref="B61:C61"/>
    <mergeCell ref="B62:C62"/>
    <mergeCell ref="A69:C69"/>
    <mergeCell ref="A70:C70"/>
    <mergeCell ref="A71:C71"/>
    <mergeCell ref="A63:A66"/>
    <mergeCell ref="B63:C63"/>
    <mergeCell ref="B64:B65"/>
    <mergeCell ref="B66:C66"/>
    <mergeCell ref="A67:C67"/>
    <mergeCell ref="A68:C68"/>
  </mergeCells>
  <pageMargins left="0.55118110236220474" right="0.23622047244094491" top="0.74803149606299213" bottom="0.55118110236220474" header="0.31496062992125984" footer="0.31496062992125984"/>
  <pageSetup paperSize="9" scale="53" orientation="portrait" r:id="rId1"/>
  <headerFooter>
    <oddHeader>&amp;C8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zoomScale="90" zoomScaleNormal="90" workbookViewId="0">
      <selection activeCell="N28" sqref="N28"/>
    </sheetView>
  </sheetViews>
  <sheetFormatPr defaultColWidth="9.140625" defaultRowHeight="15.75" x14ac:dyDescent="0.25"/>
  <cols>
    <col min="1" max="2" width="13" style="25" customWidth="1"/>
    <col min="3" max="3" width="24.5703125" style="25" customWidth="1"/>
    <col min="4" max="11" width="18.7109375" style="25" customWidth="1"/>
    <col min="12" max="16384" width="9.140625" style="25"/>
  </cols>
  <sheetData>
    <row r="1" spans="1:13" x14ac:dyDescent="0.25">
      <c r="A1" s="25" t="s">
        <v>259</v>
      </c>
    </row>
    <row r="2" spans="1:13" ht="18" customHeight="1" x14ac:dyDescent="0.25">
      <c r="A2" s="1061" t="s">
        <v>260</v>
      </c>
      <c r="B2" s="1061"/>
      <c r="C2" s="1061"/>
      <c r="D2" s="1061"/>
      <c r="E2" s="1061"/>
      <c r="F2" s="1061"/>
    </row>
    <row r="3" spans="1:13" ht="24.95" customHeight="1" x14ac:dyDescent="0.25">
      <c r="A3" s="1090" t="s">
        <v>176</v>
      </c>
      <c r="B3" s="1091"/>
      <c r="C3" s="1092"/>
      <c r="D3" s="1096" t="s">
        <v>261</v>
      </c>
      <c r="E3" s="1097" t="s">
        <v>88</v>
      </c>
      <c r="F3" s="1077" t="s">
        <v>65</v>
      </c>
      <c r="G3" s="1077"/>
      <c r="H3" s="1077"/>
      <c r="I3" s="1077"/>
      <c r="J3" s="1077"/>
      <c r="K3" s="1077"/>
    </row>
    <row r="4" spans="1:13" ht="24.95" customHeight="1" x14ac:dyDescent="0.3">
      <c r="A4" s="1065"/>
      <c r="B4" s="1066"/>
      <c r="C4" s="1067"/>
      <c r="D4" s="1072"/>
      <c r="E4" s="1098"/>
      <c r="F4" s="1100" t="s">
        <v>66</v>
      </c>
      <c r="G4" s="1100"/>
      <c r="H4" s="1100"/>
      <c r="I4" s="1100" t="s">
        <v>67</v>
      </c>
      <c r="J4" s="1101"/>
      <c r="K4" s="1101"/>
    </row>
    <row r="5" spans="1:13" ht="24.95" customHeight="1" x14ac:dyDescent="0.25">
      <c r="A5" s="1093"/>
      <c r="B5" s="1094"/>
      <c r="C5" s="1095"/>
      <c r="D5" s="1073"/>
      <c r="E5" s="1099"/>
      <c r="F5" s="296" t="s">
        <v>68</v>
      </c>
      <c r="G5" s="297" t="s">
        <v>69</v>
      </c>
      <c r="H5" s="297" t="s">
        <v>70</v>
      </c>
      <c r="I5" s="296" t="s">
        <v>68</v>
      </c>
      <c r="J5" s="297" t="s">
        <v>69</v>
      </c>
      <c r="K5" s="297" t="s">
        <v>70</v>
      </c>
    </row>
    <row r="6" spans="1:13" ht="20.100000000000001" customHeight="1" x14ac:dyDescent="0.3">
      <c r="A6" s="1081">
        <v>1</v>
      </c>
      <c r="B6" s="1082"/>
      <c r="C6" s="1083"/>
      <c r="D6" s="298">
        <v>2</v>
      </c>
      <c r="E6" s="299">
        <v>3</v>
      </c>
      <c r="F6" s="300">
        <v>4</v>
      </c>
      <c r="G6" s="297">
        <v>5</v>
      </c>
      <c r="H6" s="297">
        <v>6</v>
      </c>
      <c r="I6" s="300">
        <v>7</v>
      </c>
      <c r="J6" s="297">
        <v>8</v>
      </c>
      <c r="K6" s="297">
        <v>9</v>
      </c>
    </row>
    <row r="7" spans="1:13" ht="30" customHeight="1" x14ac:dyDescent="0.3">
      <c r="A7" s="1084" t="s">
        <v>71</v>
      </c>
      <c r="B7" s="1085"/>
      <c r="C7" s="1085"/>
      <c r="D7" s="301">
        <f>SUM(D8:D19)</f>
        <v>11317</v>
      </c>
      <c r="E7" s="302">
        <f t="shared" ref="E7:E18" si="0">SUM(F7,I7)</f>
        <v>11903</v>
      </c>
      <c r="F7" s="303">
        <f>SUM(G7:H7)</f>
        <v>11818</v>
      </c>
      <c r="G7" s="303">
        <f>SUM(G8:G19)</f>
        <v>737</v>
      </c>
      <c r="H7" s="303">
        <f>SUM(H8:H19)</f>
        <v>11081</v>
      </c>
      <c r="I7" s="303">
        <f t="shared" ref="I7" si="1">SUM(J7:K7)</f>
        <v>85</v>
      </c>
      <c r="J7" s="303">
        <f>SUM(J8:J19)</f>
        <v>3</v>
      </c>
      <c r="K7" s="303">
        <f>SUM(K8:K19)</f>
        <v>82</v>
      </c>
    </row>
    <row r="8" spans="1:13" ht="32.1" customHeight="1" x14ac:dyDescent="0.3">
      <c r="A8" s="1086" t="s">
        <v>177</v>
      </c>
      <c r="B8" s="1087"/>
      <c r="C8" s="1088"/>
      <c r="D8" s="304">
        <v>753</v>
      </c>
      <c r="E8" s="302">
        <f t="shared" si="0"/>
        <v>775</v>
      </c>
      <c r="F8" s="305">
        <f>G8+H8</f>
        <v>774</v>
      </c>
      <c r="G8" s="306">
        <v>45</v>
      </c>
      <c r="H8" s="305">
        <v>729</v>
      </c>
      <c r="I8" s="305">
        <f>J8+K8</f>
        <v>1</v>
      </c>
      <c r="J8" s="307">
        <v>0</v>
      </c>
      <c r="K8" s="307">
        <v>1</v>
      </c>
    </row>
    <row r="9" spans="1:13" ht="32.1" customHeight="1" x14ac:dyDescent="0.3">
      <c r="A9" s="1089" t="s">
        <v>178</v>
      </c>
      <c r="B9" s="1057"/>
      <c r="C9" s="1058"/>
      <c r="D9" s="304">
        <v>3098</v>
      </c>
      <c r="E9" s="302">
        <f t="shared" si="0"/>
        <v>3218</v>
      </c>
      <c r="F9" s="305">
        <f t="shared" ref="F9:F19" si="2">G9+H9</f>
        <v>3191</v>
      </c>
      <c r="G9" s="306">
        <v>207</v>
      </c>
      <c r="H9" s="305">
        <v>2984</v>
      </c>
      <c r="I9" s="305">
        <f t="shared" ref="I9:I19" si="3">J9+K9</f>
        <v>27</v>
      </c>
      <c r="J9" s="307">
        <v>1</v>
      </c>
      <c r="K9" s="307">
        <v>26</v>
      </c>
    </row>
    <row r="10" spans="1:13" ht="32.1" customHeight="1" x14ac:dyDescent="0.3">
      <c r="A10" s="1056" t="s">
        <v>262</v>
      </c>
      <c r="B10" s="1057"/>
      <c r="C10" s="1058"/>
      <c r="D10" s="304">
        <v>3824</v>
      </c>
      <c r="E10" s="302">
        <f t="shared" si="0"/>
        <v>4026</v>
      </c>
      <c r="F10" s="305">
        <f t="shared" si="2"/>
        <v>3995</v>
      </c>
      <c r="G10" s="306">
        <v>267</v>
      </c>
      <c r="H10" s="305">
        <v>3728</v>
      </c>
      <c r="I10" s="305">
        <f t="shared" si="3"/>
        <v>31</v>
      </c>
      <c r="J10" s="307">
        <v>2</v>
      </c>
      <c r="K10" s="307">
        <v>29</v>
      </c>
    </row>
    <row r="11" spans="1:13" ht="32.1" customHeight="1" x14ac:dyDescent="0.3">
      <c r="A11" s="1056" t="s">
        <v>263</v>
      </c>
      <c r="B11" s="1057"/>
      <c r="C11" s="1058"/>
      <c r="D11" s="304">
        <v>1553</v>
      </c>
      <c r="E11" s="302">
        <f t="shared" si="0"/>
        <v>1656</v>
      </c>
      <c r="F11" s="305">
        <f t="shared" si="2"/>
        <v>1638</v>
      </c>
      <c r="G11" s="306">
        <v>90</v>
      </c>
      <c r="H11" s="305">
        <v>1548</v>
      </c>
      <c r="I11" s="305">
        <f t="shared" si="3"/>
        <v>18</v>
      </c>
      <c r="J11" s="307">
        <v>0</v>
      </c>
      <c r="K11" s="307">
        <v>18</v>
      </c>
      <c r="M11" s="25" t="s">
        <v>166</v>
      </c>
    </row>
    <row r="12" spans="1:13" ht="32.1" customHeight="1" x14ac:dyDescent="0.3">
      <c r="A12" s="1056" t="s">
        <v>264</v>
      </c>
      <c r="B12" s="1057"/>
      <c r="C12" s="1058"/>
      <c r="D12" s="304">
        <v>778</v>
      </c>
      <c r="E12" s="302">
        <f t="shared" si="0"/>
        <v>837</v>
      </c>
      <c r="F12" s="305">
        <f t="shared" si="2"/>
        <v>832</v>
      </c>
      <c r="G12" s="306">
        <v>59</v>
      </c>
      <c r="H12" s="305">
        <v>773</v>
      </c>
      <c r="I12" s="305">
        <f t="shared" si="3"/>
        <v>5</v>
      </c>
      <c r="J12" s="307">
        <v>0</v>
      </c>
      <c r="K12" s="307">
        <v>5</v>
      </c>
    </row>
    <row r="13" spans="1:13" ht="32.1" customHeight="1" x14ac:dyDescent="0.3">
      <c r="A13" s="1056" t="s">
        <v>182</v>
      </c>
      <c r="B13" s="1057"/>
      <c r="C13" s="1058"/>
      <c r="D13" s="304">
        <v>731</v>
      </c>
      <c r="E13" s="302">
        <f t="shared" si="0"/>
        <v>768</v>
      </c>
      <c r="F13" s="305">
        <f t="shared" si="2"/>
        <v>765</v>
      </c>
      <c r="G13" s="306">
        <v>46</v>
      </c>
      <c r="H13" s="305">
        <v>719</v>
      </c>
      <c r="I13" s="305">
        <f t="shared" si="3"/>
        <v>3</v>
      </c>
      <c r="J13" s="307">
        <v>0</v>
      </c>
      <c r="K13" s="307">
        <v>3</v>
      </c>
    </row>
    <row r="14" spans="1:13" ht="32.1" customHeight="1" x14ac:dyDescent="0.3">
      <c r="A14" s="1056" t="s">
        <v>183</v>
      </c>
      <c r="B14" s="1057"/>
      <c r="C14" s="1058"/>
      <c r="D14" s="304">
        <v>419</v>
      </c>
      <c r="E14" s="302">
        <f t="shared" si="0"/>
        <v>452</v>
      </c>
      <c r="F14" s="305">
        <f t="shared" si="2"/>
        <v>452</v>
      </c>
      <c r="G14" s="306">
        <v>19</v>
      </c>
      <c r="H14" s="305">
        <v>433</v>
      </c>
      <c r="I14" s="305">
        <f t="shared" si="3"/>
        <v>0</v>
      </c>
      <c r="J14" s="307">
        <v>0</v>
      </c>
      <c r="K14" s="307">
        <v>0</v>
      </c>
    </row>
    <row r="15" spans="1:13" ht="32.1" customHeight="1" x14ac:dyDescent="0.3">
      <c r="A15" s="1056" t="s">
        <v>184</v>
      </c>
      <c r="B15" s="1057"/>
      <c r="C15" s="1058"/>
      <c r="D15" s="304">
        <v>148</v>
      </c>
      <c r="E15" s="302">
        <f t="shared" si="0"/>
        <v>159</v>
      </c>
      <c r="F15" s="305">
        <f t="shared" si="2"/>
        <v>159</v>
      </c>
      <c r="G15" s="306">
        <v>4</v>
      </c>
      <c r="H15" s="305">
        <v>155</v>
      </c>
      <c r="I15" s="305">
        <f t="shared" si="3"/>
        <v>0</v>
      </c>
      <c r="J15" s="307">
        <v>0</v>
      </c>
      <c r="K15" s="307">
        <v>0</v>
      </c>
    </row>
    <row r="16" spans="1:13" ht="32.1" customHeight="1" x14ac:dyDescent="0.3">
      <c r="A16" s="1056" t="s">
        <v>185</v>
      </c>
      <c r="B16" s="1057"/>
      <c r="C16" s="1058"/>
      <c r="D16" s="304">
        <v>11</v>
      </c>
      <c r="E16" s="302">
        <f t="shared" si="0"/>
        <v>10</v>
      </c>
      <c r="F16" s="305">
        <f t="shared" si="2"/>
        <v>10</v>
      </c>
      <c r="G16" s="306">
        <v>0</v>
      </c>
      <c r="H16" s="305">
        <v>10</v>
      </c>
      <c r="I16" s="305">
        <f t="shared" si="3"/>
        <v>0</v>
      </c>
      <c r="J16" s="307">
        <v>0</v>
      </c>
      <c r="K16" s="307">
        <v>0</v>
      </c>
    </row>
    <row r="17" spans="1:11" ht="32.1" customHeight="1" x14ac:dyDescent="0.3">
      <c r="A17" s="1056" t="s">
        <v>186</v>
      </c>
      <c r="B17" s="1057"/>
      <c r="C17" s="1058"/>
      <c r="D17" s="304">
        <v>1</v>
      </c>
      <c r="E17" s="302">
        <f t="shared" si="0"/>
        <v>1</v>
      </c>
      <c r="F17" s="305">
        <f t="shared" si="2"/>
        <v>1</v>
      </c>
      <c r="G17" s="306">
        <v>0</v>
      </c>
      <c r="H17" s="305">
        <v>1</v>
      </c>
      <c r="I17" s="305">
        <f t="shared" si="3"/>
        <v>0</v>
      </c>
      <c r="J17" s="307">
        <v>0</v>
      </c>
      <c r="K17" s="307">
        <v>0</v>
      </c>
    </row>
    <row r="18" spans="1:11" ht="32.1" customHeight="1" x14ac:dyDescent="0.3">
      <c r="A18" s="1056" t="s">
        <v>187</v>
      </c>
      <c r="B18" s="1057"/>
      <c r="C18" s="1058"/>
      <c r="D18" s="304">
        <v>1</v>
      </c>
      <c r="E18" s="302">
        <f t="shared" si="0"/>
        <v>1</v>
      </c>
      <c r="F18" s="305">
        <f t="shared" si="2"/>
        <v>1</v>
      </c>
      <c r="G18" s="306">
        <v>0</v>
      </c>
      <c r="H18" s="305">
        <v>1</v>
      </c>
      <c r="I18" s="305">
        <f t="shared" si="3"/>
        <v>0</v>
      </c>
      <c r="J18" s="307">
        <v>0</v>
      </c>
      <c r="K18" s="307">
        <v>0</v>
      </c>
    </row>
    <row r="19" spans="1:11" ht="32.1" customHeight="1" x14ac:dyDescent="0.3">
      <c r="A19" s="1056" t="s">
        <v>188</v>
      </c>
      <c r="B19" s="1059"/>
      <c r="C19" s="1060"/>
      <c r="D19" s="308">
        <v>0</v>
      </c>
      <c r="E19" s="302">
        <f>SUM(F19,I19)</f>
        <v>0</v>
      </c>
      <c r="F19" s="305">
        <f t="shared" si="2"/>
        <v>0</v>
      </c>
      <c r="G19" s="306">
        <v>0</v>
      </c>
      <c r="H19" s="305">
        <v>0</v>
      </c>
      <c r="I19" s="305">
        <f t="shared" si="3"/>
        <v>0</v>
      </c>
      <c r="J19" s="307">
        <v>0</v>
      </c>
      <c r="K19" s="307">
        <v>0</v>
      </c>
    </row>
    <row r="20" spans="1:11" ht="23.25" customHeight="1" x14ac:dyDescent="0.25">
      <c r="A20" s="149"/>
      <c r="B20" s="150"/>
      <c r="C20" s="151"/>
      <c r="D20" s="151"/>
      <c r="E20" s="152"/>
      <c r="F20" s="153"/>
      <c r="G20" s="153"/>
      <c r="H20" s="154"/>
      <c r="I20" s="155"/>
      <c r="J20" s="155"/>
      <c r="K20" s="155"/>
    </row>
    <row r="21" spans="1:11" ht="23.25" customHeight="1" x14ac:dyDescent="0.25">
      <c r="A21" s="149"/>
      <c r="B21" s="150"/>
      <c r="C21" s="151"/>
      <c r="D21" s="151"/>
      <c r="E21" s="152"/>
      <c r="F21" s="153"/>
      <c r="G21" s="153"/>
      <c r="H21" s="154"/>
      <c r="I21" s="155"/>
      <c r="J21" s="155"/>
      <c r="K21" s="155"/>
    </row>
    <row r="22" spans="1:11" ht="24" customHeight="1" x14ac:dyDescent="0.25">
      <c r="B22" s="190"/>
      <c r="C22" s="191"/>
      <c r="D22" s="191"/>
      <c r="E22" s="191"/>
      <c r="F22" s="191"/>
      <c r="G22" s="155"/>
      <c r="H22" s="155"/>
      <c r="I22" s="155"/>
      <c r="J22" s="155"/>
      <c r="K22" s="309"/>
    </row>
    <row r="23" spans="1:11" ht="18.75" customHeight="1" x14ac:dyDescent="0.25">
      <c r="A23" s="25" t="s">
        <v>265</v>
      </c>
    </row>
    <row r="24" spans="1:11" ht="18.75" customHeight="1" x14ac:dyDescent="0.25">
      <c r="A24" s="1061" t="s">
        <v>266</v>
      </c>
      <c r="B24" s="1061"/>
      <c r="C24" s="1061"/>
      <c r="D24" s="1061"/>
      <c r="E24" s="1061"/>
      <c r="F24" s="1061"/>
    </row>
    <row r="25" spans="1:11" ht="24.95" customHeight="1" x14ac:dyDescent="0.25">
      <c r="A25" s="1062" t="s">
        <v>176</v>
      </c>
      <c r="B25" s="1063"/>
      <c r="C25" s="1064"/>
      <c r="D25" s="1071" t="s">
        <v>63</v>
      </c>
      <c r="E25" s="1074" t="s">
        <v>88</v>
      </c>
      <c r="F25" s="1077" t="s">
        <v>65</v>
      </c>
      <c r="G25" s="1077"/>
      <c r="H25" s="1077"/>
      <c r="I25" s="1077"/>
      <c r="J25" s="1077"/>
      <c r="K25" s="1077"/>
    </row>
    <row r="26" spans="1:11" ht="24.95" customHeight="1" x14ac:dyDescent="0.3">
      <c r="A26" s="1065"/>
      <c r="B26" s="1066"/>
      <c r="C26" s="1067"/>
      <c r="D26" s="1072"/>
      <c r="E26" s="1075"/>
      <c r="F26" s="1078" t="s">
        <v>66</v>
      </c>
      <c r="G26" s="1078"/>
      <c r="H26" s="1078"/>
      <c r="I26" s="1078" t="s">
        <v>67</v>
      </c>
      <c r="J26" s="1079"/>
      <c r="K26" s="1079"/>
    </row>
    <row r="27" spans="1:11" ht="24.95" customHeight="1" x14ac:dyDescent="0.25">
      <c r="A27" s="1068"/>
      <c r="B27" s="1069"/>
      <c r="C27" s="1070"/>
      <c r="D27" s="1073"/>
      <c r="E27" s="1076"/>
      <c r="F27" s="310" t="s">
        <v>68</v>
      </c>
      <c r="G27" s="311" t="s">
        <v>69</v>
      </c>
      <c r="H27" s="311" t="s">
        <v>70</v>
      </c>
      <c r="I27" s="312" t="s">
        <v>68</v>
      </c>
      <c r="J27" s="311" t="s">
        <v>69</v>
      </c>
      <c r="K27" s="311" t="s">
        <v>70</v>
      </c>
    </row>
    <row r="28" spans="1:11" ht="20.100000000000001" customHeight="1" x14ac:dyDescent="0.3">
      <c r="A28" s="1042">
        <v>1</v>
      </c>
      <c r="B28" s="1043"/>
      <c r="C28" s="1044"/>
      <c r="D28" s="313">
        <v>2</v>
      </c>
      <c r="E28" s="314">
        <v>3</v>
      </c>
      <c r="F28" s="315">
        <v>4</v>
      </c>
      <c r="G28" s="311">
        <v>5</v>
      </c>
      <c r="H28" s="311">
        <v>6</v>
      </c>
      <c r="I28" s="311">
        <v>7</v>
      </c>
      <c r="J28" s="311">
        <v>8</v>
      </c>
      <c r="K28" s="311">
        <v>9</v>
      </c>
    </row>
    <row r="29" spans="1:11" ht="30" customHeight="1" x14ac:dyDescent="0.3">
      <c r="A29" s="316" t="s">
        <v>71</v>
      </c>
      <c r="B29" s="317"/>
      <c r="C29" s="318"/>
      <c r="D29" s="319">
        <f>SUM(D30:D33)</f>
        <v>14419</v>
      </c>
      <c r="E29" s="320">
        <f>SUM(F29,I29)</f>
        <v>15423</v>
      </c>
      <c r="F29" s="321">
        <f>SUM(G29:H29)</f>
        <v>15191</v>
      </c>
      <c r="G29" s="321">
        <f>SUM(G30:G33)</f>
        <v>1378</v>
      </c>
      <c r="H29" s="321">
        <f>SUM(H30:H33)</f>
        <v>13813</v>
      </c>
      <c r="I29" s="321">
        <f>SUM(J29:K29)</f>
        <v>232</v>
      </c>
      <c r="J29" s="321">
        <f>SUM(J30:J33)</f>
        <v>32</v>
      </c>
      <c r="K29" s="321">
        <f>SUM(K30:K33)</f>
        <v>200</v>
      </c>
    </row>
    <row r="30" spans="1:11" ht="32.1" customHeight="1" x14ac:dyDescent="0.3">
      <c r="A30" s="322" t="s">
        <v>192</v>
      </c>
      <c r="B30" s="323"/>
      <c r="C30" s="324"/>
      <c r="D30" s="325">
        <v>1442</v>
      </c>
      <c r="E30" s="320">
        <f>SUM(F30,I30)</f>
        <v>1462</v>
      </c>
      <c r="F30" s="326">
        <f>G30+H30</f>
        <v>1444</v>
      </c>
      <c r="G30" s="327">
        <v>143</v>
      </c>
      <c r="H30" s="327">
        <v>1301</v>
      </c>
      <c r="I30" s="326">
        <f>J30+K30</f>
        <v>18</v>
      </c>
      <c r="J30" s="328">
        <v>4</v>
      </c>
      <c r="K30" s="328">
        <v>14</v>
      </c>
    </row>
    <row r="31" spans="1:11" ht="32.1" customHeight="1" x14ac:dyDescent="0.3">
      <c r="A31" s="322" t="s">
        <v>193</v>
      </c>
      <c r="B31" s="323"/>
      <c r="C31" s="329"/>
      <c r="D31" s="330">
        <v>11294</v>
      </c>
      <c r="E31" s="320">
        <f>SUM(F31,I31)</f>
        <v>12131</v>
      </c>
      <c r="F31" s="326">
        <f t="shared" ref="F31:F33" si="4">G31+H31</f>
        <v>11936</v>
      </c>
      <c r="G31" s="327">
        <v>1110</v>
      </c>
      <c r="H31" s="327">
        <v>10826</v>
      </c>
      <c r="I31" s="326">
        <f t="shared" ref="I31:I33" si="5">J31+K31</f>
        <v>195</v>
      </c>
      <c r="J31" s="328">
        <v>26</v>
      </c>
      <c r="K31" s="328">
        <v>169</v>
      </c>
    </row>
    <row r="32" spans="1:11" ht="32.1" customHeight="1" x14ac:dyDescent="0.3">
      <c r="A32" s="322" t="s">
        <v>194</v>
      </c>
      <c r="B32" s="323"/>
      <c r="C32" s="329"/>
      <c r="D32" s="330">
        <v>1004</v>
      </c>
      <c r="E32" s="320">
        <f>SUM(F32,I32)</f>
        <v>1100</v>
      </c>
      <c r="F32" s="326">
        <f t="shared" si="4"/>
        <v>1086</v>
      </c>
      <c r="G32" s="327">
        <v>76</v>
      </c>
      <c r="H32" s="327">
        <v>1010</v>
      </c>
      <c r="I32" s="326">
        <f t="shared" si="5"/>
        <v>14</v>
      </c>
      <c r="J32" s="328">
        <v>2</v>
      </c>
      <c r="K32" s="328">
        <v>12</v>
      </c>
    </row>
    <row r="33" spans="1:11" ht="32.1" customHeight="1" x14ac:dyDescent="0.3">
      <c r="A33" s="322" t="s">
        <v>195</v>
      </c>
      <c r="B33" s="323"/>
      <c r="C33" s="324"/>
      <c r="D33" s="330">
        <v>679</v>
      </c>
      <c r="E33" s="320">
        <f>SUM(F33,I33)</f>
        <v>730</v>
      </c>
      <c r="F33" s="326">
        <f t="shared" si="4"/>
        <v>725</v>
      </c>
      <c r="G33" s="327">
        <v>49</v>
      </c>
      <c r="H33" s="327">
        <v>676</v>
      </c>
      <c r="I33" s="326">
        <f t="shared" si="5"/>
        <v>5</v>
      </c>
      <c r="J33" s="328">
        <v>0</v>
      </c>
      <c r="K33" s="328">
        <v>5</v>
      </c>
    </row>
    <row r="34" spans="1:11" ht="18.75" customHeight="1" x14ac:dyDescent="0.25">
      <c r="A34" s="331" t="s">
        <v>267</v>
      </c>
      <c r="B34" s="331"/>
      <c r="C34" s="332"/>
      <c r="D34" s="332"/>
      <c r="E34" s="152"/>
      <c r="F34" s="333"/>
      <c r="G34" s="333"/>
      <c r="H34" s="333"/>
      <c r="I34" s="155"/>
      <c r="J34" s="155"/>
      <c r="K34" s="155"/>
    </row>
    <row r="35" spans="1:11" ht="18.75" customHeight="1" x14ac:dyDescent="0.25">
      <c r="A35" s="331" t="s">
        <v>197</v>
      </c>
      <c r="B35" s="331"/>
      <c r="C35" s="332"/>
      <c r="D35" s="332"/>
      <c r="E35" s="152"/>
      <c r="F35" s="333"/>
      <c r="G35" s="333"/>
      <c r="H35" s="333"/>
      <c r="I35" s="155"/>
      <c r="J35" s="155"/>
      <c r="K35" s="155"/>
    </row>
    <row r="36" spans="1:11" ht="18.75" customHeight="1" x14ac:dyDescent="0.25">
      <c r="A36" s="331"/>
      <c r="B36" s="331"/>
      <c r="C36" s="332"/>
      <c r="D36" s="332"/>
      <c r="E36" s="152"/>
      <c r="F36" s="333"/>
      <c r="G36" s="333"/>
      <c r="H36" s="333"/>
      <c r="I36" s="155"/>
      <c r="J36" s="155"/>
      <c r="K36" s="155"/>
    </row>
    <row r="37" spans="1:11" ht="18.75" customHeight="1" x14ac:dyDescent="0.25">
      <c r="A37" s="331"/>
      <c r="B37" s="331"/>
      <c r="C37" s="332"/>
      <c r="D37" s="332"/>
      <c r="E37" s="152"/>
      <c r="F37" s="333"/>
      <c r="G37" s="333"/>
      <c r="H37" s="333"/>
      <c r="I37" s="155"/>
      <c r="J37" s="155"/>
      <c r="K37" s="155"/>
    </row>
    <row r="38" spans="1:11" ht="18.75" customHeight="1" x14ac:dyDescent="0.25">
      <c r="A38" s="331"/>
      <c r="B38" s="331"/>
      <c r="C38" s="332"/>
      <c r="D38" s="332"/>
      <c r="E38" s="152"/>
      <c r="F38" s="333"/>
      <c r="G38" s="333"/>
      <c r="H38" s="333"/>
      <c r="I38" s="155"/>
      <c r="J38" s="155"/>
      <c r="K38" s="155"/>
    </row>
    <row r="39" spans="1:11" ht="18.75" customHeight="1" x14ac:dyDescent="0.25">
      <c r="A39" s="25" t="s">
        <v>268</v>
      </c>
    </row>
    <row r="40" spans="1:11" ht="18.75" customHeight="1" x14ac:dyDescent="0.25">
      <c r="A40" s="1080" t="s">
        <v>269</v>
      </c>
      <c r="B40" s="1080"/>
      <c r="C40" s="1080"/>
      <c r="D40" s="1080"/>
      <c r="E40" s="1080"/>
    </row>
    <row r="41" spans="1:11" ht="24.95" customHeight="1" x14ac:dyDescent="0.25">
      <c r="A41" s="1062" t="s">
        <v>176</v>
      </c>
      <c r="B41" s="1063"/>
      <c r="C41" s="1064"/>
      <c r="D41" s="1071" t="s">
        <v>63</v>
      </c>
      <c r="E41" s="1039" t="s">
        <v>88</v>
      </c>
      <c r="F41" s="1053" t="s">
        <v>65</v>
      </c>
      <c r="G41" s="1053"/>
      <c r="H41" s="1053"/>
      <c r="I41" s="1053"/>
      <c r="J41" s="1053"/>
      <c r="K41" s="1053"/>
    </row>
    <row r="42" spans="1:11" ht="24.95" customHeight="1" x14ac:dyDescent="0.3">
      <c r="A42" s="1065"/>
      <c r="B42" s="1066"/>
      <c r="C42" s="1067"/>
      <c r="D42" s="1072"/>
      <c r="E42" s="1040"/>
      <c r="F42" s="1054" t="s">
        <v>66</v>
      </c>
      <c r="G42" s="1054"/>
      <c r="H42" s="1054"/>
      <c r="I42" s="1054" t="s">
        <v>67</v>
      </c>
      <c r="J42" s="1055"/>
      <c r="K42" s="1055"/>
    </row>
    <row r="43" spans="1:11" ht="24.95" customHeight="1" x14ac:dyDescent="0.25">
      <c r="A43" s="1068"/>
      <c r="B43" s="1069"/>
      <c r="C43" s="1070"/>
      <c r="D43" s="1073"/>
      <c r="E43" s="1041"/>
      <c r="F43" s="310" t="s">
        <v>68</v>
      </c>
      <c r="G43" s="311" t="s">
        <v>69</v>
      </c>
      <c r="H43" s="311" t="s">
        <v>70</v>
      </c>
      <c r="I43" s="312" t="s">
        <v>68</v>
      </c>
      <c r="J43" s="311" t="s">
        <v>69</v>
      </c>
      <c r="K43" s="311" t="s">
        <v>70</v>
      </c>
    </row>
    <row r="44" spans="1:11" ht="20.100000000000001" customHeight="1" x14ac:dyDescent="0.3">
      <c r="A44" s="1042">
        <v>1</v>
      </c>
      <c r="B44" s="1043"/>
      <c r="C44" s="1044"/>
      <c r="D44" s="313">
        <v>2</v>
      </c>
      <c r="E44" s="314">
        <v>3</v>
      </c>
      <c r="F44" s="315">
        <v>4</v>
      </c>
      <c r="G44" s="311">
        <v>5</v>
      </c>
      <c r="H44" s="311">
        <v>6</v>
      </c>
      <c r="I44" s="311">
        <v>7</v>
      </c>
      <c r="J44" s="311">
        <v>8</v>
      </c>
      <c r="K44" s="311">
        <v>9</v>
      </c>
    </row>
    <row r="45" spans="1:11" ht="30" customHeight="1" x14ac:dyDescent="0.3">
      <c r="A45" s="316" t="s">
        <v>71</v>
      </c>
      <c r="B45" s="334"/>
      <c r="C45" s="318"/>
      <c r="D45" s="319">
        <f>SUM(D46:D49)</f>
        <v>13846</v>
      </c>
      <c r="E45" s="320">
        <f>SUM(F45,I45)</f>
        <v>14597</v>
      </c>
      <c r="F45" s="321">
        <f>SUM(G45:H45)</f>
        <v>14336</v>
      </c>
      <c r="G45" s="321">
        <f>SUM(G46:G49)</f>
        <v>1468</v>
      </c>
      <c r="H45" s="321">
        <f>SUM(H46:H49)</f>
        <v>12868</v>
      </c>
      <c r="I45" s="321">
        <f>SUM(J45:K45)</f>
        <v>261</v>
      </c>
      <c r="J45" s="321">
        <f>SUM(J46:J49)</f>
        <v>43</v>
      </c>
      <c r="K45" s="321">
        <f>SUM(K46:K49)</f>
        <v>218</v>
      </c>
    </row>
    <row r="46" spans="1:11" ht="32.1" customHeight="1" x14ac:dyDescent="0.3">
      <c r="A46" s="322" t="s">
        <v>192</v>
      </c>
      <c r="B46" s="323"/>
      <c r="C46" s="324"/>
      <c r="D46" s="325">
        <v>13747</v>
      </c>
      <c r="E46" s="320">
        <f>SUM(F46,I46)</f>
        <v>14500</v>
      </c>
      <c r="F46" s="326">
        <f>G46+H46</f>
        <v>14239</v>
      </c>
      <c r="G46" s="327">
        <v>1454</v>
      </c>
      <c r="H46" s="327">
        <v>12785</v>
      </c>
      <c r="I46" s="335">
        <f>J46+K46</f>
        <v>261</v>
      </c>
      <c r="J46" s="336">
        <v>43</v>
      </c>
      <c r="K46" s="336">
        <v>218</v>
      </c>
    </row>
    <row r="47" spans="1:11" ht="32.1" customHeight="1" x14ac:dyDescent="0.3">
      <c r="A47" s="322" t="s">
        <v>193</v>
      </c>
      <c r="B47" s="323"/>
      <c r="C47" s="329"/>
      <c r="D47" s="330">
        <v>93</v>
      </c>
      <c r="E47" s="320">
        <f>SUM(F47,I47)</f>
        <v>93</v>
      </c>
      <c r="F47" s="326">
        <f t="shared" ref="F47:F49" si="6">G47+H47</f>
        <v>93</v>
      </c>
      <c r="G47" s="327">
        <v>13</v>
      </c>
      <c r="H47" s="327">
        <v>80</v>
      </c>
      <c r="I47" s="335">
        <f t="shared" ref="I47:I49" si="7">J47+K47</f>
        <v>0</v>
      </c>
      <c r="J47" s="336">
        <v>0</v>
      </c>
      <c r="K47" s="336">
        <v>0</v>
      </c>
    </row>
    <row r="48" spans="1:11" ht="32.1" customHeight="1" x14ac:dyDescent="0.3">
      <c r="A48" s="322" t="s">
        <v>194</v>
      </c>
      <c r="B48" s="323"/>
      <c r="C48" s="329"/>
      <c r="D48" s="330">
        <v>3</v>
      </c>
      <c r="E48" s="320">
        <f>SUM(F48,I48)</f>
        <v>2</v>
      </c>
      <c r="F48" s="326">
        <f t="shared" si="6"/>
        <v>2</v>
      </c>
      <c r="G48" s="327">
        <v>1</v>
      </c>
      <c r="H48" s="327">
        <v>1</v>
      </c>
      <c r="I48" s="335">
        <f t="shared" si="7"/>
        <v>0</v>
      </c>
      <c r="J48" s="336">
        <v>0</v>
      </c>
      <c r="K48" s="336">
        <v>0</v>
      </c>
    </row>
    <row r="49" spans="1:11" ht="32.1" customHeight="1" x14ac:dyDescent="0.3">
      <c r="A49" s="322" t="s">
        <v>195</v>
      </c>
      <c r="B49" s="323"/>
      <c r="C49" s="324"/>
      <c r="D49" s="330">
        <v>3</v>
      </c>
      <c r="E49" s="320">
        <f>SUM(F49,I49)</f>
        <v>2</v>
      </c>
      <c r="F49" s="326">
        <f t="shared" si="6"/>
        <v>2</v>
      </c>
      <c r="G49" s="327">
        <v>0</v>
      </c>
      <c r="H49" s="327">
        <v>2</v>
      </c>
      <c r="I49" s="335">
        <f t="shared" si="7"/>
        <v>0</v>
      </c>
      <c r="J49" s="336">
        <v>0</v>
      </c>
      <c r="K49" s="336">
        <v>0</v>
      </c>
    </row>
    <row r="50" spans="1:11" ht="24.95" customHeight="1" x14ac:dyDescent="0.25">
      <c r="A50" s="25" t="s">
        <v>199</v>
      </c>
      <c r="D50" s="81"/>
      <c r="E50" s="99"/>
    </row>
    <row r="51" spans="1:11" ht="18.75" customHeight="1" x14ac:dyDescent="0.25">
      <c r="A51" s="25" t="s">
        <v>270</v>
      </c>
      <c r="E51" s="99"/>
    </row>
    <row r="52" spans="1:11" ht="18.75" customHeight="1" x14ac:dyDescent="0.25">
      <c r="E52" s="99"/>
    </row>
    <row r="53" spans="1:11" ht="18.75" customHeight="1" x14ac:dyDescent="0.25">
      <c r="E53" s="99"/>
    </row>
    <row r="54" spans="1:11" ht="18.75" customHeight="1" x14ac:dyDescent="0.25">
      <c r="A54" s="1045" t="s">
        <v>271</v>
      </c>
      <c r="B54" s="1045"/>
      <c r="C54" s="1045"/>
      <c r="D54" s="1045"/>
      <c r="E54" s="1045"/>
      <c r="F54" s="1045"/>
      <c r="G54" s="1045"/>
      <c r="H54" s="1045"/>
      <c r="I54" s="1045"/>
      <c r="J54" s="1045"/>
      <c r="K54" s="1045"/>
    </row>
    <row r="55" spans="1:11" ht="41.25" customHeight="1" x14ac:dyDescent="0.25">
      <c r="A55" s="1046" t="s">
        <v>272</v>
      </c>
      <c r="B55" s="1047"/>
      <c r="C55" s="1047"/>
      <c r="D55" s="1047"/>
      <c r="E55" s="1047"/>
      <c r="F55" s="1047"/>
      <c r="G55" s="1047"/>
      <c r="H55" s="1048"/>
      <c r="I55" s="337" t="s">
        <v>63</v>
      </c>
      <c r="J55" s="338" t="s">
        <v>88</v>
      </c>
      <c r="K55" s="339" t="s">
        <v>202</v>
      </c>
    </row>
    <row r="56" spans="1:11" ht="32.1" customHeight="1" x14ac:dyDescent="0.3">
      <c r="A56" s="1026" t="s">
        <v>273</v>
      </c>
      <c r="B56" s="1027"/>
      <c r="C56" s="1027"/>
      <c r="D56" s="1027"/>
      <c r="E56" s="1027"/>
      <c r="F56" s="1027"/>
      <c r="G56" s="1027"/>
      <c r="H56" s="1027"/>
      <c r="I56" s="1029">
        <v>13.88</v>
      </c>
      <c r="J56" s="1049">
        <v>13.95</v>
      </c>
      <c r="K56" s="1033">
        <f>J56-I56</f>
        <v>6.9999999999998508E-2</v>
      </c>
    </row>
    <row r="57" spans="1:11" ht="32.1" customHeight="1" x14ac:dyDescent="0.25">
      <c r="A57" s="1051" t="s">
        <v>204</v>
      </c>
      <c r="B57" s="1052"/>
      <c r="C57" s="1052"/>
      <c r="D57" s="1052"/>
      <c r="E57" s="1052"/>
      <c r="F57" s="1052"/>
      <c r="G57" s="1052"/>
      <c r="H57" s="1052"/>
      <c r="I57" s="1030"/>
      <c r="J57" s="1050"/>
      <c r="K57" s="1034"/>
    </row>
    <row r="58" spans="1:11" ht="32.1" customHeight="1" x14ac:dyDescent="0.3">
      <c r="A58" s="1026" t="s">
        <v>274</v>
      </c>
      <c r="B58" s="1027"/>
      <c r="C58" s="1027"/>
      <c r="D58" s="1027"/>
      <c r="E58" s="1027"/>
      <c r="F58" s="1027"/>
      <c r="G58" s="1027"/>
      <c r="H58" s="1028"/>
      <c r="I58" s="1029">
        <v>10</v>
      </c>
      <c r="J58" s="1031">
        <v>10</v>
      </c>
      <c r="K58" s="1033">
        <f>J58-I58</f>
        <v>0</v>
      </c>
    </row>
    <row r="59" spans="1:11" ht="32.1" customHeight="1" x14ac:dyDescent="0.3">
      <c r="A59" s="1035" t="s">
        <v>204</v>
      </c>
      <c r="B59" s="1036"/>
      <c r="C59" s="1036"/>
      <c r="D59" s="1036"/>
      <c r="E59" s="1036"/>
      <c r="F59" s="1036"/>
      <c r="G59" s="1036"/>
      <c r="H59" s="1037"/>
      <c r="I59" s="1030"/>
      <c r="J59" s="1032"/>
      <c r="K59" s="1034"/>
    </row>
    <row r="60" spans="1:11" ht="32.1" customHeight="1" x14ac:dyDescent="0.3">
      <c r="A60" s="1038" t="s">
        <v>275</v>
      </c>
      <c r="B60" s="1038"/>
      <c r="C60" s="1038"/>
      <c r="D60" s="1038"/>
      <c r="E60" s="1038"/>
      <c r="F60" s="1038"/>
      <c r="G60" s="1038"/>
      <c r="H60" s="1038"/>
      <c r="I60" s="340">
        <v>3.58</v>
      </c>
      <c r="J60" s="341">
        <v>3.61</v>
      </c>
      <c r="K60" s="342">
        <f>J60-I60</f>
        <v>2.9999999999999805E-2</v>
      </c>
    </row>
    <row r="61" spans="1:11" ht="32.1" customHeight="1" x14ac:dyDescent="0.3">
      <c r="A61" s="1025" t="s">
        <v>276</v>
      </c>
      <c r="B61" s="1025"/>
      <c r="C61" s="1025"/>
      <c r="D61" s="1025"/>
      <c r="E61" s="1025"/>
      <c r="F61" s="1025"/>
      <c r="G61" s="1025"/>
      <c r="H61" s="1025"/>
      <c r="I61" s="343">
        <v>0.44</v>
      </c>
      <c r="J61" s="341">
        <v>0.44</v>
      </c>
      <c r="K61" s="342">
        <f>J61-I61</f>
        <v>0</v>
      </c>
    </row>
  </sheetData>
  <mergeCells count="51">
    <mergeCell ref="A16:C16"/>
    <mergeCell ref="A2:F2"/>
    <mergeCell ref="A3:C5"/>
    <mergeCell ref="D3:D5"/>
    <mergeCell ref="E3:E5"/>
    <mergeCell ref="F3:K3"/>
    <mergeCell ref="F4:H4"/>
    <mergeCell ref="I4:K4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A28:C28"/>
    <mergeCell ref="A40:E40"/>
    <mergeCell ref="A41:C43"/>
    <mergeCell ref="D41:D43"/>
    <mergeCell ref="A17:C17"/>
    <mergeCell ref="A18:C18"/>
    <mergeCell ref="A19:C19"/>
    <mergeCell ref="A24:F24"/>
    <mergeCell ref="A25:C27"/>
    <mergeCell ref="D25:D27"/>
    <mergeCell ref="E25:E27"/>
    <mergeCell ref="F25:K25"/>
    <mergeCell ref="F26:H26"/>
    <mergeCell ref="I26:K26"/>
    <mergeCell ref="E41:E43"/>
    <mergeCell ref="A44:C44"/>
    <mergeCell ref="A54:K54"/>
    <mergeCell ref="A55:H55"/>
    <mergeCell ref="A56:H56"/>
    <mergeCell ref="I56:I57"/>
    <mergeCell ref="J56:J57"/>
    <mergeCell ref="K56:K57"/>
    <mergeCell ref="A57:H57"/>
    <mergeCell ref="F41:K41"/>
    <mergeCell ref="F42:H42"/>
    <mergeCell ref="I42:K42"/>
    <mergeCell ref="A61:H61"/>
    <mergeCell ref="A58:H58"/>
    <mergeCell ref="I58:I59"/>
    <mergeCell ref="J58:J59"/>
    <mergeCell ref="K58:K59"/>
    <mergeCell ref="A59:H59"/>
    <mergeCell ref="A60:H60"/>
  </mergeCells>
  <pageMargins left="0.82" right="0.43307086614173229" top="0.47244094488188981" bottom="0.39370078740157483" header="0.23622047244094491" footer="0.23622047244094491"/>
  <pageSetup paperSize="9" scale="41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zoomScale="90" zoomScaleNormal="90" workbookViewId="0">
      <selection activeCell="N28" sqref="N28"/>
    </sheetView>
  </sheetViews>
  <sheetFormatPr defaultColWidth="9.140625" defaultRowHeight="12.75" x14ac:dyDescent="0.2"/>
  <cols>
    <col min="1" max="1" width="66.85546875" style="1" customWidth="1"/>
    <col min="2" max="9" width="15.7109375" style="1" customWidth="1"/>
    <col min="10" max="16384" width="9.140625" style="1"/>
  </cols>
  <sheetData>
    <row r="1" spans="1:9" s="26" customFormat="1" ht="18.75" x14ac:dyDescent="0.3">
      <c r="A1" s="25" t="s">
        <v>277</v>
      </c>
      <c r="B1" s="344"/>
      <c r="C1" s="344"/>
      <c r="D1" s="344"/>
      <c r="E1" s="344"/>
      <c r="F1" s="344"/>
      <c r="G1" s="344"/>
      <c r="H1" s="344"/>
      <c r="I1" s="344"/>
    </row>
    <row r="2" spans="1:9" s="26" customFormat="1" ht="18.75" x14ac:dyDescent="0.3">
      <c r="A2" s="25" t="s">
        <v>278</v>
      </c>
      <c r="B2" s="344"/>
      <c r="C2" s="344"/>
      <c r="D2" s="344"/>
      <c r="E2" s="344"/>
      <c r="F2" s="344"/>
      <c r="G2" s="344"/>
      <c r="H2" s="344"/>
      <c r="I2" s="344"/>
    </row>
    <row r="3" spans="1:9" s="26" customFormat="1" ht="18.75" x14ac:dyDescent="0.3">
      <c r="A3" s="344"/>
      <c r="B3" s="344"/>
      <c r="C3" s="344"/>
      <c r="D3" s="344"/>
      <c r="E3" s="344"/>
      <c r="F3" s="344"/>
      <c r="G3" s="344"/>
      <c r="H3" s="344"/>
      <c r="I3" s="344"/>
    </row>
    <row r="4" spans="1:9" s="26" customFormat="1" ht="31.5" customHeight="1" x14ac:dyDescent="0.25">
      <c r="A4" s="1102" t="s">
        <v>209</v>
      </c>
      <c r="B4" s="1105" t="s">
        <v>63</v>
      </c>
      <c r="C4" s="1108" t="s">
        <v>88</v>
      </c>
      <c r="D4" s="1111" t="s">
        <v>65</v>
      </c>
      <c r="E4" s="1111"/>
      <c r="F4" s="1111"/>
      <c r="G4" s="1111"/>
      <c r="H4" s="1111"/>
      <c r="I4" s="1111"/>
    </row>
    <row r="5" spans="1:9" s="26" customFormat="1" ht="45.95" customHeight="1" x14ac:dyDescent="0.3">
      <c r="A5" s="1103"/>
      <c r="B5" s="1106"/>
      <c r="C5" s="1109"/>
      <c r="D5" s="1112" t="s">
        <v>66</v>
      </c>
      <c r="E5" s="1112"/>
      <c r="F5" s="1112"/>
      <c r="G5" s="1112" t="s">
        <v>67</v>
      </c>
      <c r="H5" s="1113"/>
      <c r="I5" s="1113"/>
    </row>
    <row r="6" spans="1:9" s="26" customFormat="1" ht="45.95" customHeight="1" x14ac:dyDescent="0.25">
      <c r="A6" s="1104"/>
      <c r="B6" s="1107"/>
      <c r="C6" s="1110"/>
      <c r="D6" s="345" t="s">
        <v>68</v>
      </c>
      <c r="E6" s="346" t="s">
        <v>69</v>
      </c>
      <c r="F6" s="346" t="s">
        <v>70</v>
      </c>
      <c r="G6" s="347" t="s">
        <v>68</v>
      </c>
      <c r="H6" s="346" t="s">
        <v>69</v>
      </c>
      <c r="I6" s="346" t="s">
        <v>70</v>
      </c>
    </row>
    <row r="7" spans="1:9" s="26" customFormat="1" ht="17.25" customHeight="1" x14ac:dyDescent="0.25">
      <c r="A7" s="348">
        <v>1</v>
      </c>
      <c r="B7" s="348">
        <v>2</v>
      </c>
      <c r="C7" s="349">
        <v>3</v>
      </c>
      <c r="D7" s="350">
        <v>4</v>
      </c>
      <c r="E7" s="351">
        <v>5</v>
      </c>
      <c r="F7" s="351">
        <v>6</v>
      </c>
      <c r="G7" s="352">
        <v>7</v>
      </c>
      <c r="H7" s="351">
        <v>8</v>
      </c>
      <c r="I7" s="351">
        <v>9</v>
      </c>
    </row>
    <row r="8" spans="1:9" s="26" customFormat="1" ht="48.95" customHeight="1" thickBot="1" x14ac:dyDescent="0.35">
      <c r="A8" s="353" t="s">
        <v>71</v>
      </c>
      <c r="B8" s="354">
        <f>SUM(B9:B19)</f>
        <v>39582</v>
      </c>
      <c r="C8" s="355">
        <f t="shared" ref="C8:C19" si="0">SUM(D8,G8)</f>
        <v>41923</v>
      </c>
      <c r="D8" s="356">
        <f t="shared" ref="D8" si="1">SUM(E8:F8)</f>
        <v>41345</v>
      </c>
      <c r="E8" s="357">
        <f>SUM(E9:E19)</f>
        <v>3583</v>
      </c>
      <c r="F8" s="357">
        <f>SUM(F9:F19)</f>
        <v>37762</v>
      </c>
      <c r="G8" s="358">
        <f t="shared" ref="G8" si="2">SUM(H8:I8)</f>
        <v>578</v>
      </c>
      <c r="H8" s="359">
        <f>SUM(H9:H19)</f>
        <v>78</v>
      </c>
      <c r="I8" s="360">
        <f>SUM(I9:I19)</f>
        <v>500</v>
      </c>
    </row>
    <row r="9" spans="1:9" s="26" customFormat="1" ht="48.95" customHeight="1" thickTop="1" x14ac:dyDescent="0.3">
      <c r="A9" s="361" t="s">
        <v>212</v>
      </c>
      <c r="B9" s="362">
        <v>0</v>
      </c>
      <c r="C9" s="363">
        <f t="shared" si="0"/>
        <v>0</v>
      </c>
      <c r="D9" s="364">
        <f t="shared" ref="D9:D19" si="3">E9+F9</f>
        <v>0</v>
      </c>
      <c r="E9" s="364">
        <v>0</v>
      </c>
      <c r="F9" s="364">
        <v>0</v>
      </c>
      <c r="G9" s="364">
        <f t="shared" ref="G9:G19" si="4">H9+I9</f>
        <v>0</v>
      </c>
      <c r="H9" s="365">
        <v>0</v>
      </c>
      <c r="I9" s="365">
        <v>0</v>
      </c>
    </row>
    <row r="10" spans="1:9" s="26" customFormat="1" ht="48.95" customHeight="1" x14ac:dyDescent="0.3">
      <c r="A10" s="366" t="s">
        <v>213</v>
      </c>
      <c r="B10" s="367">
        <v>11317</v>
      </c>
      <c r="C10" s="368">
        <f t="shared" si="0"/>
        <v>11903</v>
      </c>
      <c r="D10" s="369">
        <f t="shared" si="3"/>
        <v>11818</v>
      </c>
      <c r="E10" s="369">
        <v>737</v>
      </c>
      <c r="F10" s="369">
        <v>11081</v>
      </c>
      <c r="G10" s="369">
        <f t="shared" si="4"/>
        <v>85</v>
      </c>
      <c r="H10" s="370">
        <v>3</v>
      </c>
      <c r="I10" s="370">
        <v>82</v>
      </c>
    </row>
    <row r="11" spans="1:9" s="26" customFormat="1" ht="48.95" customHeight="1" thickBot="1" x14ac:dyDescent="0.35">
      <c r="A11" s="371" t="s">
        <v>214</v>
      </c>
      <c r="B11" s="372">
        <v>0</v>
      </c>
      <c r="C11" s="373">
        <f t="shared" si="0"/>
        <v>0</v>
      </c>
      <c r="D11" s="374">
        <f t="shared" si="3"/>
        <v>0</v>
      </c>
      <c r="E11" s="374">
        <v>0</v>
      </c>
      <c r="F11" s="374">
        <v>0</v>
      </c>
      <c r="G11" s="374">
        <f t="shared" si="4"/>
        <v>0</v>
      </c>
      <c r="H11" s="375">
        <v>0</v>
      </c>
      <c r="I11" s="375">
        <v>0</v>
      </c>
    </row>
    <row r="12" spans="1:9" s="26" customFormat="1" ht="48.95" customHeight="1" thickTop="1" x14ac:dyDescent="0.3">
      <c r="A12" s="361" t="s">
        <v>215</v>
      </c>
      <c r="B12" s="362">
        <v>6073</v>
      </c>
      <c r="C12" s="363">
        <f t="shared" si="0"/>
        <v>6422</v>
      </c>
      <c r="D12" s="364">
        <f t="shared" si="3"/>
        <v>6364</v>
      </c>
      <c r="E12" s="364">
        <v>536</v>
      </c>
      <c r="F12" s="364">
        <v>5828</v>
      </c>
      <c r="G12" s="364">
        <f t="shared" si="4"/>
        <v>58</v>
      </c>
      <c r="H12" s="365">
        <v>10</v>
      </c>
      <c r="I12" s="365">
        <v>48</v>
      </c>
    </row>
    <row r="13" spans="1:9" s="26" customFormat="1" ht="56.25" x14ac:dyDescent="0.3">
      <c r="A13" s="366" t="s">
        <v>216</v>
      </c>
      <c r="B13" s="367">
        <v>976</v>
      </c>
      <c r="C13" s="368">
        <f t="shared" si="0"/>
        <v>1003</v>
      </c>
      <c r="D13" s="369">
        <f t="shared" si="3"/>
        <v>1001</v>
      </c>
      <c r="E13" s="369">
        <v>70</v>
      </c>
      <c r="F13" s="369">
        <v>931</v>
      </c>
      <c r="G13" s="369">
        <f t="shared" si="4"/>
        <v>2</v>
      </c>
      <c r="H13" s="370">
        <v>0</v>
      </c>
      <c r="I13" s="370">
        <v>2</v>
      </c>
    </row>
    <row r="14" spans="1:9" s="26" customFormat="1" ht="48.95" customHeight="1" thickBot="1" x14ac:dyDescent="0.35">
      <c r="A14" s="371" t="s">
        <v>279</v>
      </c>
      <c r="B14" s="372">
        <v>7370</v>
      </c>
      <c r="C14" s="373">
        <f t="shared" si="0"/>
        <v>7998</v>
      </c>
      <c r="D14" s="376">
        <f t="shared" si="3"/>
        <v>7826</v>
      </c>
      <c r="E14" s="376">
        <v>772</v>
      </c>
      <c r="F14" s="376">
        <v>7054</v>
      </c>
      <c r="G14" s="376">
        <f t="shared" si="4"/>
        <v>172</v>
      </c>
      <c r="H14" s="377">
        <v>22</v>
      </c>
      <c r="I14" s="377">
        <v>150</v>
      </c>
    </row>
    <row r="15" spans="1:9" s="26" customFormat="1" ht="48.95" customHeight="1" thickTop="1" x14ac:dyDescent="0.3">
      <c r="A15" s="361" t="s">
        <v>218</v>
      </c>
      <c r="B15" s="362">
        <v>463</v>
      </c>
      <c r="C15" s="363">
        <f t="shared" si="0"/>
        <v>479</v>
      </c>
      <c r="D15" s="378">
        <f t="shared" si="3"/>
        <v>479</v>
      </c>
      <c r="E15" s="378">
        <v>74</v>
      </c>
      <c r="F15" s="378">
        <v>405</v>
      </c>
      <c r="G15" s="378">
        <f t="shared" si="4"/>
        <v>0</v>
      </c>
      <c r="H15" s="379">
        <v>0</v>
      </c>
      <c r="I15" s="379">
        <v>0</v>
      </c>
    </row>
    <row r="16" spans="1:9" s="26" customFormat="1" ht="48.95" customHeight="1" x14ac:dyDescent="0.3">
      <c r="A16" s="366" t="s">
        <v>219</v>
      </c>
      <c r="B16" s="367">
        <v>456</v>
      </c>
      <c r="C16" s="368">
        <f t="shared" si="0"/>
        <v>310</v>
      </c>
      <c r="D16" s="369">
        <f t="shared" si="3"/>
        <v>307</v>
      </c>
      <c r="E16" s="369">
        <v>23</v>
      </c>
      <c r="F16" s="369">
        <v>284</v>
      </c>
      <c r="G16" s="369">
        <f t="shared" si="4"/>
        <v>3</v>
      </c>
      <c r="H16" s="370">
        <v>0</v>
      </c>
      <c r="I16" s="370">
        <v>3</v>
      </c>
    </row>
    <row r="17" spans="1:9" s="26" customFormat="1" ht="48.95" customHeight="1" x14ac:dyDescent="0.3">
      <c r="A17" s="366" t="s">
        <v>220</v>
      </c>
      <c r="B17" s="367">
        <v>12913</v>
      </c>
      <c r="C17" s="368">
        <f t="shared" si="0"/>
        <v>13798</v>
      </c>
      <c r="D17" s="369">
        <f t="shared" si="3"/>
        <v>13540</v>
      </c>
      <c r="E17" s="369">
        <v>1370</v>
      </c>
      <c r="F17" s="369">
        <v>12170</v>
      </c>
      <c r="G17" s="369">
        <f t="shared" si="4"/>
        <v>258</v>
      </c>
      <c r="H17" s="370">
        <v>43</v>
      </c>
      <c r="I17" s="370">
        <v>215</v>
      </c>
    </row>
    <row r="18" spans="1:9" s="26" customFormat="1" ht="48.95" customHeight="1" x14ac:dyDescent="0.3">
      <c r="A18" s="366" t="s">
        <v>221</v>
      </c>
      <c r="B18" s="367">
        <v>14</v>
      </c>
      <c r="C18" s="368">
        <f t="shared" si="0"/>
        <v>10</v>
      </c>
      <c r="D18" s="369">
        <f t="shared" si="3"/>
        <v>10</v>
      </c>
      <c r="E18" s="369">
        <v>1</v>
      </c>
      <c r="F18" s="369">
        <v>9</v>
      </c>
      <c r="G18" s="369">
        <f t="shared" si="4"/>
        <v>0</v>
      </c>
      <c r="H18" s="370">
        <v>0</v>
      </c>
      <c r="I18" s="370">
        <v>0</v>
      </c>
    </row>
    <row r="19" spans="1:9" s="26" customFormat="1" ht="48.95" customHeight="1" x14ac:dyDescent="0.3">
      <c r="A19" s="366" t="s">
        <v>222</v>
      </c>
      <c r="B19" s="367">
        <v>0</v>
      </c>
      <c r="C19" s="368">
        <f t="shared" si="0"/>
        <v>0</v>
      </c>
      <c r="D19" s="369">
        <f t="shared" si="3"/>
        <v>0</v>
      </c>
      <c r="E19" s="369">
        <v>0</v>
      </c>
      <c r="F19" s="369">
        <v>0</v>
      </c>
      <c r="G19" s="369">
        <f t="shared" si="4"/>
        <v>0</v>
      </c>
      <c r="H19" s="370">
        <v>0</v>
      </c>
      <c r="I19" s="370">
        <v>0</v>
      </c>
    </row>
    <row r="20" spans="1:9" s="26" customFormat="1" ht="24.95" customHeight="1" x14ac:dyDescent="0.25">
      <c r="A20" s="380"/>
      <c r="B20" s="380"/>
      <c r="C20" s="381"/>
      <c r="D20" s="382"/>
      <c r="E20" s="382"/>
      <c r="F20" s="382"/>
      <c r="G20" s="382"/>
      <c r="H20" s="383"/>
      <c r="I20" s="383"/>
    </row>
    <row r="21" spans="1:9" ht="42.75" customHeight="1" x14ac:dyDescent="0.2"/>
    <row r="22" spans="1:9" ht="15.75" x14ac:dyDescent="0.25">
      <c r="A22" s="99" t="s">
        <v>280</v>
      </c>
      <c r="B22" s="36"/>
      <c r="C22" s="36"/>
      <c r="D22" s="36"/>
      <c r="E22" s="36"/>
      <c r="F22" s="36"/>
      <c r="G22" s="36"/>
      <c r="H22" s="36"/>
      <c r="I22" s="384"/>
    </row>
    <row r="23" spans="1:9" ht="15.75" x14ac:dyDescent="0.25">
      <c r="A23" s="99" t="s">
        <v>281</v>
      </c>
      <c r="B23" s="36"/>
      <c r="C23" s="36"/>
      <c r="D23" s="36"/>
      <c r="E23" s="36"/>
      <c r="F23" s="36"/>
      <c r="G23" s="36"/>
      <c r="H23" s="36"/>
      <c r="I23" s="26"/>
    </row>
    <row r="24" spans="1:9" ht="15" x14ac:dyDescent="0.25">
      <c r="A24" s="26"/>
      <c r="B24" s="26"/>
      <c r="C24" s="26"/>
      <c r="D24" s="26"/>
      <c r="E24" s="26"/>
      <c r="F24" s="26"/>
      <c r="G24" s="26"/>
      <c r="H24" s="26"/>
      <c r="I24" s="26"/>
    </row>
    <row r="25" spans="1:9" ht="15" x14ac:dyDescent="0.25">
      <c r="A25" s="26"/>
      <c r="B25" s="26"/>
      <c r="C25" s="26"/>
      <c r="D25" s="26"/>
      <c r="E25" s="26"/>
      <c r="F25" s="26"/>
      <c r="G25" s="26"/>
      <c r="H25" s="26"/>
      <c r="I25" s="26"/>
    </row>
    <row r="26" spans="1:9" ht="15" x14ac:dyDescent="0.25">
      <c r="A26" s="26"/>
      <c r="B26" s="26"/>
      <c r="C26" s="26"/>
      <c r="D26" s="26"/>
      <c r="E26" s="26"/>
      <c r="F26" s="26"/>
      <c r="G26" s="26"/>
      <c r="H26" s="26"/>
      <c r="I26" s="26"/>
    </row>
    <row r="27" spans="1:9" ht="15" x14ac:dyDescent="0.25">
      <c r="A27" s="26"/>
      <c r="B27" s="26"/>
      <c r="C27" s="26"/>
      <c r="D27" s="26"/>
      <c r="E27" s="26"/>
      <c r="F27" s="26"/>
      <c r="G27" s="26"/>
      <c r="H27" s="26"/>
      <c r="I27" s="26"/>
    </row>
    <row r="28" spans="1:9" ht="15" x14ac:dyDescent="0.25">
      <c r="A28" s="26"/>
      <c r="B28" s="26"/>
      <c r="C28" s="26"/>
      <c r="D28" s="26"/>
      <c r="E28" s="26"/>
      <c r="F28" s="26"/>
      <c r="G28" s="26"/>
      <c r="H28" s="26"/>
      <c r="I28" s="26"/>
    </row>
    <row r="29" spans="1:9" ht="15" x14ac:dyDescent="0.25">
      <c r="A29" s="26"/>
      <c r="B29" s="26"/>
      <c r="C29" s="26"/>
      <c r="D29" s="26"/>
      <c r="E29" s="26"/>
      <c r="F29" s="26"/>
      <c r="G29" s="26"/>
      <c r="H29" s="26"/>
      <c r="I29" s="26"/>
    </row>
    <row r="30" spans="1:9" ht="15" x14ac:dyDescent="0.25">
      <c r="A30" s="26"/>
      <c r="B30" s="26"/>
      <c r="C30" s="26"/>
      <c r="D30" s="26"/>
      <c r="E30" s="26"/>
      <c r="F30" s="26"/>
      <c r="G30" s="26"/>
      <c r="H30" s="26"/>
      <c r="I30" s="26"/>
    </row>
    <row r="31" spans="1:9" ht="15" x14ac:dyDescent="0.25">
      <c r="A31" s="26"/>
      <c r="B31" s="26"/>
      <c r="C31" s="26"/>
      <c r="D31" s="26"/>
      <c r="E31" s="26"/>
      <c r="F31" s="26"/>
      <c r="G31" s="26"/>
      <c r="H31" s="26"/>
      <c r="I31" s="26"/>
    </row>
    <row r="32" spans="1:9" ht="15" x14ac:dyDescent="0.25">
      <c r="A32" s="26"/>
      <c r="B32" s="26"/>
      <c r="C32" s="26"/>
      <c r="D32" s="26"/>
      <c r="E32" s="26"/>
      <c r="F32" s="26"/>
      <c r="G32" s="26"/>
      <c r="H32" s="26"/>
      <c r="I32" s="26"/>
    </row>
    <row r="33" spans="1:9" ht="15" x14ac:dyDescent="0.25">
      <c r="A33" s="26"/>
      <c r="B33" s="26"/>
      <c r="C33" s="26"/>
      <c r="D33" s="26"/>
      <c r="E33" s="26"/>
      <c r="F33" s="26"/>
      <c r="G33" s="26"/>
      <c r="H33" s="26"/>
      <c r="I33" s="26"/>
    </row>
    <row r="34" spans="1:9" ht="15" x14ac:dyDescent="0.25">
      <c r="A34" s="26"/>
      <c r="B34" s="26"/>
      <c r="C34" s="26"/>
      <c r="D34" s="26"/>
      <c r="E34" s="26"/>
      <c r="F34" s="26"/>
      <c r="G34" s="26"/>
      <c r="H34" s="26"/>
      <c r="I34" s="26"/>
    </row>
    <row r="35" spans="1:9" ht="15" x14ac:dyDescent="0.25">
      <c r="A35" s="26"/>
      <c r="B35" s="26"/>
      <c r="C35" s="26"/>
      <c r="D35" s="26"/>
      <c r="E35" s="26"/>
      <c r="F35" s="26"/>
      <c r="G35" s="26"/>
      <c r="H35" s="26"/>
      <c r="I35" s="26"/>
    </row>
    <row r="36" spans="1:9" ht="15" x14ac:dyDescent="0.25">
      <c r="A36" s="26"/>
      <c r="B36" s="26"/>
      <c r="C36" s="26"/>
      <c r="D36" s="26"/>
      <c r="E36" s="26"/>
      <c r="F36" s="26"/>
      <c r="G36" s="26"/>
      <c r="H36" s="26"/>
      <c r="I36" s="26"/>
    </row>
    <row r="37" spans="1:9" ht="15" x14ac:dyDescent="0.25">
      <c r="A37" s="26"/>
      <c r="B37" s="26"/>
      <c r="C37" s="26"/>
      <c r="D37" s="26"/>
      <c r="E37" s="26"/>
      <c r="F37" s="26"/>
      <c r="G37" s="26"/>
      <c r="H37" s="26"/>
      <c r="I37" s="26"/>
    </row>
    <row r="38" spans="1:9" ht="15" x14ac:dyDescent="0.25">
      <c r="A38" s="26"/>
      <c r="B38" s="26"/>
      <c r="C38" s="26"/>
      <c r="D38" s="26"/>
      <c r="E38" s="26"/>
      <c r="F38" s="26"/>
      <c r="G38" s="26"/>
      <c r="H38" s="26"/>
      <c r="I38" s="26"/>
    </row>
    <row r="39" spans="1:9" ht="15" x14ac:dyDescent="0.25">
      <c r="A39" s="26"/>
      <c r="B39" s="26"/>
      <c r="C39" s="26"/>
      <c r="D39" s="26"/>
      <c r="E39" s="26"/>
      <c r="F39" s="26"/>
      <c r="G39" s="26"/>
      <c r="H39" s="26"/>
      <c r="I39" s="26"/>
    </row>
    <row r="40" spans="1:9" ht="15" x14ac:dyDescent="0.25">
      <c r="A40" s="26"/>
      <c r="B40" s="26"/>
      <c r="C40" s="26"/>
      <c r="D40" s="26"/>
      <c r="E40" s="26"/>
      <c r="F40" s="26"/>
      <c r="G40" s="26"/>
      <c r="H40" s="26"/>
      <c r="I40" s="26"/>
    </row>
    <row r="41" spans="1:9" ht="15" x14ac:dyDescent="0.25">
      <c r="A41" s="26"/>
      <c r="B41" s="26"/>
      <c r="C41" s="26"/>
      <c r="D41" s="26"/>
      <c r="E41" s="26"/>
      <c r="F41" s="26"/>
      <c r="G41" s="26"/>
      <c r="H41" s="26"/>
      <c r="I41" s="26"/>
    </row>
    <row r="42" spans="1:9" ht="15" x14ac:dyDescent="0.25">
      <c r="A42" s="26"/>
      <c r="B42" s="26"/>
      <c r="C42" s="26"/>
      <c r="D42" s="26"/>
      <c r="E42" s="26"/>
      <c r="F42" s="26"/>
      <c r="G42" s="26"/>
      <c r="H42" s="26"/>
      <c r="I42" s="26"/>
    </row>
    <row r="43" spans="1:9" ht="15" x14ac:dyDescent="0.25">
      <c r="A43" s="26"/>
      <c r="B43" s="26"/>
      <c r="C43" s="26"/>
      <c r="D43" s="26"/>
      <c r="E43" s="26"/>
      <c r="F43" s="26"/>
      <c r="G43" s="26"/>
      <c r="H43" s="26"/>
      <c r="I43" s="26"/>
    </row>
    <row r="44" spans="1:9" ht="15" x14ac:dyDescent="0.25">
      <c r="A44" s="26"/>
      <c r="B44" s="26"/>
      <c r="C44" s="26"/>
      <c r="D44" s="26"/>
      <c r="E44" s="26"/>
      <c r="F44" s="26"/>
      <c r="G44" s="26"/>
      <c r="H44" s="26"/>
      <c r="I44" s="26"/>
    </row>
    <row r="45" spans="1:9" ht="15" x14ac:dyDescent="0.25">
      <c r="A45" s="26"/>
      <c r="B45" s="26"/>
      <c r="C45" s="26"/>
      <c r="D45" s="26"/>
      <c r="E45" s="26"/>
      <c r="F45" s="26"/>
      <c r="G45" s="26"/>
      <c r="H45" s="26"/>
      <c r="I45" s="26"/>
    </row>
    <row r="46" spans="1:9" ht="15" x14ac:dyDescent="0.25">
      <c r="A46" s="26"/>
      <c r="B46" s="26"/>
      <c r="C46" s="26"/>
      <c r="D46" s="26"/>
      <c r="E46" s="26"/>
      <c r="F46" s="26"/>
      <c r="G46" s="26"/>
      <c r="H46" s="26"/>
      <c r="I46" s="26"/>
    </row>
    <row r="47" spans="1:9" ht="15" x14ac:dyDescent="0.25">
      <c r="A47" s="26"/>
      <c r="B47" s="26"/>
      <c r="C47" s="26"/>
      <c r="D47" s="26"/>
      <c r="E47" s="26"/>
      <c r="F47" s="26"/>
      <c r="G47" s="26"/>
      <c r="H47" s="26"/>
      <c r="I47" s="26"/>
    </row>
    <row r="48" spans="1:9" ht="15" x14ac:dyDescent="0.25">
      <c r="A48" s="26"/>
      <c r="B48" s="26"/>
      <c r="C48" s="26"/>
      <c r="D48" s="26"/>
      <c r="E48" s="26"/>
      <c r="F48" s="26"/>
      <c r="G48" s="26"/>
      <c r="H48" s="26"/>
      <c r="I48" s="26"/>
    </row>
    <row r="49" spans="1:9" ht="15" x14ac:dyDescent="0.25">
      <c r="A49" s="26"/>
      <c r="B49" s="26"/>
      <c r="C49" s="26"/>
      <c r="D49" s="26"/>
      <c r="E49" s="26"/>
      <c r="F49" s="26"/>
      <c r="G49" s="26"/>
      <c r="H49" s="26"/>
      <c r="I49" s="26"/>
    </row>
  </sheetData>
  <mergeCells count="6">
    <mergeCell ref="A4:A6"/>
    <mergeCell ref="B4:B6"/>
    <mergeCell ref="C4:C6"/>
    <mergeCell ref="D4:I4"/>
    <mergeCell ref="D5:F5"/>
    <mergeCell ref="G5:I5"/>
  </mergeCells>
  <pageMargins left="0.6692913385826772" right="0.35433070866141736" top="0.55118110236220474" bottom="0.74803149606299213" header="0.31496062992125984" footer="0.31496062992125984"/>
  <pageSetup paperSize="9" scale="46" orientation="portrait" r:id="rId1"/>
  <headerFooter>
    <oddHeader>&amp;C10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zoomScale="90" zoomScaleNormal="90" workbookViewId="0">
      <selection activeCell="N28" sqref="N28"/>
    </sheetView>
  </sheetViews>
  <sheetFormatPr defaultColWidth="9.140625" defaultRowHeight="15.75" x14ac:dyDescent="0.25"/>
  <cols>
    <col min="1" max="1" width="9.140625" style="262"/>
    <col min="2" max="2" width="6" style="262" customWidth="1"/>
    <col min="3" max="4" width="9.140625" style="262"/>
    <col min="5" max="5" width="39.42578125" style="262" customWidth="1"/>
    <col min="6" max="7" width="10.7109375" style="262" customWidth="1"/>
    <col min="8" max="11" width="9.7109375" style="262" customWidth="1"/>
    <col min="12" max="16384" width="9.140625" style="262"/>
  </cols>
  <sheetData>
    <row r="1" spans="1:12" x14ac:dyDescent="0.25">
      <c r="A1" s="262" t="s">
        <v>282</v>
      </c>
    </row>
    <row r="2" spans="1:12" ht="18" x14ac:dyDescent="0.25">
      <c r="B2" s="385" t="s">
        <v>283</v>
      </c>
    </row>
    <row r="3" spans="1:12" ht="18.75" customHeight="1" x14ac:dyDescent="0.25">
      <c r="A3" s="1120" t="s">
        <v>225</v>
      </c>
      <c r="B3" s="1121"/>
      <c r="C3" s="1121"/>
      <c r="D3" s="1121"/>
      <c r="E3" s="1122"/>
      <c r="F3" s="1126" t="s">
        <v>63</v>
      </c>
      <c r="G3" s="1128" t="s">
        <v>88</v>
      </c>
      <c r="H3" s="1130" t="s">
        <v>284</v>
      </c>
      <c r="I3" s="1131"/>
      <c r="J3" s="1131"/>
      <c r="K3" s="1132"/>
    </row>
    <row r="4" spans="1:12" ht="30" customHeight="1" x14ac:dyDescent="0.25">
      <c r="A4" s="1123"/>
      <c r="B4" s="1124"/>
      <c r="C4" s="1124"/>
      <c r="D4" s="1124"/>
      <c r="E4" s="1125"/>
      <c r="F4" s="1127"/>
      <c r="G4" s="1129"/>
      <c r="H4" s="386" t="s">
        <v>285</v>
      </c>
      <c r="I4" s="387" t="s">
        <v>286</v>
      </c>
      <c r="J4" s="387" t="s">
        <v>287</v>
      </c>
      <c r="K4" s="388" t="s">
        <v>288</v>
      </c>
    </row>
    <row r="5" spans="1:12" ht="19.5" customHeight="1" x14ac:dyDescent="0.25">
      <c r="A5" s="1133">
        <v>1</v>
      </c>
      <c r="B5" s="1134"/>
      <c r="C5" s="1134"/>
      <c r="D5" s="1134"/>
      <c r="E5" s="1135"/>
      <c r="F5" s="389">
        <v>2</v>
      </c>
      <c r="G5" s="390">
        <v>3</v>
      </c>
      <c r="H5" s="391">
        <v>4</v>
      </c>
      <c r="I5" s="392">
        <v>5</v>
      </c>
      <c r="J5" s="392">
        <v>6</v>
      </c>
      <c r="K5" s="393">
        <v>7</v>
      </c>
    </row>
    <row r="6" spans="1:12" ht="26.1" customHeight="1" thickBot="1" x14ac:dyDescent="0.3">
      <c r="A6" s="394" t="s">
        <v>289</v>
      </c>
      <c r="B6" s="395"/>
      <c r="C6" s="395"/>
      <c r="D6" s="395"/>
      <c r="E6" s="396"/>
      <c r="F6" s="397">
        <f>F7+F9+F10</f>
        <v>3297</v>
      </c>
      <c r="G6" s="398">
        <f>I6+J6+K6</f>
        <v>3310</v>
      </c>
      <c r="H6" s="399">
        <f>H7+H9+H10</f>
        <v>179</v>
      </c>
      <c r="I6" s="399">
        <f>I7+I9+I10</f>
        <v>22</v>
      </c>
      <c r="J6" s="399">
        <f>J7+J9+J10</f>
        <v>1443</v>
      </c>
      <c r="K6" s="400">
        <f>K7+K9+K10</f>
        <v>1845</v>
      </c>
    </row>
    <row r="7" spans="1:12" ht="26.1" customHeight="1" x14ac:dyDescent="0.25">
      <c r="A7" s="1136" t="s">
        <v>290</v>
      </c>
      <c r="B7" s="1137"/>
      <c r="C7" s="1137"/>
      <c r="D7" s="1137"/>
      <c r="E7" s="1138"/>
      <c r="F7" s="401">
        <v>1573</v>
      </c>
      <c r="G7" s="402">
        <f>I7+J7+K7</f>
        <v>1567</v>
      </c>
      <c r="H7" s="403">
        <v>88</v>
      </c>
      <c r="I7" s="403">
        <v>7</v>
      </c>
      <c r="J7" s="403">
        <v>717</v>
      </c>
      <c r="K7" s="404">
        <v>843</v>
      </c>
    </row>
    <row r="8" spans="1:12" ht="26.1" customHeight="1" thickBot="1" x14ac:dyDescent="0.3">
      <c r="A8" s="1139" t="s">
        <v>291</v>
      </c>
      <c r="B8" s="1140"/>
      <c r="C8" s="1140"/>
      <c r="D8" s="1140"/>
      <c r="E8" s="1141"/>
      <c r="F8" s="405">
        <v>446</v>
      </c>
      <c r="G8" s="406">
        <f>I8+J8+K8</f>
        <v>440</v>
      </c>
      <c r="H8" s="407">
        <v>0</v>
      </c>
      <c r="I8" s="407">
        <v>1</v>
      </c>
      <c r="J8" s="407">
        <v>303</v>
      </c>
      <c r="K8" s="408">
        <v>136</v>
      </c>
    </row>
    <row r="9" spans="1:12" ht="26.1" customHeight="1" thickBot="1" x14ac:dyDescent="0.3">
      <c r="A9" s="1114" t="s">
        <v>292</v>
      </c>
      <c r="B9" s="1115"/>
      <c r="C9" s="1115"/>
      <c r="D9" s="1115"/>
      <c r="E9" s="1116"/>
      <c r="F9" s="409">
        <v>596</v>
      </c>
      <c r="G9" s="410">
        <f>I9+J9+K9</f>
        <v>603</v>
      </c>
      <c r="H9" s="411">
        <v>35</v>
      </c>
      <c r="I9" s="411">
        <v>12</v>
      </c>
      <c r="J9" s="411">
        <v>250</v>
      </c>
      <c r="K9" s="412">
        <v>341</v>
      </c>
    </row>
    <row r="10" spans="1:12" ht="26.1" customHeight="1" x14ac:dyDescent="0.25">
      <c r="A10" s="1117" t="s">
        <v>293</v>
      </c>
      <c r="B10" s="1118"/>
      <c r="C10" s="1118"/>
      <c r="D10" s="1118"/>
      <c r="E10" s="1119"/>
      <c r="F10" s="413">
        <v>1128</v>
      </c>
      <c r="G10" s="414">
        <f>I10+J10+K10</f>
        <v>1140</v>
      </c>
      <c r="H10" s="415">
        <v>56</v>
      </c>
      <c r="I10" s="415">
        <v>3</v>
      </c>
      <c r="J10" s="415">
        <v>476</v>
      </c>
      <c r="K10" s="416">
        <v>661</v>
      </c>
    </row>
    <row r="11" spans="1:12" ht="18.75" customHeight="1" x14ac:dyDescent="0.25">
      <c r="A11" s="417"/>
      <c r="B11" s="417"/>
      <c r="C11" s="417"/>
      <c r="D11" s="417"/>
      <c r="E11" s="417"/>
      <c r="F11" s="417"/>
      <c r="G11" s="418"/>
      <c r="H11" s="419"/>
      <c r="I11" s="419"/>
      <c r="J11" s="419"/>
      <c r="K11" s="419"/>
    </row>
    <row r="12" spans="1:12" x14ac:dyDescent="0.25">
      <c r="A12" s="420" t="s">
        <v>294</v>
      </c>
      <c r="B12" s="421"/>
      <c r="C12" s="420" t="s">
        <v>295</v>
      </c>
      <c r="D12" s="420"/>
    </row>
    <row r="13" spans="1:12" ht="9" customHeight="1" x14ac:dyDescent="0.25">
      <c r="L13" s="150"/>
    </row>
    <row r="38" spans="1:3" ht="6" customHeight="1" x14ac:dyDescent="0.25"/>
    <row r="39" spans="1:3" ht="16.5" customHeight="1" x14ac:dyDescent="0.25"/>
    <row r="40" spans="1:3" x14ac:dyDescent="0.25">
      <c r="A40" s="420" t="s">
        <v>296</v>
      </c>
      <c r="B40" s="421"/>
      <c r="C40" s="420" t="s">
        <v>297</v>
      </c>
    </row>
    <row r="41" spans="1:3" ht="9.75" customHeight="1" x14ac:dyDescent="0.25"/>
    <row r="67" spans="1:1" x14ac:dyDescent="0.25">
      <c r="A67" s="422" t="s">
        <v>298</v>
      </c>
    </row>
  </sheetData>
  <mergeCells count="9">
    <mergeCell ref="H3:K3"/>
    <mergeCell ref="A5:E5"/>
    <mergeCell ref="A7:E7"/>
    <mergeCell ref="A8:E8"/>
    <mergeCell ref="A9:E9"/>
    <mergeCell ref="A10:E10"/>
    <mergeCell ref="A3:E4"/>
    <mergeCell ref="F3:F4"/>
    <mergeCell ref="G3:G4"/>
  </mergeCells>
  <pageMargins left="0.59055118110236227" right="0.39370078740157483" top="0.55118110236220474" bottom="0.51181102362204722" header="0.35433070866141736" footer="0.19685039370078741"/>
  <pageSetup paperSize="9" scale="66" orientation="portrait" r:id="rId1"/>
  <headerFooter alignWithMargins="0">
    <oddHeader>&amp;C11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="90" zoomScaleNormal="90" workbookViewId="0">
      <selection activeCell="N28" sqref="N28"/>
    </sheetView>
  </sheetViews>
  <sheetFormatPr defaultColWidth="9.140625" defaultRowHeight="12.75" x14ac:dyDescent="0.2"/>
  <cols>
    <col min="1" max="5" width="9.140625" style="1"/>
    <col min="6" max="6" width="12.28515625" style="1" customWidth="1"/>
    <col min="7" max="12" width="11.7109375" style="1" customWidth="1"/>
    <col min="13" max="16384" width="9.140625" style="1"/>
  </cols>
  <sheetData>
    <row r="1" spans="1:12" ht="15.75" x14ac:dyDescent="0.25">
      <c r="A1" s="262" t="s">
        <v>299</v>
      </c>
    </row>
    <row r="2" spans="1:12" ht="18" x14ac:dyDescent="0.25">
      <c r="A2" s="262"/>
      <c r="B2" s="385" t="s">
        <v>300</v>
      </c>
    </row>
    <row r="3" spans="1:12" ht="15.75" customHeight="1" x14ac:dyDescent="0.25">
      <c r="A3" s="1154" t="s">
        <v>225</v>
      </c>
      <c r="B3" s="1155"/>
      <c r="C3" s="1155"/>
      <c r="D3" s="1155"/>
      <c r="E3" s="1155"/>
      <c r="F3" s="1156"/>
      <c r="G3" s="1160" t="s">
        <v>63</v>
      </c>
      <c r="H3" s="1162" t="s">
        <v>88</v>
      </c>
      <c r="I3" s="1164" t="s">
        <v>284</v>
      </c>
      <c r="J3" s="1165"/>
      <c r="K3" s="1165"/>
      <c r="L3" s="1166"/>
    </row>
    <row r="4" spans="1:12" ht="30.75" customHeight="1" x14ac:dyDescent="0.25">
      <c r="A4" s="1157"/>
      <c r="B4" s="1158"/>
      <c r="C4" s="1158"/>
      <c r="D4" s="1158"/>
      <c r="E4" s="1158"/>
      <c r="F4" s="1159"/>
      <c r="G4" s="1161"/>
      <c r="H4" s="1163"/>
      <c r="I4" s="423" t="s">
        <v>285</v>
      </c>
      <c r="J4" s="423" t="s">
        <v>286</v>
      </c>
      <c r="K4" s="423" t="s">
        <v>287</v>
      </c>
      <c r="L4" s="424" t="s">
        <v>288</v>
      </c>
    </row>
    <row r="5" spans="1:12" ht="20.100000000000001" customHeight="1" x14ac:dyDescent="0.25">
      <c r="A5" s="1167">
        <v>1</v>
      </c>
      <c r="B5" s="1168"/>
      <c r="C5" s="1168"/>
      <c r="D5" s="1168"/>
      <c r="E5" s="1168"/>
      <c r="F5" s="1169"/>
      <c r="G5" s="425">
        <v>2</v>
      </c>
      <c r="H5" s="426">
        <v>3</v>
      </c>
      <c r="I5" s="427">
        <v>4</v>
      </c>
      <c r="J5" s="427">
        <v>5</v>
      </c>
      <c r="K5" s="427">
        <v>6</v>
      </c>
      <c r="L5" s="427">
        <v>7</v>
      </c>
    </row>
    <row r="6" spans="1:12" ht="25.5" customHeight="1" thickBot="1" x14ac:dyDescent="0.3">
      <c r="A6" s="428" t="s">
        <v>289</v>
      </c>
      <c r="B6" s="429"/>
      <c r="C6" s="429"/>
      <c r="D6" s="429"/>
      <c r="E6" s="429"/>
      <c r="F6" s="429"/>
      <c r="G6" s="430">
        <f>G7+G9+G10</f>
        <v>868</v>
      </c>
      <c r="H6" s="431">
        <f>J6+K6+L6</f>
        <v>848</v>
      </c>
      <c r="I6" s="432">
        <f>I7+I9+I10</f>
        <v>33</v>
      </c>
      <c r="J6" s="432">
        <f>J7+J9+J10</f>
        <v>13</v>
      </c>
      <c r="K6" s="432">
        <f>K7+K9+K10</f>
        <v>290</v>
      </c>
      <c r="L6" s="433">
        <f>L7+L9+L10</f>
        <v>545</v>
      </c>
    </row>
    <row r="7" spans="1:12" ht="25.5" customHeight="1" x14ac:dyDescent="0.25">
      <c r="A7" s="1170" t="s">
        <v>290</v>
      </c>
      <c r="B7" s="1171"/>
      <c r="C7" s="1171"/>
      <c r="D7" s="1171"/>
      <c r="E7" s="1171"/>
      <c r="F7" s="1172"/>
      <c r="G7" s="434">
        <v>111</v>
      </c>
      <c r="H7" s="435">
        <f>J7+K7+L7</f>
        <v>113</v>
      </c>
      <c r="I7" s="436">
        <v>5</v>
      </c>
      <c r="J7" s="436">
        <v>3</v>
      </c>
      <c r="K7" s="436">
        <v>55</v>
      </c>
      <c r="L7" s="437">
        <v>55</v>
      </c>
    </row>
    <row r="8" spans="1:12" ht="25.5" customHeight="1" thickBot="1" x14ac:dyDescent="0.3">
      <c r="A8" s="1173" t="s">
        <v>301</v>
      </c>
      <c r="B8" s="1174"/>
      <c r="C8" s="1174"/>
      <c r="D8" s="1174"/>
      <c r="E8" s="1174"/>
      <c r="F8" s="1175"/>
      <c r="G8" s="438">
        <v>24</v>
      </c>
      <c r="H8" s="431">
        <f>J8+K8+L8</f>
        <v>28</v>
      </c>
      <c r="I8" s="439">
        <v>0</v>
      </c>
      <c r="J8" s="439">
        <v>1</v>
      </c>
      <c r="K8" s="439">
        <v>20</v>
      </c>
      <c r="L8" s="440">
        <v>7</v>
      </c>
    </row>
    <row r="9" spans="1:12" ht="25.5" customHeight="1" thickBot="1" x14ac:dyDescent="0.3">
      <c r="A9" s="1176" t="s">
        <v>292</v>
      </c>
      <c r="B9" s="1177"/>
      <c r="C9" s="1177"/>
      <c r="D9" s="1177"/>
      <c r="E9" s="1177"/>
      <c r="F9" s="1178"/>
      <c r="G9" s="441">
        <v>216</v>
      </c>
      <c r="H9" s="442">
        <f>J9+K9+L9</f>
        <v>200</v>
      </c>
      <c r="I9" s="443">
        <v>8</v>
      </c>
      <c r="J9" s="443">
        <v>6</v>
      </c>
      <c r="K9" s="443">
        <v>66</v>
      </c>
      <c r="L9" s="444">
        <v>128</v>
      </c>
    </row>
    <row r="10" spans="1:12" ht="25.5" customHeight="1" x14ac:dyDescent="0.25">
      <c r="A10" s="1179" t="s">
        <v>293</v>
      </c>
      <c r="B10" s="1180"/>
      <c r="C10" s="1180"/>
      <c r="D10" s="1180"/>
      <c r="E10" s="1180"/>
      <c r="F10" s="1181"/>
      <c r="G10" s="445">
        <v>541</v>
      </c>
      <c r="H10" s="446">
        <f>J10+K10+L10</f>
        <v>535</v>
      </c>
      <c r="I10" s="447">
        <v>20</v>
      </c>
      <c r="J10" s="447">
        <v>4</v>
      </c>
      <c r="K10" s="447">
        <v>169</v>
      </c>
      <c r="L10" s="448">
        <v>362</v>
      </c>
    </row>
    <row r="11" spans="1:12" ht="15.75" customHeight="1" x14ac:dyDescent="0.2"/>
    <row r="13" spans="1:12" s="262" customFormat="1" ht="15.75" x14ac:dyDescent="0.25">
      <c r="A13" s="262" t="s">
        <v>302</v>
      </c>
    </row>
    <row r="14" spans="1:12" s="262" customFormat="1" ht="18" x14ac:dyDescent="0.25">
      <c r="B14" s="262" t="s">
        <v>303</v>
      </c>
    </row>
    <row r="15" spans="1:12" s="6" customFormat="1" ht="24.95" customHeight="1" x14ac:dyDescent="0.25">
      <c r="A15" s="1152" t="s">
        <v>225</v>
      </c>
      <c r="B15" s="1182"/>
      <c r="C15" s="1182"/>
      <c r="D15" s="1182"/>
      <c r="E15" s="1182"/>
      <c r="F15" s="1153"/>
      <c r="G15" s="449" t="s">
        <v>304</v>
      </c>
      <c r="H15" s="449" t="s">
        <v>305</v>
      </c>
      <c r="I15" s="1152" t="s">
        <v>306</v>
      </c>
      <c r="J15" s="1153"/>
      <c r="K15" s="1152" t="s">
        <v>307</v>
      </c>
      <c r="L15" s="1153"/>
    </row>
    <row r="16" spans="1:12" s="6" customFormat="1" ht="24.95" customHeight="1" x14ac:dyDescent="0.25">
      <c r="A16" s="1142" t="s">
        <v>210</v>
      </c>
      <c r="B16" s="1143"/>
      <c r="C16" s="1143"/>
      <c r="D16" s="1144"/>
      <c r="E16" s="1144"/>
      <c r="F16" s="1145"/>
      <c r="G16" s="450">
        <v>3</v>
      </c>
      <c r="H16" s="450">
        <v>12</v>
      </c>
      <c r="I16" s="1146">
        <v>704</v>
      </c>
      <c r="J16" s="1147"/>
      <c r="K16" s="1146">
        <v>149</v>
      </c>
      <c r="L16" s="1147"/>
    </row>
    <row r="17" spans="1:12" s="6" customFormat="1" ht="24.95" customHeight="1" x14ac:dyDescent="0.25">
      <c r="A17" s="1148" t="s">
        <v>211</v>
      </c>
      <c r="B17" s="1149"/>
      <c r="C17" s="1149"/>
      <c r="D17" s="1144"/>
      <c r="E17" s="1144"/>
      <c r="F17" s="1145"/>
      <c r="G17" s="451">
        <v>4</v>
      </c>
      <c r="H17" s="451">
        <v>8</v>
      </c>
      <c r="I17" s="1150">
        <v>669</v>
      </c>
      <c r="J17" s="1151"/>
      <c r="K17" s="1150">
        <v>167</v>
      </c>
      <c r="L17" s="1151"/>
    </row>
    <row r="18" spans="1:12" ht="13.5" customHeight="1" x14ac:dyDescent="0.2">
      <c r="A18" s="452"/>
      <c r="B18" s="452"/>
      <c r="C18" s="452"/>
      <c r="D18" s="453"/>
      <c r="E18" s="453"/>
      <c r="F18" s="453"/>
      <c r="G18" s="453"/>
      <c r="H18" s="453"/>
      <c r="I18" s="453"/>
      <c r="J18" s="453"/>
      <c r="K18" s="453" t="s">
        <v>166</v>
      </c>
      <c r="L18" s="453"/>
    </row>
    <row r="19" spans="1:12" s="6" customFormat="1" ht="15.75" x14ac:dyDescent="0.25">
      <c r="A19" s="420" t="s">
        <v>308</v>
      </c>
      <c r="B19" s="421"/>
      <c r="C19" s="420" t="s">
        <v>309</v>
      </c>
      <c r="D19" s="420"/>
    </row>
    <row r="20" spans="1:12" s="6" customFormat="1" ht="15.75" x14ac:dyDescent="0.25">
      <c r="A20" s="454"/>
      <c r="B20" s="421"/>
      <c r="C20" s="420" t="s">
        <v>310</v>
      </c>
      <c r="D20" s="420"/>
    </row>
    <row r="46" spans="1:4" ht="19.5" customHeight="1" x14ac:dyDescent="0.2"/>
    <row r="47" spans="1:4" ht="15.75" x14ac:dyDescent="0.25">
      <c r="A47" s="420" t="s">
        <v>311</v>
      </c>
      <c r="B47" s="455"/>
      <c r="C47" s="420" t="s">
        <v>309</v>
      </c>
      <c r="D47" s="420"/>
    </row>
    <row r="48" spans="1:4" ht="15.75" x14ac:dyDescent="0.25">
      <c r="A48" s="456"/>
      <c r="B48" s="455"/>
      <c r="C48" s="420" t="s">
        <v>312</v>
      </c>
      <c r="D48" s="420"/>
    </row>
    <row r="79" spans="1:1" ht="14.25" x14ac:dyDescent="0.2">
      <c r="A79" s="422" t="s">
        <v>298</v>
      </c>
    </row>
  </sheetData>
  <mergeCells count="18">
    <mergeCell ref="K15:L15"/>
    <mergeCell ref="A3:F4"/>
    <mergeCell ref="G3:G4"/>
    <mergeCell ref="H3:H4"/>
    <mergeCell ref="I3:L3"/>
    <mergeCell ref="A5:F5"/>
    <mergeCell ref="A7:F7"/>
    <mergeCell ref="A8:F8"/>
    <mergeCell ref="A9:F9"/>
    <mergeCell ref="A10:F10"/>
    <mergeCell ref="A15:F15"/>
    <mergeCell ref="I15:J15"/>
    <mergeCell ref="A16:F16"/>
    <mergeCell ref="I16:J16"/>
    <mergeCell ref="K16:L16"/>
    <mergeCell ref="A17:F17"/>
    <mergeCell ref="I17:J17"/>
    <mergeCell ref="K17:L17"/>
  </mergeCells>
  <pageMargins left="0.74803149606299213" right="0.39370078740157483" top="0.55118110236220474" bottom="0.51181102362204722" header="0.39370078740157483" footer="0.51181102362204722"/>
  <pageSetup paperSize="9" scale="66" orientation="portrait" r:id="rId1"/>
  <headerFooter alignWithMargins="0">
    <oddHeader>&amp;C12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zoomScale="90" zoomScaleNormal="90" workbookViewId="0">
      <selection activeCell="N28" sqref="N28"/>
    </sheetView>
  </sheetViews>
  <sheetFormatPr defaultColWidth="9.140625" defaultRowHeight="12.75" x14ac:dyDescent="0.2"/>
  <cols>
    <col min="1" max="4" width="9.140625" style="1"/>
    <col min="5" max="5" width="23.7109375" style="1" customWidth="1"/>
    <col min="6" max="6" width="10.28515625" style="1" customWidth="1"/>
    <col min="7" max="7" width="9.85546875" style="1" customWidth="1"/>
    <col min="8" max="8" width="9.140625" style="1"/>
    <col min="9" max="9" width="9.5703125" style="1" customWidth="1"/>
    <col min="10" max="16384" width="9.140625" style="1"/>
  </cols>
  <sheetData>
    <row r="1" spans="1:12" ht="15.75" x14ac:dyDescent="0.25">
      <c r="A1" s="262" t="s">
        <v>313</v>
      </c>
      <c r="B1" s="262"/>
      <c r="C1" s="262"/>
      <c r="D1" s="262"/>
      <c r="E1" s="262"/>
      <c r="F1" s="262"/>
    </row>
    <row r="2" spans="1:12" ht="18" x14ac:dyDescent="0.25">
      <c r="A2" s="262"/>
      <c r="B2" s="385" t="s">
        <v>300</v>
      </c>
      <c r="C2" s="262"/>
      <c r="D2" s="262"/>
      <c r="E2" s="262"/>
      <c r="F2" s="262"/>
    </row>
    <row r="3" spans="1:12" s="6" customFormat="1" ht="25.35" customHeight="1" x14ac:dyDescent="0.25">
      <c r="A3" s="1154" t="s">
        <v>225</v>
      </c>
      <c r="B3" s="1155"/>
      <c r="C3" s="1155"/>
      <c r="D3" s="1155"/>
      <c r="E3" s="1156"/>
      <c r="F3" s="1186" t="s">
        <v>63</v>
      </c>
      <c r="G3" s="1188" t="s">
        <v>88</v>
      </c>
      <c r="H3" s="1190" t="s">
        <v>284</v>
      </c>
      <c r="I3" s="1191"/>
      <c r="J3" s="1191"/>
      <c r="K3" s="1192"/>
    </row>
    <row r="4" spans="1:12" s="6" customFormat="1" ht="29.25" customHeight="1" x14ac:dyDescent="0.25">
      <c r="A4" s="1157"/>
      <c r="B4" s="1158"/>
      <c r="C4" s="1158"/>
      <c r="D4" s="1158"/>
      <c r="E4" s="1159"/>
      <c r="F4" s="1187"/>
      <c r="G4" s="1189"/>
      <c r="H4" s="457" t="s">
        <v>285</v>
      </c>
      <c r="I4" s="457" t="s">
        <v>286</v>
      </c>
      <c r="J4" s="457" t="s">
        <v>287</v>
      </c>
      <c r="K4" s="458" t="s">
        <v>288</v>
      </c>
    </row>
    <row r="5" spans="1:12" s="6" customFormat="1" ht="20.100000000000001" customHeight="1" x14ac:dyDescent="0.25">
      <c r="A5" s="1193">
        <v>1</v>
      </c>
      <c r="B5" s="1193"/>
      <c r="C5" s="1193"/>
      <c r="D5" s="1193"/>
      <c r="E5" s="1193"/>
      <c r="F5" s="459">
        <v>2</v>
      </c>
      <c r="G5" s="425">
        <v>3</v>
      </c>
      <c r="H5" s="427">
        <v>4</v>
      </c>
      <c r="I5" s="427">
        <v>5</v>
      </c>
      <c r="J5" s="427">
        <v>6</v>
      </c>
      <c r="K5" s="427">
        <v>7</v>
      </c>
    </row>
    <row r="6" spans="1:12" s="6" customFormat="1" ht="24" customHeight="1" x14ac:dyDescent="0.25">
      <c r="A6" s="460" t="s">
        <v>289</v>
      </c>
      <c r="B6" s="461"/>
      <c r="C6" s="461"/>
      <c r="D6" s="461"/>
      <c r="E6" s="461"/>
      <c r="F6" s="462">
        <f>SUM(F7:F10)</f>
        <v>736</v>
      </c>
      <c r="G6" s="463">
        <f>I6+J6+K6</f>
        <v>723</v>
      </c>
      <c r="H6" s="462">
        <f>SUM(H7:H10)</f>
        <v>85</v>
      </c>
      <c r="I6" s="462">
        <f>SUM(I7:I10)</f>
        <v>8</v>
      </c>
      <c r="J6" s="462">
        <f>SUM(J7:J10)</f>
        <v>193</v>
      </c>
      <c r="K6" s="464">
        <f>SUM(K7:K10)</f>
        <v>522</v>
      </c>
    </row>
    <row r="7" spans="1:12" s="6" customFormat="1" ht="24" customHeight="1" x14ac:dyDescent="0.25">
      <c r="A7" s="1183" t="s">
        <v>290</v>
      </c>
      <c r="B7" s="1184"/>
      <c r="C7" s="1184"/>
      <c r="D7" s="1184"/>
      <c r="E7" s="1185"/>
      <c r="F7" s="447">
        <v>5</v>
      </c>
      <c r="G7" s="465">
        <f>I7+J7+K7</f>
        <v>0</v>
      </c>
      <c r="H7" s="436">
        <v>0</v>
      </c>
      <c r="I7" s="436">
        <v>0</v>
      </c>
      <c r="J7" s="436">
        <v>0</v>
      </c>
      <c r="K7" s="437">
        <v>0</v>
      </c>
    </row>
    <row r="8" spans="1:12" s="6" customFormat="1" ht="24" customHeight="1" x14ac:dyDescent="0.25">
      <c r="A8" s="1183" t="s">
        <v>292</v>
      </c>
      <c r="B8" s="1184"/>
      <c r="C8" s="1184"/>
      <c r="D8" s="1184"/>
      <c r="E8" s="1185"/>
      <c r="F8" s="447">
        <v>343</v>
      </c>
      <c r="G8" s="465">
        <f>I8+J8+K8</f>
        <v>365</v>
      </c>
      <c r="H8" s="466">
        <v>49</v>
      </c>
      <c r="I8" s="467">
        <v>4</v>
      </c>
      <c r="J8" s="467">
        <v>81</v>
      </c>
      <c r="K8" s="467">
        <v>280</v>
      </c>
    </row>
    <row r="9" spans="1:12" s="6" customFormat="1" ht="24" customHeight="1" x14ac:dyDescent="0.25">
      <c r="A9" s="1183" t="s">
        <v>293</v>
      </c>
      <c r="B9" s="1184"/>
      <c r="C9" s="1184"/>
      <c r="D9" s="1184"/>
      <c r="E9" s="1185"/>
      <c r="F9" s="468">
        <v>387</v>
      </c>
      <c r="G9" s="463">
        <f>I9+J9+K9</f>
        <v>357</v>
      </c>
      <c r="H9" s="466">
        <v>36</v>
      </c>
      <c r="I9" s="467">
        <v>4</v>
      </c>
      <c r="J9" s="467">
        <v>112</v>
      </c>
      <c r="K9" s="467">
        <v>241</v>
      </c>
      <c r="L9" s="417"/>
    </row>
    <row r="10" spans="1:12" s="6" customFormat="1" ht="24" customHeight="1" x14ac:dyDescent="0.25">
      <c r="A10" s="1183" t="s">
        <v>314</v>
      </c>
      <c r="B10" s="1184"/>
      <c r="C10" s="1184"/>
      <c r="D10" s="1184"/>
      <c r="E10" s="1185"/>
      <c r="F10" s="468">
        <v>1</v>
      </c>
      <c r="G10" s="463">
        <f>I10+J10+K10</f>
        <v>1</v>
      </c>
      <c r="H10" s="466">
        <v>0</v>
      </c>
      <c r="I10" s="467">
        <v>0</v>
      </c>
      <c r="J10" s="467">
        <v>0</v>
      </c>
      <c r="K10" s="467">
        <v>1</v>
      </c>
    </row>
    <row r="11" spans="1:12" ht="21.95" customHeight="1" x14ac:dyDescent="0.2">
      <c r="A11" s="452"/>
      <c r="B11" s="452"/>
      <c r="C11" s="452"/>
      <c r="D11" s="452"/>
      <c r="E11" s="452"/>
      <c r="F11" s="452"/>
      <c r="G11" s="469"/>
      <c r="H11" s="470"/>
      <c r="I11" s="470"/>
      <c r="J11" s="470"/>
      <c r="K11" s="470"/>
    </row>
    <row r="12" spans="1:12" ht="15" x14ac:dyDescent="0.25">
      <c r="A12" s="471"/>
      <c r="B12" s="472"/>
    </row>
    <row r="13" spans="1:12" s="262" customFormat="1" ht="15.75" x14ac:dyDescent="0.25">
      <c r="A13" s="420" t="s">
        <v>315</v>
      </c>
      <c r="B13" s="455"/>
      <c r="C13" s="420" t="s">
        <v>316</v>
      </c>
      <c r="D13" s="420"/>
      <c r="E13" s="420"/>
      <c r="F13" s="420"/>
      <c r="G13" s="420"/>
      <c r="H13" s="420"/>
      <c r="I13" s="420"/>
    </row>
    <row r="14" spans="1:12" s="262" customFormat="1" ht="15.75" x14ac:dyDescent="0.25">
      <c r="A14" s="473"/>
      <c r="B14" s="421"/>
    </row>
    <row r="39" spans="1:10" s="262" customFormat="1" ht="15.75" x14ac:dyDescent="0.25">
      <c r="A39" s="420" t="s">
        <v>317</v>
      </c>
      <c r="B39" s="455"/>
      <c r="C39" s="420" t="s">
        <v>318</v>
      </c>
      <c r="D39" s="420"/>
      <c r="E39" s="420"/>
      <c r="F39" s="420"/>
      <c r="G39" s="420"/>
      <c r="H39" s="420"/>
      <c r="I39" s="420"/>
      <c r="J39" s="420"/>
    </row>
    <row r="56" spans="12:12" x14ac:dyDescent="0.2">
      <c r="L56" s="1" t="s">
        <v>166</v>
      </c>
    </row>
    <row r="68" spans="1:1" ht="14.25" x14ac:dyDescent="0.2">
      <c r="A68" s="422" t="s">
        <v>298</v>
      </c>
    </row>
  </sheetData>
  <mergeCells count="9">
    <mergeCell ref="H3:K3"/>
    <mergeCell ref="A5:E5"/>
    <mergeCell ref="A7:E7"/>
    <mergeCell ref="A8:E8"/>
    <mergeCell ref="A9:E9"/>
    <mergeCell ref="A10:E10"/>
    <mergeCell ref="A3:E4"/>
    <mergeCell ref="F3:F4"/>
    <mergeCell ref="G3:G4"/>
  </mergeCells>
  <pageMargins left="0.74803149606299213" right="0.17" top="0.51181102362204722" bottom="0.51181102362204722" header="0.27559055118110237" footer="0.51181102362204722"/>
  <pageSetup paperSize="9" scale="74" orientation="portrait" r:id="rId1"/>
  <headerFooter alignWithMargins="0">
    <oddHeader>&amp;C13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90" zoomScaleNormal="90" workbookViewId="0">
      <selection activeCell="L28" sqref="L28:N28"/>
    </sheetView>
  </sheetViews>
  <sheetFormatPr defaultColWidth="9.140625" defaultRowHeight="12.75" x14ac:dyDescent="0.2"/>
  <cols>
    <col min="1" max="3" width="9.5703125" style="1" customWidth="1"/>
    <col min="4" max="4" width="6" style="1" customWidth="1"/>
    <col min="5" max="8" width="11.7109375" style="1" customWidth="1"/>
    <col min="9" max="9" width="8.7109375" style="1" customWidth="1"/>
    <col min="10" max="10" width="9.7109375" style="1" customWidth="1"/>
    <col min="11" max="11" width="10.7109375" style="1" customWidth="1"/>
    <col min="12" max="12" width="8.7109375" style="1" customWidth="1"/>
    <col min="13" max="13" width="13" style="1" customWidth="1"/>
    <col min="14" max="14" width="9" style="1" customWidth="1"/>
    <col min="15" max="16384" width="9.140625" style="1"/>
  </cols>
  <sheetData>
    <row r="1" spans="1:14" ht="15.75" x14ac:dyDescent="0.25">
      <c r="A1" s="420" t="s">
        <v>319</v>
      </c>
    </row>
    <row r="2" spans="1:14" s="262" customFormat="1" ht="20.100000000000001" customHeight="1" thickBot="1" x14ac:dyDescent="0.3">
      <c r="A2" s="262" t="s">
        <v>320</v>
      </c>
      <c r="B2" s="262" t="s">
        <v>321</v>
      </c>
    </row>
    <row r="3" spans="1:14" s="262" customFormat="1" ht="29.85" customHeight="1" x14ac:dyDescent="0.25">
      <c r="A3" s="474" t="s">
        <v>322</v>
      </c>
      <c r="B3" s="475"/>
      <c r="C3" s="475"/>
      <c r="D3" s="475"/>
      <c r="E3" s="1206" t="s">
        <v>323</v>
      </c>
      <c r="F3" s="1207"/>
      <c r="G3" s="1206" t="s">
        <v>323</v>
      </c>
      <c r="H3" s="1207"/>
      <c r="I3" s="1208" t="s">
        <v>324</v>
      </c>
      <c r="J3" s="1209"/>
      <c r="K3" s="1209"/>
      <c r="L3" s="1209"/>
      <c r="M3" s="1209"/>
      <c r="N3" s="1210"/>
    </row>
    <row r="4" spans="1:14" s="262" customFormat="1" ht="22.7" customHeight="1" x14ac:dyDescent="0.25">
      <c r="A4" s="476"/>
      <c r="B4" s="477"/>
      <c r="C4" s="477"/>
      <c r="D4" s="477"/>
      <c r="E4" s="1211" t="s">
        <v>325</v>
      </c>
      <c r="F4" s="1212"/>
      <c r="G4" s="1211" t="s">
        <v>326</v>
      </c>
      <c r="H4" s="1212"/>
      <c r="I4" s="1213" t="s">
        <v>327</v>
      </c>
      <c r="J4" s="1214"/>
      <c r="K4" s="1215"/>
      <c r="L4" s="1213" t="s">
        <v>328</v>
      </c>
      <c r="M4" s="1214"/>
      <c r="N4" s="1216"/>
    </row>
    <row r="5" spans="1:14" s="262" customFormat="1" ht="20.100000000000001" customHeight="1" x14ac:dyDescent="0.25">
      <c r="A5" s="476"/>
      <c r="B5" s="478"/>
      <c r="C5" s="478"/>
      <c r="D5" s="478"/>
      <c r="E5" s="1217" t="s">
        <v>329</v>
      </c>
      <c r="F5" s="1212"/>
      <c r="G5" s="1218" t="s">
        <v>330</v>
      </c>
      <c r="H5" s="1219"/>
      <c r="I5" s="479" t="s">
        <v>331</v>
      </c>
      <c r="J5" s="479" t="s">
        <v>331</v>
      </c>
      <c r="K5" s="479" t="s">
        <v>332</v>
      </c>
      <c r="L5" s="479" t="s">
        <v>331</v>
      </c>
      <c r="M5" s="479" t="s">
        <v>331</v>
      </c>
      <c r="N5" s="480" t="s">
        <v>332</v>
      </c>
    </row>
    <row r="6" spans="1:14" s="262" customFormat="1" ht="37.5" customHeight="1" x14ac:dyDescent="0.25">
      <c r="A6" s="481"/>
      <c r="B6" s="482"/>
      <c r="C6" s="482"/>
      <c r="D6" s="482"/>
      <c r="E6" s="483" t="s">
        <v>63</v>
      </c>
      <c r="F6" s="484" t="s">
        <v>88</v>
      </c>
      <c r="G6" s="483" t="s">
        <v>63</v>
      </c>
      <c r="H6" s="484" t="s">
        <v>88</v>
      </c>
      <c r="I6" s="485" t="s">
        <v>325</v>
      </c>
      <c r="J6" s="486" t="s">
        <v>333</v>
      </c>
      <c r="K6" s="487" t="s">
        <v>334</v>
      </c>
      <c r="L6" s="488" t="s">
        <v>325</v>
      </c>
      <c r="M6" s="486" t="s">
        <v>335</v>
      </c>
      <c r="N6" s="489" t="s">
        <v>336</v>
      </c>
    </row>
    <row r="7" spans="1:14" s="262" customFormat="1" ht="21.95" customHeight="1" thickBot="1" x14ac:dyDescent="0.3">
      <c r="A7" s="490"/>
      <c r="B7" s="491"/>
      <c r="C7" s="491">
        <v>0</v>
      </c>
      <c r="D7" s="491"/>
      <c r="E7" s="492">
        <v>1</v>
      </c>
      <c r="F7" s="493">
        <v>2</v>
      </c>
      <c r="G7" s="494">
        <v>3</v>
      </c>
      <c r="H7" s="423">
        <v>4</v>
      </c>
      <c r="I7" s="423">
        <v>5</v>
      </c>
      <c r="J7" s="423">
        <v>6</v>
      </c>
      <c r="K7" s="423">
        <v>7</v>
      </c>
      <c r="L7" s="423">
        <v>8</v>
      </c>
      <c r="M7" s="423">
        <v>9</v>
      </c>
      <c r="N7" s="495">
        <v>10</v>
      </c>
    </row>
    <row r="8" spans="1:14" s="262" customFormat="1" ht="23.1" customHeight="1" thickBot="1" x14ac:dyDescent="0.3">
      <c r="A8" s="496" t="s">
        <v>71</v>
      </c>
      <c r="B8" s="497"/>
      <c r="C8" s="497"/>
      <c r="D8" s="497"/>
      <c r="E8" s="498"/>
      <c r="F8" s="499"/>
      <c r="G8" s="500">
        <f>SUM(G9:G16)</f>
        <v>4993</v>
      </c>
      <c r="H8" s="500">
        <f>SUM(H9:H16)</f>
        <v>5604</v>
      </c>
      <c r="I8" s="501">
        <f>SUM(I9:I16)</f>
        <v>26</v>
      </c>
      <c r="J8" s="501">
        <f>SUM(J9:J16)</f>
        <v>27</v>
      </c>
      <c r="K8" s="502">
        <f>IF(H8=0,0,J8/H8)</f>
        <v>4.8179871520342612E-3</v>
      </c>
      <c r="L8" s="501">
        <f>SUM(L9:L16)</f>
        <v>4</v>
      </c>
      <c r="M8" s="501">
        <f>SUM(M9:M16)</f>
        <v>4</v>
      </c>
      <c r="N8" s="503">
        <f>IF(H8=0,0,M8/H8)</f>
        <v>7.1377587437544611E-4</v>
      </c>
    </row>
    <row r="9" spans="1:14" s="262" customFormat="1" ht="23.1" customHeight="1" x14ac:dyDescent="0.25">
      <c r="A9" s="504" t="s">
        <v>337</v>
      </c>
      <c r="B9" s="505"/>
      <c r="C9" s="505"/>
      <c r="D9" s="505"/>
      <c r="E9" s="506">
        <v>249</v>
      </c>
      <c r="F9" s="507">
        <v>288</v>
      </c>
      <c r="G9" s="508">
        <v>268</v>
      </c>
      <c r="H9" s="507">
        <v>309</v>
      </c>
      <c r="I9" s="509">
        <v>1</v>
      </c>
      <c r="J9" s="509">
        <v>1</v>
      </c>
      <c r="K9" s="510">
        <f t="shared" ref="K9:K16" si="0">IF(H9=0,0,J9/H9)</f>
        <v>3.2362459546925568E-3</v>
      </c>
      <c r="L9" s="509">
        <v>2</v>
      </c>
      <c r="M9" s="511">
        <v>2</v>
      </c>
      <c r="N9" s="512">
        <f t="shared" ref="N9:N16" si="1">IF(H9=0,0,M9/H9)</f>
        <v>6.4724919093851136E-3</v>
      </c>
    </row>
    <row r="10" spans="1:14" s="262" customFormat="1" ht="23.1" customHeight="1" x14ac:dyDescent="0.25">
      <c r="A10" s="504" t="s">
        <v>338</v>
      </c>
      <c r="B10" s="505"/>
      <c r="C10" s="505"/>
      <c r="D10" s="505"/>
      <c r="E10" s="506">
        <v>67</v>
      </c>
      <c r="F10" s="507">
        <v>77</v>
      </c>
      <c r="G10" s="511">
        <v>102</v>
      </c>
      <c r="H10" s="507">
        <v>102</v>
      </c>
      <c r="I10" s="509">
        <v>1</v>
      </c>
      <c r="J10" s="509">
        <v>1</v>
      </c>
      <c r="K10" s="513">
        <f t="shared" si="0"/>
        <v>9.8039215686274508E-3</v>
      </c>
      <c r="L10" s="509">
        <v>0</v>
      </c>
      <c r="M10" s="511">
        <v>0</v>
      </c>
      <c r="N10" s="512">
        <f t="shared" si="1"/>
        <v>0</v>
      </c>
    </row>
    <row r="11" spans="1:14" s="262" customFormat="1" ht="23.1" customHeight="1" x14ac:dyDescent="0.25">
      <c r="A11" s="504" t="s">
        <v>339</v>
      </c>
      <c r="B11" s="505"/>
      <c r="C11" s="505"/>
      <c r="D11" s="505"/>
      <c r="E11" s="506">
        <v>1507</v>
      </c>
      <c r="F11" s="507">
        <v>1665</v>
      </c>
      <c r="G11" s="511">
        <v>2699</v>
      </c>
      <c r="H11" s="507">
        <v>3028</v>
      </c>
      <c r="I11" s="509">
        <v>7</v>
      </c>
      <c r="J11" s="509">
        <v>8</v>
      </c>
      <c r="K11" s="513">
        <f t="shared" si="0"/>
        <v>2.6420079260237781E-3</v>
      </c>
      <c r="L11" s="509">
        <v>1</v>
      </c>
      <c r="M11" s="511">
        <v>1</v>
      </c>
      <c r="N11" s="512">
        <f t="shared" si="1"/>
        <v>3.3025099075297226E-4</v>
      </c>
    </row>
    <row r="12" spans="1:14" s="262" customFormat="1" ht="23.1" customHeight="1" x14ac:dyDescent="0.25">
      <c r="A12" s="504" t="s">
        <v>340</v>
      </c>
      <c r="B12" s="505"/>
      <c r="C12" s="505"/>
      <c r="D12" s="505"/>
      <c r="E12" s="506">
        <v>821</v>
      </c>
      <c r="F12" s="507">
        <v>1022</v>
      </c>
      <c r="G12" s="511">
        <v>1404</v>
      </c>
      <c r="H12" s="507">
        <v>1709</v>
      </c>
      <c r="I12" s="509">
        <v>13</v>
      </c>
      <c r="J12" s="509">
        <v>13</v>
      </c>
      <c r="K12" s="513">
        <f t="shared" si="0"/>
        <v>7.6067875950848445E-3</v>
      </c>
      <c r="L12" s="509">
        <v>1</v>
      </c>
      <c r="M12" s="511">
        <v>1</v>
      </c>
      <c r="N12" s="512">
        <f t="shared" si="1"/>
        <v>5.8513750731421885E-4</v>
      </c>
    </row>
    <row r="13" spans="1:14" s="262" customFormat="1" ht="23.1" customHeight="1" x14ac:dyDescent="0.25">
      <c r="A13" s="504" t="s">
        <v>341</v>
      </c>
      <c r="B13" s="505"/>
      <c r="C13" s="505"/>
      <c r="D13" s="505"/>
      <c r="E13" s="506">
        <v>5</v>
      </c>
      <c r="F13" s="507">
        <v>4</v>
      </c>
      <c r="G13" s="511">
        <v>7</v>
      </c>
      <c r="H13" s="507">
        <v>4</v>
      </c>
      <c r="I13" s="509">
        <v>0</v>
      </c>
      <c r="J13" s="509">
        <v>0</v>
      </c>
      <c r="K13" s="513">
        <f t="shared" si="0"/>
        <v>0</v>
      </c>
      <c r="L13" s="509">
        <v>0</v>
      </c>
      <c r="M13" s="511">
        <v>0</v>
      </c>
      <c r="N13" s="512">
        <f t="shared" si="1"/>
        <v>0</v>
      </c>
    </row>
    <row r="14" spans="1:14" s="262" customFormat="1" ht="23.1" customHeight="1" x14ac:dyDescent="0.25">
      <c r="A14" s="504" t="s">
        <v>342</v>
      </c>
      <c r="B14" s="505"/>
      <c r="C14" s="505"/>
      <c r="D14" s="505"/>
      <c r="E14" s="506">
        <v>182</v>
      </c>
      <c r="F14" s="507">
        <v>143</v>
      </c>
      <c r="G14" s="511">
        <v>250</v>
      </c>
      <c r="H14" s="507">
        <v>163</v>
      </c>
      <c r="I14" s="509">
        <v>4</v>
      </c>
      <c r="J14" s="509">
        <v>4</v>
      </c>
      <c r="K14" s="513">
        <f t="shared" si="0"/>
        <v>2.4539877300613498E-2</v>
      </c>
      <c r="L14" s="509">
        <v>0</v>
      </c>
      <c r="M14" s="511">
        <v>0</v>
      </c>
      <c r="N14" s="512">
        <f t="shared" si="1"/>
        <v>0</v>
      </c>
    </row>
    <row r="15" spans="1:14" s="262" customFormat="1" ht="23.1" customHeight="1" x14ac:dyDescent="0.25">
      <c r="A15" s="504" t="s">
        <v>343</v>
      </c>
      <c r="B15" s="505"/>
      <c r="C15" s="505"/>
      <c r="D15" s="505"/>
      <c r="E15" s="506">
        <v>43</v>
      </c>
      <c r="F15" s="507">
        <v>44</v>
      </c>
      <c r="G15" s="511">
        <v>45</v>
      </c>
      <c r="H15" s="507">
        <v>46</v>
      </c>
      <c r="I15" s="509">
        <v>0</v>
      </c>
      <c r="J15" s="509">
        <v>0</v>
      </c>
      <c r="K15" s="513">
        <f t="shared" si="0"/>
        <v>0</v>
      </c>
      <c r="L15" s="509">
        <v>0</v>
      </c>
      <c r="M15" s="511">
        <v>0</v>
      </c>
      <c r="N15" s="512">
        <f t="shared" si="1"/>
        <v>0</v>
      </c>
    </row>
    <row r="16" spans="1:14" s="262" customFormat="1" ht="23.1" customHeight="1" thickBot="1" x14ac:dyDescent="0.3">
      <c r="A16" s="514" t="s">
        <v>344</v>
      </c>
      <c r="B16" s="515"/>
      <c r="C16" s="515"/>
      <c r="D16" s="515"/>
      <c r="E16" s="516">
        <v>210</v>
      </c>
      <c r="F16" s="517">
        <v>234</v>
      </c>
      <c r="G16" s="518">
        <v>218</v>
      </c>
      <c r="H16" s="517">
        <v>243</v>
      </c>
      <c r="I16" s="519">
        <v>0</v>
      </c>
      <c r="J16" s="519">
        <v>0</v>
      </c>
      <c r="K16" s="520">
        <f t="shared" si="0"/>
        <v>0</v>
      </c>
      <c r="L16" s="519">
        <v>0</v>
      </c>
      <c r="M16" s="518">
        <v>0</v>
      </c>
      <c r="N16" s="521">
        <f t="shared" si="1"/>
        <v>0</v>
      </c>
    </row>
    <row r="17" spans="1:14" ht="20.100000000000001" customHeight="1" x14ac:dyDescent="0.2">
      <c r="A17" s="1" t="s">
        <v>345</v>
      </c>
    </row>
    <row r="18" spans="1:14" ht="20.100000000000001" customHeight="1" x14ac:dyDescent="0.2">
      <c r="A18" s="1" t="s">
        <v>346</v>
      </c>
    </row>
    <row r="19" spans="1:14" ht="20.100000000000001" customHeight="1" x14ac:dyDescent="0.2"/>
    <row r="20" spans="1:14" s="262" customFormat="1" ht="15" customHeight="1" x14ac:dyDescent="0.25">
      <c r="A20" s="262" t="s">
        <v>347</v>
      </c>
    </row>
    <row r="21" spans="1:14" ht="32.1" customHeight="1" x14ac:dyDescent="0.25">
      <c r="A21" s="1220" t="s">
        <v>225</v>
      </c>
      <c r="B21" s="1221"/>
      <c r="C21" s="1221"/>
      <c r="D21" s="1221"/>
      <c r="E21" s="1221"/>
      <c r="F21" s="1222"/>
      <c r="G21" s="483" t="s">
        <v>63</v>
      </c>
      <c r="H21" s="484" t="s">
        <v>88</v>
      </c>
    </row>
    <row r="22" spans="1:14" ht="24.95" customHeight="1" x14ac:dyDescent="0.25">
      <c r="A22" s="522" t="s">
        <v>348</v>
      </c>
      <c r="B22" s="523"/>
      <c r="C22" s="523"/>
      <c r="D22" s="523"/>
      <c r="E22" s="523"/>
      <c r="F22" s="524"/>
      <c r="G22" s="525">
        <v>2</v>
      </c>
      <c r="H22" s="526">
        <v>3</v>
      </c>
      <c r="I22" s="470"/>
    </row>
    <row r="23" spans="1:14" ht="24.95" customHeight="1" x14ac:dyDescent="0.25">
      <c r="A23" s="522" t="s">
        <v>41</v>
      </c>
      <c r="B23" s="523"/>
      <c r="C23" s="523"/>
      <c r="D23" s="523"/>
      <c r="E23" s="523"/>
      <c r="F23" s="524"/>
      <c r="G23" s="525">
        <v>2356</v>
      </c>
      <c r="H23" s="526">
        <v>2572</v>
      </c>
      <c r="I23" s="470"/>
    </row>
    <row r="24" spans="1:14" ht="20.100000000000001" customHeight="1" x14ac:dyDescent="0.2"/>
    <row r="25" spans="1:14" s="262" customFormat="1" ht="20.100000000000001" customHeight="1" x14ac:dyDescent="0.25">
      <c r="A25" s="527" t="s">
        <v>349</v>
      </c>
    </row>
    <row r="26" spans="1:14" s="262" customFormat="1" ht="20.100000000000001" customHeight="1" thickBot="1" x14ac:dyDescent="0.3">
      <c r="B26" s="262" t="s">
        <v>350</v>
      </c>
    </row>
    <row r="27" spans="1:14" ht="20.100000000000001" customHeight="1" x14ac:dyDescent="0.25">
      <c r="A27" s="528" t="s">
        <v>351</v>
      </c>
      <c r="B27" s="529"/>
      <c r="C27" s="530"/>
      <c r="D27" s="530"/>
      <c r="E27" s="1223" t="s">
        <v>323</v>
      </c>
      <c r="F27" s="1224"/>
      <c r="G27" s="1223" t="s">
        <v>323</v>
      </c>
      <c r="H27" s="1224"/>
      <c r="I27" s="1203" t="s">
        <v>352</v>
      </c>
      <c r="J27" s="1204"/>
      <c r="K27" s="1204"/>
      <c r="L27" s="1204"/>
      <c r="M27" s="1204"/>
      <c r="N27" s="1205"/>
    </row>
    <row r="28" spans="1:14" ht="20.100000000000001" customHeight="1" x14ac:dyDescent="0.25">
      <c r="A28" s="490"/>
      <c r="B28" s="531"/>
      <c r="C28" s="532"/>
      <c r="D28" s="532"/>
      <c r="E28" s="1194" t="s">
        <v>325</v>
      </c>
      <c r="F28" s="1195"/>
      <c r="G28" s="1194" t="s">
        <v>353</v>
      </c>
      <c r="H28" s="1195"/>
      <c r="I28" s="1196" t="s">
        <v>354</v>
      </c>
      <c r="J28" s="1197"/>
      <c r="K28" s="1198"/>
      <c r="L28" s="1199" t="s">
        <v>328</v>
      </c>
      <c r="M28" s="1197"/>
      <c r="N28" s="1200"/>
    </row>
    <row r="29" spans="1:14" s="262" customFormat="1" ht="20.100000000000001" customHeight="1" x14ac:dyDescent="0.25">
      <c r="A29" s="490"/>
      <c r="B29" s="491"/>
      <c r="C29" s="491"/>
      <c r="D29" s="491"/>
      <c r="E29" s="1201" t="s">
        <v>329</v>
      </c>
      <c r="F29" s="1202"/>
      <c r="G29" s="1201"/>
      <c r="H29" s="1202"/>
      <c r="I29" s="533" t="s">
        <v>331</v>
      </c>
      <c r="J29" s="479" t="s">
        <v>331</v>
      </c>
      <c r="K29" s="479" t="s">
        <v>332</v>
      </c>
      <c r="L29" s="479" t="s">
        <v>331</v>
      </c>
      <c r="M29" s="479" t="s">
        <v>331</v>
      </c>
      <c r="N29" s="480" t="s">
        <v>332</v>
      </c>
    </row>
    <row r="30" spans="1:14" s="262" customFormat="1" ht="32.1" customHeight="1" x14ac:dyDescent="0.25">
      <c r="A30" s="534"/>
      <c r="B30" s="535"/>
      <c r="C30" s="535"/>
      <c r="D30" s="536"/>
      <c r="E30" s="483" t="s">
        <v>63</v>
      </c>
      <c r="F30" s="484" t="s">
        <v>88</v>
      </c>
      <c r="G30" s="483" t="s">
        <v>63</v>
      </c>
      <c r="H30" s="484" t="s">
        <v>88</v>
      </c>
      <c r="I30" s="537" t="s">
        <v>325</v>
      </c>
      <c r="J30" s="538" t="s">
        <v>333</v>
      </c>
      <c r="K30" s="539" t="s">
        <v>334</v>
      </c>
      <c r="L30" s="537" t="s">
        <v>325</v>
      </c>
      <c r="M30" s="538" t="s">
        <v>335</v>
      </c>
      <c r="N30" s="540" t="s">
        <v>336</v>
      </c>
    </row>
    <row r="31" spans="1:14" s="262" customFormat="1" ht="20.100000000000001" customHeight="1" thickBot="1" x14ac:dyDescent="0.3">
      <c r="A31" s="490"/>
      <c r="B31" s="491">
        <v>0</v>
      </c>
      <c r="C31" s="491"/>
      <c r="D31" s="491"/>
      <c r="E31" s="541">
        <v>1</v>
      </c>
      <c r="F31" s="494">
        <v>2</v>
      </c>
      <c r="G31" s="423">
        <v>3</v>
      </c>
      <c r="H31" s="423">
        <v>4</v>
      </c>
      <c r="I31" s="423">
        <v>5</v>
      </c>
      <c r="J31" s="538">
        <v>6</v>
      </c>
      <c r="K31" s="538">
        <v>7</v>
      </c>
      <c r="L31" s="538">
        <v>8</v>
      </c>
      <c r="M31" s="538">
        <v>9</v>
      </c>
      <c r="N31" s="495">
        <v>10</v>
      </c>
    </row>
    <row r="32" spans="1:14" s="262" customFormat="1" ht="21" customHeight="1" thickBot="1" x14ac:dyDescent="0.3">
      <c r="A32" s="542" t="s">
        <v>289</v>
      </c>
      <c r="B32" s="543"/>
      <c r="C32" s="543"/>
      <c r="D32" s="544"/>
      <c r="E32" s="545">
        <f t="shared" ref="E32:J32" si="2">+E33+E37+E40+E44+E47+E50</f>
        <v>4585</v>
      </c>
      <c r="F32" s="545">
        <f t="shared" si="2"/>
        <v>4342</v>
      </c>
      <c r="G32" s="545">
        <f t="shared" si="2"/>
        <v>9362</v>
      </c>
      <c r="H32" s="546">
        <f t="shared" si="2"/>
        <v>9089</v>
      </c>
      <c r="I32" s="547">
        <f t="shared" si="2"/>
        <v>49</v>
      </c>
      <c r="J32" s="547">
        <f t="shared" si="2"/>
        <v>57</v>
      </c>
      <c r="K32" s="548">
        <f>IF(J32=0,0,J32/H32)</f>
        <v>6.2713169765650787E-3</v>
      </c>
      <c r="L32" s="547">
        <f>+L33+L37+L40+L44+L47+L50</f>
        <v>3</v>
      </c>
      <c r="M32" s="547">
        <f>+M33+M37+M40+M44+M47+M50</f>
        <v>3</v>
      </c>
      <c r="N32" s="549">
        <f>IF(M32=0,0,M32/H32)</f>
        <v>3.3006931455605677E-4</v>
      </c>
    </row>
    <row r="33" spans="1:14" s="262" customFormat="1" ht="21" customHeight="1" x14ac:dyDescent="0.25">
      <c r="A33" s="550" t="s">
        <v>355</v>
      </c>
      <c r="B33" s="551"/>
      <c r="C33" s="551"/>
      <c r="D33" s="551"/>
      <c r="E33" s="552">
        <f>SUM(E34:E36)</f>
        <v>236</v>
      </c>
      <c r="F33" s="553">
        <f>SUM(F34:F36)</f>
        <v>236</v>
      </c>
      <c r="G33" s="553">
        <f t="shared" ref="G33:H33" si="3">SUM(G34:G36)</f>
        <v>861</v>
      </c>
      <c r="H33" s="553">
        <f t="shared" si="3"/>
        <v>611</v>
      </c>
      <c r="I33" s="554">
        <f>SUM(I34:I36)</f>
        <v>0</v>
      </c>
      <c r="J33" s="554">
        <f>SUM(J34:J36)</f>
        <v>0</v>
      </c>
      <c r="K33" s="555">
        <f t="shared" ref="K33:K50" si="4">IF(J33=0,0,J33/H33)</f>
        <v>0</v>
      </c>
      <c r="L33" s="554">
        <f>SUM(L34:L36)</f>
        <v>0</v>
      </c>
      <c r="M33" s="554">
        <f>SUM(M34:M36)</f>
        <v>0</v>
      </c>
      <c r="N33" s="556">
        <f t="shared" ref="N33:N50" si="5">IF(M33=0,0,M33/H33)</f>
        <v>0</v>
      </c>
    </row>
    <row r="34" spans="1:14" s="262" customFormat="1" ht="21" customHeight="1" x14ac:dyDescent="0.25">
      <c r="A34" s="504"/>
      <c r="B34" s="505" t="s">
        <v>356</v>
      </c>
      <c r="C34" s="505"/>
      <c r="D34" s="505"/>
      <c r="E34" s="405">
        <v>12</v>
      </c>
      <c r="F34" s="557">
        <v>5</v>
      </c>
      <c r="G34" s="558">
        <v>64</v>
      </c>
      <c r="H34" s="559">
        <v>34</v>
      </c>
      <c r="I34" s="560">
        <v>0</v>
      </c>
      <c r="J34" s="560">
        <v>0</v>
      </c>
      <c r="K34" s="513">
        <f t="shared" si="4"/>
        <v>0</v>
      </c>
      <c r="L34" s="561">
        <v>0</v>
      </c>
      <c r="M34" s="562">
        <v>0</v>
      </c>
      <c r="N34" s="563">
        <f t="shared" si="5"/>
        <v>0</v>
      </c>
    </row>
    <row r="35" spans="1:14" s="262" customFormat="1" ht="21" customHeight="1" x14ac:dyDescent="0.25">
      <c r="A35" s="504" t="s">
        <v>166</v>
      </c>
      <c r="B35" s="505" t="s">
        <v>357</v>
      </c>
      <c r="C35" s="505"/>
      <c r="D35" s="505"/>
      <c r="E35" s="564">
        <v>59</v>
      </c>
      <c r="F35" s="557">
        <v>65</v>
      </c>
      <c r="G35" s="558">
        <v>374</v>
      </c>
      <c r="H35" s="559">
        <v>152</v>
      </c>
      <c r="I35" s="560">
        <v>0</v>
      </c>
      <c r="J35" s="560">
        <v>0</v>
      </c>
      <c r="K35" s="513">
        <f t="shared" si="4"/>
        <v>0</v>
      </c>
      <c r="L35" s="561">
        <v>0</v>
      </c>
      <c r="M35" s="562">
        <v>0</v>
      </c>
      <c r="N35" s="563">
        <f t="shared" si="5"/>
        <v>0</v>
      </c>
    </row>
    <row r="36" spans="1:14" s="262" customFormat="1" ht="21" customHeight="1" x14ac:dyDescent="0.25">
      <c r="A36" s="504"/>
      <c r="B36" s="505" t="s">
        <v>358</v>
      </c>
      <c r="C36" s="505"/>
      <c r="D36" s="505"/>
      <c r="E36" s="565">
        <v>165</v>
      </c>
      <c r="F36" s="557">
        <v>166</v>
      </c>
      <c r="G36" s="558">
        <v>423</v>
      </c>
      <c r="H36" s="559">
        <v>425</v>
      </c>
      <c r="I36" s="560">
        <v>0</v>
      </c>
      <c r="J36" s="560">
        <v>0</v>
      </c>
      <c r="K36" s="513">
        <f t="shared" si="4"/>
        <v>0</v>
      </c>
      <c r="L36" s="561">
        <v>0</v>
      </c>
      <c r="M36" s="562">
        <v>0</v>
      </c>
      <c r="N36" s="563">
        <f t="shared" si="5"/>
        <v>0</v>
      </c>
    </row>
    <row r="37" spans="1:14" s="262" customFormat="1" ht="21" customHeight="1" x14ac:dyDescent="0.25">
      <c r="A37" s="550" t="s">
        <v>359</v>
      </c>
      <c r="B37" s="566"/>
      <c r="C37" s="566"/>
      <c r="D37" s="566"/>
      <c r="E37" s="567">
        <f t="shared" ref="E37:J37" si="6">SUM(E38:E39)</f>
        <v>3891</v>
      </c>
      <c r="F37" s="568">
        <f t="shared" si="6"/>
        <v>3708</v>
      </c>
      <c r="G37" s="568">
        <f t="shared" si="6"/>
        <v>7662</v>
      </c>
      <c r="H37" s="569">
        <f t="shared" si="6"/>
        <v>7597</v>
      </c>
      <c r="I37" s="570">
        <f t="shared" si="6"/>
        <v>48</v>
      </c>
      <c r="J37" s="570">
        <f t="shared" si="6"/>
        <v>56</v>
      </c>
      <c r="K37" s="571">
        <f t="shared" si="4"/>
        <v>7.3713307884691326E-3</v>
      </c>
      <c r="L37" s="570">
        <f>SUM(L38:L39)</f>
        <v>3</v>
      </c>
      <c r="M37" s="570">
        <f>SUM(M38:M39)</f>
        <v>3</v>
      </c>
      <c r="N37" s="572">
        <f t="shared" si="5"/>
        <v>3.9489272081084638E-4</v>
      </c>
    </row>
    <row r="38" spans="1:14" s="262" customFormat="1" ht="21" customHeight="1" x14ac:dyDescent="0.25">
      <c r="A38" s="504"/>
      <c r="B38" s="505" t="s">
        <v>360</v>
      </c>
      <c r="C38" s="505"/>
      <c r="D38" s="505"/>
      <c r="E38" s="405">
        <v>3195</v>
      </c>
      <c r="F38" s="557">
        <v>3220</v>
      </c>
      <c r="G38" s="558">
        <v>6505</v>
      </c>
      <c r="H38" s="559">
        <v>6819</v>
      </c>
      <c r="I38" s="560">
        <v>48</v>
      </c>
      <c r="J38" s="560">
        <v>56</v>
      </c>
      <c r="K38" s="513">
        <f t="shared" si="4"/>
        <v>8.2123478515911431E-3</v>
      </c>
      <c r="L38" s="561">
        <v>2</v>
      </c>
      <c r="M38" s="562">
        <v>2</v>
      </c>
      <c r="N38" s="563">
        <f t="shared" si="5"/>
        <v>2.9329813755682649E-4</v>
      </c>
    </row>
    <row r="39" spans="1:14" s="262" customFormat="1" ht="21" customHeight="1" x14ac:dyDescent="0.25">
      <c r="A39" s="504"/>
      <c r="B39" s="505" t="s">
        <v>361</v>
      </c>
      <c r="C39" s="505"/>
      <c r="D39" s="505"/>
      <c r="E39" s="565">
        <v>696</v>
      </c>
      <c r="F39" s="557">
        <v>488</v>
      </c>
      <c r="G39" s="558">
        <v>1157</v>
      </c>
      <c r="H39" s="559">
        <v>778</v>
      </c>
      <c r="I39" s="560">
        <v>0</v>
      </c>
      <c r="J39" s="561">
        <v>0</v>
      </c>
      <c r="K39" s="513">
        <f t="shared" si="4"/>
        <v>0</v>
      </c>
      <c r="L39" s="561">
        <v>1</v>
      </c>
      <c r="M39" s="562">
        <v>1</v>
      </c>
      <c r="N39" s="573">
        <f t="shared" si="5"/>
        <v>1.2853470437017994E-3</v>
      </c>
    </row>
    <row r="40" spans="1:14" s="262" customFormat="1" ht="21" customHeight="1" x14ac:dyDescent="0.25">
      <c r="A40" s="550" t="s">
        <v>362</v>
      </c>
      <c r="B40" s="566"/>
      <c r="C40" s="566"/>
      <c r="D40" s="566"/>
      <c r="E40" s="567">
        <f t="shared" ref="E40:J40" si="7">SUM(E41:E43)</f>
        <v>17</v>
      </c>
      <c r="F40" s="568">
        <f t="shared" si="7"/>
        <v>11</v>
      </c>
      <c r="G40" s="568">
        <f t="shared" si="7"/>
        <v>55</v>
      </c>
      <c r="H40" s="569">
        <f t="shared" si="7"/>
        <v>36</v>
      </c>
      <c r="I40" s="570">
        <f t="shared" si="7"/>
        <v>0</v>
      </c>
      <c r="J40" s="570">
        <f t="shared" si="7"/>
        <v>0</v>
      </c>
      <c r="K40" s="571">
        <f t="shared" si="4"/>
        <v>0</v>
      </c>
      <c r="L40" s="570">
        <f>SUM(L41:L43)</f>
        <v>0</v>
      </c>
      <c r="M40" s="570">
        <f>SUM(M41:M43)</f>
        <v>0</v>
      </c>
      <c r="N40" s="572">
        <f t="shared" si="5"/>
        <v>0</v>
      </c>
    </row>
    <row r="41" spans="1:14" s="262" customFormat="1" ht="21" customHeight="1" x14ac:dyDescent="0.25">
      <c r="A41" s="504"/>
      <c r="B41" s="505" t="s">
        <v>356</v>
      </c>
      <c r="C41" s="505"/>
      <c r="D41" s="505"/>
      <c r="E41" s="405">
        <v>1</v>
      </c>
      <c r="F41" s="557">
        <v>1</v>
      </c>
      <c r="G41" s="558">
        <v>4</v>
      </c>
      <c r="H41" s="559">
        <v>8</v>
      </c>
      <c r="I41" s="560">
        <v>0</v>
      </c>
      <c r="J41" s="561">
        <v>0</v>
      </c>
      <c r="K41" s="513">
        <f t="shared" si="4"/>
        <v>0</v>
      </c>
      <c r="L41" s="561">
        <v>0</v>
      </c>
      <c r="M41" s="562">
        <v>0</v>
      </c>
      <c r="N41" s="573">
        <f t="shared" si="5"/>
        <v>0</v>
      </c>
    </row>
    <row r="42" spans="1:14" s="262" customFormat="1" ht="21" customHeight="1" x14ac:dyDescent="0.25">
      <c r="A42" s="504"/>
      <c r="B42" s="505" t="s">
        <v>357</v>
      </c>
      <c r="C42" s="505"/>
      <c r="D42" s="505"/>
      <c r="E42" s="564">
        <v>8</v>
      </c>
      <c r="F42" s="557">
        <v>5</v>
      </c>
      <c r="G42" s="558">
        <v>27</v>
      </c>
      <c r="H42" s="559">
        <v>19</v>
      </c>
      <c r="I42" s="560">
        <v>0</v>
      </c>
      <c r="J42" s="561">
        <v>0</v>
      </c>
      <c r="K42" s="574">
        <f t="shared" si="4"/>
        <v>0</v>
      </c>
      <c r="L42" s="561">
        <v>0</v>
      </c>
      <c r="M42" s="562">
        <v>0</v>
      </c>
      <c r="N42" s="573">
        <f t="shared" si="5"/>
        <v>0</v>
      </c>
    </row>
    <row r="43" spans="1:14" s="262" customFormat="1" ht="21" customHeight="1" x14ac:dyDescent="0.25">
      <c r="A43" s="504"/>
      <c r="B43" s="505" t="s">
        <v>358</v>
      </c>
      <c r="C43" s="505"/>
      <c r="D43" s="505"/>
      <c r="E43" s="565">
        <v>8</v>
      </c>
      <c r="F43" s="557">
        <v>5</v>
      </c>
      <c r="G43" s="558">
        <v>24</v>
      </c>
      <c r="H43" s="559">
        <v>9</v>
      </c>
      <c r="I43" s="560">
        <v>0</v>
      </c>
      <c r="J43" s="561">
        <v>0</v>
      </c>
      <c r="K43" s="574">
        <f t="shared" si="4"/>
        <v>0</v>
      </c>
      <c r="L43" s="561">
        <v>0</v>
      </c>
      <c r="M43" s="562">
        <v>0</v>
      </c>
      <c r="N43" s="573">
        <f t="shared" si="5"/>
        <v>0</v>
      </c>
    </row>
    <row r="44" spans="1:14" s="262" customFormat="1" ht="21" customHeight="1" x14ac:dyDescent="0.25">
      <c r="A44" s="550" t="s">
        <v>363</v>
      </c>
      <c r="B44" s="566"/>
      <c r="C44" s="566"/>
      <c r="D44" s="566"/>
      <c r="E44" s="567">
        <f t="shared" ref="E44:J44" si="8">SUM(E45:E46)</f>
        <v>438</v>
      </c>
      <c r="F44" s="568">
        <f t="shared" si="8"/>
        <v>385</v>
      </c>
      <c r="G44" s="568">
        <f t="shared" si="8"/>
        <v>781</v>
      </c>
      <c r="H44" s="569">
        <f t="shared" si="8"/>
        <v>843</v>
      </c>
      <c r="I44" s="570">
        <f t="shared" si="8"/>
        <v>1</v>
      </c>
      <c r="J44" s="570">
        <f t="shared" si="8"/>
        <v>1</v>
      </c>
      <c r="K44" s="571">
        <f t="shared" si="4"/>
        <v>1.1862396204033216E-3</v>
      </c>
      <c r="L44" s="570">
        <f>SUM(L45:L46)</f>
        <v>0</v>
      </c>
      <c r="M44" s="570">
        <f>SUM(M45:M46)</f>
        <v>0</v>
      </c>
      <c r="N44" s="572">
        <f t="shared" si="5"/>
        <v>0</v>
      </c>
    </row>
    <row r="45" spans="1:14" s="262" customFormat="1" ht="21" customHeight="1" x14ac:dyDescent="0.25">
      <c r="A45" s="504"/>
      <c r="B45" s="505" t="s">
        <v>360</v>
      </c>
      <c r="C45" s="505"/>
      <c r="D45" s="505"/>
      <c r="E45" s="405">
        <v>391</v>
      </c>
      <c r="F45" s="575">
        <v>367</v>
      </c>
      <c r="G45" s="576">
        <v>694</v>
      </c>
      <c r="H45" s="577">
        <v>810</v>
      </c>
      <c r="I45" s="561">
        <v>1</v>
      </c>
      <c r="J45" s="561">
        <v>1</v>
      </c>
      <c r="K45" s="513">
        <f t="shared" si="4"/>
        <v>1.2345679012345679E-3</v>
      </c>
      <c r="L45" s="561">
        <v>0</v>
      </c>
      <c r="M45" s="562">
        <v>0</v>
      </c>
      <c r="N45" s="573">
        <f t="shared" si="5"/>
        <v>0</v>
      </c>
    </row>
    <row r="46" spans="1:14" s="262" customFormat="1" ht="21" customHeight="1" x14ac:dyDescent="0.25">
      <c r="A46" s="504"/>
      <c r="B46" s="505" t="s">
        <v>361</v>
      </c>
      <c r="C46" s="505"/>
      <c r="D46" s="505"/>
      <c r="E46" s="565">
        <v>47</v>
      </c>
      <c r="F46" s="575">
        <v>18</v>
      </c>
      <c r="G46" s="576">
        <v>87</v>
      </c>
      <c r="H46" s="577">
        <v>33</v>
      </c>
      <c r="I46" s="561">
        <v>0</v>
      </c>
      <c r="J46" s="561">
        <v>0</v>
      </c>
      <c r="K46" s="513">
        <f t="shared" si="4"/>
        <v>0</v>
      </c>
      <c r="L46" s="561">
        <v>0</v>
      </c>
      <c r="M46" s="562">
        <v>0</v>
      </c>
      <c r="N46" s="573">
        <f t="shared" si="5"/>
        <v>0</v>
      </c>
    </row>
    <row r="47" spans="1:14" s="262" customFormat="1" ht="21" customHeight="1" x14ac:dyDescent="0.25">
      <c r="A47" s="550" t="s">
        <v>364</v>
      </c>
      <c r="B47" s="566"/>
      <c r="C47" s="566"/>
      <c r="D47" s="566"/>
      <c r="E47" s="567">
        <f t="shared" ref="E47:J47" si="9">SUM(E48:E49)</f>
        <v>3</v>
      </c>
      <c r="F47" s="568">
        <f t="shared" si="9"/>
        <v>2</v>
      </c>
      <c r="G47" s="568">
        <f t="shared" si="9"/>
        <v>3</v>
      </c>
      <c r="H47" s="569">
        <f t="shared" si="9"/>
        <v>2</v>
      </c>
      <c r="I47" s="570">
        <f t="shared" si="9"/>
        <v>0</v>
      </c>
      <c r="J47" s="570">
        <f t="shared" si="9"/>
        <v>0</v>
      </c>
      <c r="K47" s="571">
        <f t="shared" si="4"/>
        <v>0</v>
      </c>
      <c r="L47" s="570">
        <f>SUM(L48:L49)</f>
        <v>0</v>
      </c>
      <c r="M47" s="570">
        <f>SUM(M48:M49)</f>
        <v>0</v>
      </c>
      <c r="N47" s="572">
        <f t="shared" si="5"/>
        <v>0</v>
      </c>
    </row>
    <row r="48" spans="1:14" s="262" customFormat="1" ht="21" customHeight="1" x14ac:dyDescent="0.25">
      <c r="A48" s="504"/>
      <c r="B48" s="505" t="s">
        <v>360</v>
      </c>
      <c r="C48" s="505"/>
      <c r="D48" s="505"/>
      <c r="E48" s="405">
        <v>2</v>
      </c>
      <c r="F48" s="575">
        <v>2</v>
      </c>
      <c r="G48" s="576">
        <v>2</v>
      </c>
      <c r="H48" s="577">
        <v>2</v>
      </c>
      <c r="I48" s="561">
        <v>0</v>
      </c>
      <c r="J48" s="561">
        <v>0</v>
      </c>
      <c r="K48" s="513">
        <f t="shared" si="4"/>
        <v>0</v>
      </c>
      <c r="L48" s="561">
        <v>0</v>
      </c>
      <c r="M48" s="562">
        <v>0</v>
      </c>
      <c r="N48" s="563">
        <f t="shared" si="5"/>
        <v>0</v>
      </c>
    </row>
    <row r="49" spans="1:14" s="262" customFormat="1" ht="21" customHeight="1" x14ac:dyDescent="0.25">
      <c r="A49" s="578"/>
      <c r="B49" s="579" t="s">
        <v>361</v>
      </c>
      <c r="C49" s="579"/>
      <c r="D49" s="579"/>
      <c r="E49" s="565">
        <v>1</v>
      </c>
      <c r="F49" s="575">
        <v>0</v>
      </c>
      <c r="G49" s="576">
        <v>1</v>
      </c>
      <c r="H49" s="577">
        <v>0</v>
      </c>
      <c r="I49" s="561">
        <v>0</v>
      </c>
      <c r="J49" s="561">
        <v>0</v>
      </c>
      <c r="K49" s="513">
        <f t="shared" si="4"/>
        <v>0</v>
      </c>
      <c r="L49" s="561">
        <v>0</v>
      </c>
      <c r="M49" s="562">
        <v>0</v>
      </c>
      <c r="N49" s="573">
        <f t="shared" si="5"/>
        <v>0</v>
      </c>
    </row>
    <row r="50" spans="1:14" s="262" customFormat="1" ht="21" customHeight="1" thickBot="1" x14ac:dyDescent="0.3">
      <c r="A50" s="580" t="s">
        <v>365</v>
      </c>
      <c r="B50" s="581"/>
      <c r="C50" s="581"/>
      <c r="D50" s="581"/>
      <c r="E50" s="582">
        <v>0</v>
      </c>
      <c r="F50" s="582">
        <v>0</v>
      </c>
      <c r="G50" s="582">
        <v>0</v>
      </c>
      <c r="H50" s="583">
        <v>0</v>
      </c>
      <c r="I50" s="584">
        <v>0</v>
      </c>
      <c r="J50" s="584">
        <v>0</v>
      </c>
      <c r="K50" s="585">
        <f t="shared" si="4"/>
        <v>0</v>
      </c>
      <c r="L50" s="584">
        <v>0</v>
      </c>
      <c r="M50" s="584">
        <v>0</v>
      </c>
      <c r="N50" s="586">
        <f t="shared" si="5"/>
        <v>0</v>
      </c>
    </row>
    <row r="51" spans="1:14" ht="20.100000000000001" customHeight="1" x14ac:dyDescent="0.2">
      <c r="A51" s="1" t="s">
        <v>366</v>
      </c>
    </row>
    <row r="52" spans="1:14" ht="9" customHeight="1" x14ac:dyDescent="0.2"/>
    <row r="53" spans="1:14" ht="14.25" x14ac:dyDescent="0.2">
      <c r="A53" s="422" t="s">
        <v>298</v>
      </c>
    </row>
    <row r="54" spans="1:14" x14ac:dyDescent="0.2">
      <c r="K54" s="1" t="s">
        <v>367</v>
      </c>
    </row>
  </sheetData>
  <mergeCells count="19">
    <mergeCell ref="I27:N27"/>
    <mergeCell ref="E3:F3"/>
    <mergeCell ref="G3:H3"/>
    <mergeCell ref="I3:N3"/>
    <mergeCell ref="E4:F4"/>
    <mergeCell ref="G4:H4"/>
    <mergeCell ref="I4:K4"/>
    <mergeCell ref="L4:N4"/>
    <mergeCell ref="E5:F5"/>
    <mergeCell ref="G5:H5"/>
    <mergeCell ref="A21:F21"/>
    <mergeCell ref="E27:F27"/>
    <mergeCell ref="G27:H27"/>
    <mergeCell ref="E28:F28"/>
    <mergeCell ref="G28:H28"/>
    <mergeCell ref="I28:K28"/>
    <mergeCell ref="L28:N28"/>
    <mergeCell ref="E29:F29"/>
    <mergeCell ref="G29:H29"/>
  </mergeCells>
  <pageMargins left="0.62992125984251968" right="0.15748031496062992" top="0.62992125984251968" bottom="0.51181102362204722" header="0.51181102362204722" footer="0.51181102362204722"/>
  <pageSetup paperSize="9" scale="65" fitToHeight="0" orientation="portrait" r:id="rId1"/>
  <headerFooter alignWithMargins="0">
    <oddHeader>&amp;C14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="90" zoomScaleNormal="90" workbookViewId="0">
      <selection activeCell="N28" sqref="N28"/>
    </sheetView>
  </sheetViews>
  <sheetFormatPr defaultColWidth="9.140625" defaultRowHeight="12.75" x14ac:dyDescent="0.2"/>
  <cols>
    <col min="1" max="1" width="9.140625" style="1" customWidth="1"/>
    <col min="2" max="3" width="9.140625" style="1"/>
    <col min="4" max="4" width="16.140625" style="1" customWidth="1"/>
    <col min="5" max="6" width="28.7109375" style="1" customWidth="1"/>
    <col min="7" max="8" width="17.7109375" style="1" customWidth="1"/>
    <col min="9" max="13" width="9.140625" style="1"/>
    <col min="14" max="15" width="11.42578125" style="1" customWidth="1"/>
    <col min="16" max="16384" width="9.140625" style="1"/>
  </cols>
  <sheetData>
    <row r="1" spans="1:8" s="262" customFormat="1" ht="18" customHeight="1" x14ac:dyDescent="0.25">
      <c r="A1" s="587" t="s">
        <v>368</v>
      </c>
      <c r="B1" s="262" t="s">
        <v>369</v>
      </c>
    </row>
    <row r="2" spans="1:8" ht="23.1" customHeight="1" x14ac:dyDescent="0.25">
      <c r="A2" s="588" t="s">
        <v>225</v>
      </c>
      <c r="B2" s="589"/>
      <c r="C2" s="589"/>
      <c r="D2" s="589"/>
      <c r="E2" s="449" t="s">
        <v>370</v>
      </c>
      <c r="F2" s="590" t="s">
        <v>371</v>
      </c>
      <c r="G2" s="591"/>
      <c r="H2" s="592" t="s">
        <v>332</v>
      </c>
    </row>
    <row r="3" spans="1:8" ht="23.1" customHeight="1" x14ac:dyDescent="0.25">
      <c r="A3" s="593" t="s">
        <v>71</v>
      </c>
      <c r="B3" s="594"/>
      <c r="C3" s="594"/>
      <c r="D3" s="594"/>
      <c r="E3" s="595">
        <f>E4+E9+E15</f>
        <v>4935</v>
      </c>
      <c r="F3" s="596">
        <f>+F4+F9+F15</f>
        <v>5255</v>
      </c>
      <c r="G3" s="597">
        <v>1</v>
      </c>
      <c r="H3" s="598"/>
    </row>
    <row r="4" spans="1:8" ht="23.1" customHeight="1" x14ac:dyDescent="0.25">
      <c r="A4" s="599" t="s">
        <v>372</v>
      </c>
      <c r="B4" s="151"/>
      <c r="C4" s="151"/>
      <c r="D4" s="151"/>
      <c r="E4" s="564">
        <f>SUM(E5:E8)</f>
        <v>1515</v>
      </c>
      <c r="F4" s="600">
        <f>SUM(F5:F8)</f>
        <v>1633</v>
      </c>
      <c r="G4" s="601">
        <f>IF(F3=0,0,F4/F3)</f>
        <v>0.31075166508087537</v>
      </c>
      <c r="H4" s="602">
        <v>1</v>
      </c>
    </row>
    <row r="5" spans="1:8" ht="23.1" customHeight="1" x14ac:dyDescent="0.25">
      <c r="A5" s="603" t="s">
        <v>373</v>
      </c>
      <c r="B5" s="151"/>
      <c r="C5" s="151"/>
      <c r="D5" s="151"/>
      <c r="E5" s="564">
        <v>811</v>
      </c>
      <c r="F5" s="604">
        <v>934</v>
      </c>
      <c r="G5" s="605">
        <f>IF(F3=0,0,F5/F3)</f>
        <v>0.17773549000951475</v>
      </c>
      <c r="H5" s="606">
        <f>IF(F4=0,0,F5/F4)</f>
        <v>0.57195345988977342</v>
      </c>
    </row>
    <row r="6" spans="1:8" ht="23.1" customHeight="1" x14ac:dyDescent="0.25">
      <c r="A6" s="607" t="s">
        <v>374</v>
      </c>
      <c r="B6" s="151"/>
      <c r="C6" s="151"/>
      <c r="D6" s="151"/>
      <c r="E6" s="564">
        <v>0</v>
      </c>
      <c r="F6" s="604">
        <v>0</v>
      </c>
      <c r="G6" s="605">
        <f>IF(F3=0,0,F6/F3)</f>
        <v>0</v>
      </c>
      <c r="H6" s="606">
        <f>IF(F4=0,0,F6/F4)</f>
        <v>0</v>
      </c>
    </row>
    <row r="7" spans="1:8" ht="23.1" customHeight="1" x14ac:dyDescent="0.25">
      <c r="A7" s="608" t="s">
        <v>375</v>
      </c>
      <c r="B7" s="151"/>
      <c r="C7" s="151"/>
      <c r="D7" s="151"/>
      <c r="E7" s="564">
        <v>0</v>
      </c>
      <c r="F7" s="604">
        <v>2</v>
      </c>
      <c r="G7" s="605">
        <f>IF(F3=0,0,F7/F3)</f>
        <v>3.8058991436726926E-4</v>
      </c>
      <c r="H7" s="606">
        <f>IF(F4=0,0,F7/F4)</f>
        <v>1.224739742804654E-3</v>
      </c>
    </row>
    <row r="8" spans="1:8" ht="23.1" customHeight="1" x14ac:dyDescent="0.25">
      <c r="A8" s="607" t="s">
        <v>376</v>
      </c>
      <c r="B8" s="151"/>
      <c r="C8" s="151"/>
      <c r="D8" s="151"/>
      <c r="E8" s="564">
        <v>704</v>
      </c>
      <c r="F8" s="604">
        <v>697</v>
      </c>
      <c r="G8" s="605">
        <f>IF(F3=0,0,F8/F3)</f>
        <v>0.13263558515699334</v>
      </c>
      <c r="H8" s="606">
        <f>IF(F4=0,0,F8/F4)</f>
        <v>0.4268218003674219</v>
      </c>
    </row>
    <row r="9" spans="1:8" ht="23.1" customHeight="1" x14ac:dyDescent="0.25">
      <c r="A9" s="609" t="s">
        <v>377</v>
      </c>
      <c r="B9" s="610"/>
      <c r="C9" s="610"/>
      <c r="D9" s="610"/>
      <c r="E9" s="405">
        <f>SUM(E10:E13)</f>
        <v>3419</v>
      </c>
      <c r="F9" s="611">
        <f>SUM(F10:F13)</f>
        <v>3622</v>
      </c>
      <c r="G9" s="612">
        <f>IF(F3=0,0,F9/F3)</f>
        <v>0.68924833491912463</v>
      </c>
      <c r="H9" s="602">
        <v>1</v>
      </c>
    </row>
    <row r="10" spans="1:8" ht="23.1" customHeight="1" x14ac:dyDescent="0.25">
      <c r="A10" s="603" t="s">
        <v>373</v>
      </c>
      <c r="B10" s="151"/>
      <c r="C10" s="151"/>
      <c r="D10" s="151"/>
      <c r="E10" s="564">
        <v>49</v>
      </c>
      <c r="F10" s="604">
        <v>99</v>
      </c>
      <c r="G10" s="605">
        <f>IF(F3=0,0,F10/F3)</f>
        <v>1.8839200761179828E-2</v>
      </c>
      <c r="H10" s="606">
        <f>IF(F9=0,0,F10/F9)</f>
        <v>2.7332965212589728E-2</v>
      </c>
    </row>
    <row r="11" spans="1:8" ht="23.1" customHeight="1" x14ac:dyDescent="0.25">
      <c r="A11" s="607" t="s">
        <v>374</v>
      </c>
      <c r="B11" s="151"/>
      <c r="C11" s="151"/>
      <c r="D11" s="151"/>
      <c r="E11" s="564">
        <v>1</v>
      </c>
      <c r="F11" s="604">
        <v>0</v>
      </c>
      <c r="G11" s="605">
        <f>IF(F3=0,0,F11/F3)</f>
        <v>0</v>
      </c>
      <c r="H11" s="606">
        <f>IF(F9=0,0,F11/F9)</f>
        <v>0</v>
      </c>
    </row>
    <row r="12" spans="1:8" ht="23.1" customHeight="1" x14ac:dyDescent="0.25">
      <c r="A12" s="608" t="s">
        <v>375</v>
      </c>
      <c r="B12" s="151"/>
      <c r="C12" s="151"/>
      <c r="D12" s="151"/>
      <c r="E12" s="564">
        <v>0</v>
      </c>
      <c r="F12" s="604">
        <v>1</v>
      </c>
      <c r="G12" s="605">
        <f>IF(F3=0,0,F12/F3)</f>
        <v>1.9029495718363463E-4</v>
      </c>
      <c r="H12" s="606">
        <f>IF(F9=0,0,F12/F9)</f>
        <v>2.7609055770292659E-4</v>
      </c>
    </row>
    <row r="13" spans="1:8" ht="23.1" customHeight="1" x14ac:dyDescent="0.25">
      <c r="A13" s="613" t="s">
        <v>376</v>
      </c>
      <c r="B13" s="505"/>
      <c r="C13" s="505"/>
      <c r="D13" s="505"/>
      <c r="E13" s="614">
        <v>3369</v>
      </c>
      <c r="F13" s="615">
        <v>3522</v>
      </c>
      <c r="G13" s="616">
        <f>IF(F3=0,0,F13/F3)</f>
        <v>0.6702188392007612</v>
      </c>
      <c r="H13" s="617">
        <f>IF(F9=0,0,F13/F9)</f>
        <v>0.9723909442297074</v>
      </c>
    </row>
    <row r="14" spans="1:8" ht="23.1" customHeight="1" x14ac:dyDescent="0.25">
      <c r="A14" s="618" t="s">
        <v>378</v>
      </c>
      <c r="B14" s="619"/>
      <c r="C14" s="619"/>
      <c r="D14" s="619"/>
      <c r="E14" s="620"/>
      <c r="F14" s="621"/>
      <c r="G14" s="622"/>
      <c r="H14" s="623"/>
    </row>
    <row r="15" spans="1:8" ht="23.1" customHeight="1" x14ac:dyDescent="0.25">
      <c r="A15" s="624" t="s">
        <v>379</v>
      </c>
      <c r="B15" s="625"/>
      <c r="C15" s="625"/>
      <c r="D15" s="625"/>
      <c r="E15" s="626">
        <v>1</v>
      </c>
      <c r="F15" s="627">
        <v>0</v>
      </c>
      <c r="G15" s="628">
        <f>IF(F3=0,0,F15/F3)</f>
        <v>0</v>
      </c>
      <c r="H15" s="629">
        <v>1</v>
      </c>
    </row>
    <row r="16" spans="1:8" ht="18" customHeight="1" x14ac:dyDescent="0.25">
      <c r="A16" s="630"/>
      <c r="B16" s="631"/>
      <c r="C16" s="631"/>
      <c r="D16" s="631"/>
      <c r="E16" s="631"/>
      <c r="F16" s="632"/>
      <c r="G16" s="633"/>
      <c r="H16" s="633"/>
    </row>
    <row r="17" spans="1:8" s="262" customFormat="1" ht="18" customHeight="1" x14ac:dyDescent="0.25">
      <c r="A17" s="587" t="s">
        <v>380</v>
      </c>
      <c r="B17" s="262" t="s">
        <v>381</v>
      </c>
    </row>
    <row r="18" spans="1:8" ht="23.1" customHeight="1" x14ac:dyDescent="0.25">
      <c r="A18" s="588" t="s">
        <v>225</v>
      </c>
      <c r="B18" s="589"/>
      <c r="C18" s="589"/>
      <c r="D18" s="589"/>
      <c r="E18" s="449" t="s">
        <v>370</v>
      </c>
      <c r="F18" s="590" t="s">
        <v>371</v>
      </c>
      <c r="G18" s="591"/>
      <c r="H18" s="592" t="s">
        <v>332</v>
      </c>
    </row>
    <row r="19" spans="1:8" ht="23.1" customHeight="1" x14ac:dyDescent="0.25">
      <c r="A19" s="634" t="s">
        <v>71</v>
      </c>
      <c r="B19" s="635"/>
      <c r="C19" s="635"/>
      <c r="D19" s="635"/>
      <c r="E19" s="595">
        <f>E20+E26+E32</f>
        <v>1516</v>
      </c>
      <c r="F19" s="636">
        <f>+F20+F26+F32</f>
        <v>1633</v>
      </c>
      <c r="G19" s="597">
        <v>1</v>
      </c>
      <c r="H19" s="598"/>
    </row>
    <row r="20" spans="1:8" ht="23.1" customHeight="1" x14ac:dyDescent="0.25">
      <c r="A20" s="599" t="s">
        <v>382</v>
      </c>
      <c r="B20" s="637"/>
      <c r="C20" s="637"/>
      <c r="D20" s="637"/>
      <c r="E20" s="564">
        <f>SUM(E21:E24)</f>
        <v>811</v>
      </c>
      <c r="F20" s="600">
        <f>SUM(F21:F24)</f>
        <v>934</v>
      </c>
      <c r="G20" s="638">
        <f>IF(F19=0,0,F20/F19)</f>
        <v>0.57195345988977342</v>
      </c>
      <c r="H20" s="639">
        <v>1</v>
      </c>
    </row>
    <row r="21" spans="1:8" ht="23.1" customHeight="1" x14ac:dyDescent="0.25">
      <c r="A21" s="608" t="s">
        <v>383</v>
      </c>
      <c r="B21" s="151" t="s">
        <v>286</v>
      </c>
      <c r="C21" s="151"/>
      <c r="D21" s="151"/>
      <c r="E21" s="564">
        <v>2</v>
      </c>
      <c r="F21" s="604">
        <v>5</v>
      </c>
      <c r="G21" s="606">
        <f>IF(F19=0,0,F21/F19)</f>
        <v>3.0618493570116348E-3</v>
      </c>
      <c r="H21" s="640">
        <f>IF(F20=0,0,F21/F20)</f>
        <v>5.3533190578158455E-3</v>
      </c>
    </row>
    <row r="22" spans="1:8" ht="23.1" customHeight="1" x14ac:dyDescent="0.25">
      <c r="A22" s="608" t="s">
        <v>383</v>
      </c>
      <c r="B22" s="151" t="s">
        <v>287</v>
      </c>
      <c r="C22" s="151"/>
      <c r="D22" s="151"/>
      <c r="E22" s="564">
        <v>495</v>
      </c>
      <c r="F22" s="604">
        <v>550</v>
      </c>
      <c r="G22" s="606">
        <f>IF(F19=0,0,F22/F19)</f>
        <v>0.33680342927127987</v>
      </c>
      <c r="H22" s="640">
        <f>IF(F20=0,0,F22/F20)</f>
        <v>0.58886509635974305</v>
      </c>
    </row>
    <row r="23" spans="1:8" ht="23.1" customHeight="1" x14ac:dyDescent="0.25">
      <c r="A23" s="608" t="s">
        <v>383</v>
      </c>
      <c r="B23" s="151" t="s">
        <v>288</v>
      </c>
      <c r="C23" s="151"/>
      <c r="D23" s="151"/>
      <c r="E23" s="564">
        <v>314</v>
      </c>
      <c r="F23" s="604">
        <v>379</v>
      </c>
      <c r="G23" s="606">
        <f>IF(F19=0,0,F23/F19)</f>
        <v>0.23208818126148192</v>
      </c>
      <c r="H23" s="640">
        <f>IF(F20=0,0,F23/F20)</f>
        <v>0.40578158458244112</v>
      </c>
    </row>
    <row r="24" spans="1:8" ht="23.1" customHeight="1" x14ac:dyDescent="0.25">
      <c r="A24" s="641" t="s">
        <v>383</v>
      </c>
      <c r="B24" s="642" t="s">
        <v>384</v>
      </c>
      <c r="C24" s="642"/>
      <c r="D24" s="642"/>
      <c r="E24" s="565">
        <v>0</v>
      </c>
      <c r="F24" s="595">
        <v>0</v>
      </c>
      <c r="G24" s="606">
        <f>IF(F19=0,0,F24/F19)</f>
        <v>0</v>
      </c>
      <c r="H24" s="643">
        <f>IF(F20=0,0,F24/F20)</f>
        <v>0</v>
      </c>
    </row>
    <row r="25" spans="1:8" ht="23.1" customHeight="1" x14ac:dyDescent="0.25">
      <c r="A25" s="644" t="s">
        <v>385</v>
      </c>
      <c r="B25" s="637"/>
      <c r="C25" s="637"/>
      <c r="D25" s="637"/>
      <c r="E25" s="564"/>
      <c r="F25" s="604"/>
      <c r="G25" s="645"/>
      <c r="H25" s="646"/>
    </row>
    <row r="26" spans="1:8" ht="23.1" customHeight="1" x14ac:dyDescent="0.25">
      <c r="A26" s="599" t="s">
        <v>386</v>
      </c>
      <c r="B26" s="637"/>
      <c r="C26" s="637"/>
      <c r="D26" s="637"/>
      <c r="E26" s="564">
        <f>SUM(E27:E30)</f>
        <v>704</v>
      </c>
      <c r="F26" s="600">
        <f>SUM(F27:F30)</f>
        <v>699</v>
      </c>
      <c r="G26" s="647">
        <f>IF(F19=0,0,F26/F19)</f>
        <v>0.42804654011022658</v>
      </c>
      <c r="H26" s="648">
        <v>1</v>
      </c>
    </row>
    <row r="27" spans="1:8" ht="23.1" customHeight="1" x14ac:dyDescent="0.25">
      <c r="A27" s="608" t="s">
        <v>383</v>
      </c>
      <c r="B27" s="151" t="s">
        <v>286</v>
      </c>
      <c r="C27" s="151"/>
      <c r="D27" s="151"/>
      <c r="E27" s="564">
        <v>5</v>
      </c>
      <c r="F27" s="604">
        <v>2</v>
      </c>
      <c r="G27" s="606">
        <f>IF(F19=0,0,F27/F19)</f>
        <v>1.224739742804654E-3</v>
      </c>
      <c r="H27" s="640">
        <f>IF(F26=0,0,F27/F26)</f>
        <v>2.8612303290414878E-3</v>
      </c>
    </row>
    <row r="28" spans="1:8" ht="23.1" customHeight="1" x14ac:dyDescent="0.25">
      <c r="A28" s="608" t="s">
        <v>383</v>
      </c>
      <c r="B28" s="151" t="s">
        <v>287</v>
      </c>
      <c r="C28" s="151"/>
      <c r="D28" s="151"/>
      <c r="E28" s="564">
        <v>404</v>
      </c>
      <c r="F28" s="604">
        <v>369</v>
      </c>
      <c r="G28" s="606">
        <f>IF(F19=0,0,F28/F19)</f>
        <v>0.22596448254745866</v>
      </c>
      <c r="H28" s="640">
        <f>IF(F26=0,0,F28/F26)</f>
        <v>0.52789699570815452</v>
      </c>
    </row>
    <row r="29" spans="1:8" ht="23.1" customHeight="1" x14ac:dyDescent="0.25">
      <c r="A29" s="608" t="s">
        <v>383</v>
      </c>
      <c r="B29" s="151" t="s">
        <v>288</v>
      </c>
      <c r="C29" s="151"/>
      <c r="D29" s="151"/>
      <c r="E29" s="564">
        <v>295</v>
      </c>
      <c r="F29" s="604">
        <v>328</v>
      </c>
      <c r="G29" s="606">
        <f>IF(F19=0,0,F29/F19)</f>
        <v>0.20085731781996327</v>
      </c>
      <c r="H29" s="640">
        <f>IF(F26=0,0,F29/F26)</f>
        <v>0.46924177396280403</v>
      </c>
    </row>
    <row r="30" spans="1:8" ht="23.1" customHeight="1" x14ac:dyDescent="0.25">
      <c r="A30" s="641" t="s">
        <v>383</v>
      </c>
      <c r="B30" s="642" t="s">
        <v>384</v>
      </c>
      <c r="C30" s="642"/>
      <c r="D30" s="642"/>
      <c r="E30" s="565">
        <v>0</v>
      </c>
      <c r="F30" s="595">
        <v>0</v>
      </c>
      <c r="G30" s="617">
        <f>IF(F19=0,0,F30/F19)</f>
        <v>0</v>
      </c>
      <c r="H30" s="649">
        <f>IF(F26=0,0,F30/F26)</f>
        <v>0</v>
      </c>
    </row>
    <row r="31" spans="1:8" ht="23.1" customHeight="1" x14ac:dyDescent="0.25">
      <c r="A31" s="618" t="s">
        <v>378</v>
      </c>
      <c r="B31" s="650"/>
      <c r="C31" s="651"/>
      <c r="D31" s="652"/>
      <c r="E31" s="405"/>
      <c r="F31" s="653"/>
      <c r="G31" s="654"/>
      <c r="H31" s="645"/>
    </row>
    <row r="32" spans="1:8" ht="23.1" customHeight="1" x14ac:dyDescent="0.25">
      <c r="A32" s="655" t="s">
        <v>379</v>
      </c>
      <c r="B32" s="637"/>
      <c r="C32" s="637"/>
      <c r="D32" s="637"/>
      <c r="E32" s="564">
        <f>SUM(E33:E36)</f>
        <v>1</v>
      </c>
      <c r="F32" s="600">
        <f>SUM(F33:F36)</f>
        <v>0</v>
      </c>
      <c r="G32" s="647">
        <f>IF(F19=0,0,F32/F19)</f>
        <v>0</v>
      </c>
      <c r="H32" s="656">
        <v>1</v>
      </c>
    </row>
    <row r="33" spans="1:8" ht="23.1" customHeight="1" x14ac:dyDescent="0.25">
      <c r="A33" s="608" t="s">
        <v>383</v>
      </c>
      <c r="B33" s="151" t="s">
        <v>286</v>
      </c>
      <c r="C33" s="151"/>
      <c r="D33" s="151"/>
      <c r="E33" s="564">
        <v>0</v>
      </c>
      <c r="F33" s="604">
        <v>0</v>
      </c>
      <c r="G33" s="606">
        <f>IF(F19=0,0,F33/F19)</f>
        <v>0</v>
      </c>
      <c r="H33" s="640">
        <f>IF(F32=0,0,F33/F32)</f>
        <v>0</v>
      </c>
    </row>
    <row r="34" spans="1:8" ht="23.1" customHeight="1" x14ac:dyDescent="0.25">
      <c r="A34" s="608" t="s">
        <v>383</v>
      </c>
      <c r="B34" s="151" t="s">
        <v>287</v>
      </c>
      <c r="C34" s="151"/>
      <c r="D34" s="151"/>
      <c r="E34" s="564">
        <v>1</v>
      </c>
      <c r="F34" s="604">
        <v>0</v>
      </c>
      <c r="G34" s="606">
        <f>IF(F19=0,0,F34/F19)</f>
        <v>0</v>
      </c>
      <c r="H34" s="640">
        <f>IF(F32=0,0,F34/F32)</f>
        <v>0</v>
      </c>
    </row>
    <row r="35" spans="1:8" ht="23.1" customHeight="1" x14ac:dyDescent="0.25">
      <c r="A35" s="608" t="s">
        <v>383</v>
      </c>
      <c r="B35" s="151" t="s">
        <v>288</v>
      </c>
      <c r="C35" s="151"/>
      <c r="D35" s="151"/>
      <c r="E35" s="564">
        <v>0</v>
      </c>
      <c r="F35" s="604">
        <v>0</v>
      </c>
      <c r="G35" s="606">
        <f>IF(F19=0,0,F35/F19)</f>
        <v>0</v>
      </c>
      <c r="H35" s="643">
        <f>IF(F32=0,0,F35/F32)</f>
        <v>0</v>
      </c>
    </row>
    <row r="36" spans="1:8" ht="23.1" customHeight="1" x14ac:dyDescent="0.25">
      <c r="A36" s="641" t="s">
        <v>383</v>
      </c>
      <c r="B36" s="642" t="s">
        <v>384</v>
      </c>
      <c r="C36" s="642"/>
      <c r="D36" s="642"/>
      <c r="E36" s="565">
        <v>0</v>
      </c>
      <c r="F36" s="595">
        <v>0</v>
      </c>
      <c r="G36" s="657">
        <f>IF(F19=0,0,F36/F19)</f>
        <v>0</v>
      </c>
      <c r="H36" s="617">
        <f>IF(F32=0,0,F36/F32)</f>
        <v>0</v>
      </c>
    </row>
    <row r="37" spans="1:8" ht="18" customHeight="1" x14ac:dyDescent="0.25">
      <c r="A37" s="658"/>
      <c r="B37" s="417"/>
      <c r="C37" s="417"/>
      <c r="D37" s="417"/>
      <c r="E37" s="417"/>
      <c r="F37" s="659"/>
      <c r="G37" s="660"/>
      <c r="H37" s="661"/>
    </row>
    <row r="38" spans="1:8" s="262" customFormat="1" ht="18" customHeight="1" x14ac:dyDescent="0.25">
      <c r="A38" s="587" t="s">
        <v>387</v>
      </c>
      <c r="B38" s="587" t="s">
        <v>388</v>
      </c>
    </row>
    <row r="39" spans="1:8" ht="23.1" customHeight="1" x14ac:dyDescent="0.25">
      <c r="A39" s="588" t="s">
        <v>225</v>
      </c>
      <c r="B39" s="589"/>
      <c r="C39" s="589"/>
      <c r="D39" s="589"/>
      <c r="E39" s="449" t="s">
        <v>370</v>
      </c>
      <c r="F39" s="590" t="s">
        <v>371</v>
      </c>
      <c r="G39" s="591"/>
      <c r="H39" s="592" t="s">
        <v>332</v>
      </c>
    </row>
    <row r="40" spans="1:8" ht="23.1" customHeight="1" x14ac:dyDescent="0.25">
      <c r="A40" s="662" t="s">
        <v>71</v>
      </c>
      <c r="B40" s="635"/>
      <c r="C40" s="635"/>
      <c r="D40" s="635"/>
      <c r="E40" s="595">
        <f>E41+E47</f>
        <v>3419</v>
      </c>
      <c r="F40" s="596">
        <f>F41+F47</f>
        <v>3622</v>
      </c>
      <c r="G40" s="597">
        <v>1</v>
      </c>
      <c r="H40" s="598"/>
    </row>
    <row r="41" spans="1:8" ht="23.1" customHeight="1" x14ac:dyDescent="0.25">
      <c r="A41" s="599" t="s">
        <v>382</v>
      </c>
      <c r="B41" s="637"/>
      <c r="C41" s="637"/>
      <c r="D41" s="637"/>
      <c r="E41" s="564">
        <f>SUM(E42:E45)</f>
        <v>49</v>
      </c>
      <c r="F41" s="600">
        <f>SUM(F42:F45)</f>
        <v>99</v>
      </c>
      <c r="G41" s="638">
        <f>IF(F40=0,0,F41/F40)</f>
        <v>2.7332965212589728E-2</v>
      </c>
      <c r="H41" s="639">
        <v>1</v>
      </c>
    </row>
    <row r="42" spans="1:8" ht="23.1" customHeight="1" x14ac:dyDescent="0.25">
      <c r="A42" s="608" t="s">
        <v>383</v>
      </c>
      <c r="B42" s="151" t="s">
        <v>286</v>
      </c>
      <c r="C42" s="151"/>
      <c r="D42" s="151"/>
      <c r="E42" s="564">
        <v>0</v>
      </c>
      <c r="F42" s="604">
        <v>0</v>
      </c>
      <c r="G42" s="606">
        <f>IF(F40=0,0,F42/F40)</f>
        <v>0</v>
      </c>
      <c r="H42" s="640">
        <f>IF(F41=0,0,F42/F41)</f>
        <v>0</v>
      </c>
    </row>
    <row r="43" spans="1:8" ht="23.1" customHeight="1" x14ac:dyDescent="0.25">
      <c r="A43" s="608" t="s">
        <v>383</v>
      </c>
      <c r="B43" s="151" t="s">
        <v>287</v>
      </c>
      <c r="C43" s="151"/>
      <c r="D43" s="151"/>
      <c r="E43" s="564">
        <v>19</v>
      </c>
      <c r="F43" s="604">
        <v>45</v>
      </c>
      <c r="G43" s="606">
        <f>IF(F40=0,0,F43/F40)</f>
        <v>1.2424075096631695E-2</v>
      </c>
      <c r="H43" s="640">
        <f>IF(F41=0,0,F43/F41)</f>
        <v>0.45454545454545453</v>
      </c>
    </row>
    <row r="44" spans="1:8" ht="23.1" customHeight="1" x14ac:dyDescent="0.25">
      <c r="A44" s="608" t="s">
        <v>383</v>
      </c>
      <c r="B44" s="151" t="s">
        <v>288</v>
      </c>
      <c r="C44" s="151"/>
      <c r="D44" s="151"/>
      <c r="E44" s="564">
        <v>30</v>
      </c>
      <c r="F44" s="604">
        <v>54</v>
      </c>
      <c r="G44" s="606">
        <f>IF(F40=0,0,F44/F40)</f>
        <v>1.4908890115958034E-2</v>
      </c>
      <c r="H44" s="640">
        <f>IF(F41=0,0,F44/F41)</f>
        <v>0.54545454545454541</v>
      </c>
    </row>
    <row r="45" spans="1:8" ht="23.1" customHeight="1" x14ac:dyDescent="0.25">
      <c r="A45" s="641" t="s">
        <v>383</v>
      </c>
      <c r="B45" s="642" t="s">
        <v>384</v>
      </c>
      <c r="C45" s="642"/>
      <c r="D45" s="642"/>
      <c r="E45" s="565">
        <v>0</v>
      </c>
      <c r="F45" s="595">
        <v>0</v>
      </c>
      <c r="G45" s="606">
        <f>IF(F40=0,0,F45/F40)</f>
        <v>0</v>
      </c>
      <c r="H45" s="643">
        <f>IF(F41=0,0,F45/F41)</f>
        <v>0</v>
      </c>
    </row>
    <row r="46" spans="1:8" ht="23.1" customHeight="1" x14ac:dyDescent="0.25">
      <c r="A46" s="644" t="s">
        <v>385</v>
      </c>
      <c r="B46" s="637"/>
      <c r="C46" s="637"/>
      <c r="D46" s="637"/>
      <c r="E46" s="564"/>
      <c r="F46" s="604"/>
      <c r="G46" s="645"/>
      <c r="H46" s="646"/>
    </row>
    <row r="47" spans="1:8" ht="23.1" customHeight="1" x14ac:dyDescent="0.25">
      <c r="A47" s="599" t="s">
        <v>386</v>
      </c>
      <c r="B47" s="637"/>
      <c r="C47" s="637"/>
      <c r="D47" s="637"/>
      <c r="E47" s="564">
        <f>SUM(E48:E51)</f>
        <v>3370</v>
      </c>
      <c r="F47" s="600">
        <f>SUM(F48:F51)</f>
        <v>3523</v>
      </c>
      <c r="G47" s="647">
        <f>IF(F40=0,0,F47/F40)</f>
        <v>0.97266703478741023</v>
      </c>
      <c r="H47" s="648">
        <v>1</v>
      </c>
    </row>
    <row r="48" spans="1:8" ht="23.1" customHeight="1" x14ac:dyDescent="0.25">
      <c r="A48" s="608" t="s">
        <v>383</v>
      </c>
      <c r="B48" s="151" t="s">
        <v>286</v>
      </c>
      <c r="C48" s="151"/>
      <c r="D48" s="151"/>
      <c r="E48" s="564">
        <v>13</v>
      </c>
      <c r="F48" s="604">
        <v>26</v>
      </c>
      <c r="G48" s="606">
        <f>IF(F40=0,0,F48/F40)</f>
        <v>7.1783545002760902E-3</v>
      </c>
      <c r="H48" s="640">
        <f>IF(F47=0,0,F48/F47)</f>
        <v>7.3800738007380072E-3</v>
      </c>
    </row>
    <row r="49" spans="1:15" ht="23.1" customHeight="1" x14ac:dyDescent="0.25">
      <c r="A49" s="608" t="s">
        <v>383</v>
      </c>
      <c r="B49" s="151" t="s">
        <v>287</v>
      </c>
      <c r="C49" s="151"/>
      <c r="D49" s="151"/>
      <c r="E49" s="564">
        <v>1401</v>
      </c>
      <c r="F49" s="604">
        <v>1542</v>
      </c>
      <c r="G49" s="606">
        <f>IF(F40=0,0,F49/F40)</f>
        <v>0.42573163997791275</v>
      </c>
      <c r="H49" s="640">
        <f>IF(F47=0,0,F49/F47)</f>
        <v>0.43769514618223104</v>
      </c>
    </row>
    <row r="50" spans="1:15" ht="23.1" customHeight="1" x14ac:dyDescent="0.25">
      <c r="A50" s="608" t="s">
        <v>383</v>
      </c>
      <c r="B50" s="151" t="s">
        <v>288</v>
      </c>
      <c r="C50" s="151"/>
      <c r="D50" s="151"/>
      <c r="E50" s="564">
        <v>1956</v>
      </c>
      <c r="F50" s="604">
        <v>1955</v>
      </c>
      <c r="G50" s="606">
        <f>IF(F40=0,0,F50/F40)</f>
        <v>0.53975704030922145</v>
      </c>
      <c r="H50" s="640">
        <f>IF(F47=0,0,F50/F47)</f>
        <v>0.55492478001703094</v>
      </c>
    </row>
    <row r="51" spans="1:15" ht="23.1" customHeight="1" x14ac:dyDescent="0.25">
      <c r="A51" s="641" t="s">
        <v>383</v>
      </c>
      <c r="B51" s="642" t="s">
        <v>384</v>
      </c>
      <c r="C51" s="642"/>
      <c r="D51" s="642"/>
      <c r="E51" s="565">
        <v>0</v>
      </c>
      <c r="F51" s="595">
        <v>0</v>
      </c>
      <c r="G51" s="617">
        <f>IF(F40=0,0,F51/F40)</f>
        <v>0</v>
      </c>
      <c r="H51" s="617">
        <f>IF(F47=0,0,F51/F47)</f>
        <v>0</v>
      </c>
    </row>
    <row r="53" spans="1:15" ht="14.25" x14ac:dyDescent="0.2">
      <c r="A53" s="422" t="s">
        <v>298</v>
      </c>
    </row>
    <row r="61" spans="1:15" x14ac:dyDescent="0.2">
      <c r="N61" s="663"/>
      <c r="O61" s="663"/>
    </row>
  </sheetData>
  <pageMargins left="0.74803149606299213" right="0.74803149606299213" top="0.70866141732283472" bottom="0.78740157480314965" header="0.51181102362204722" footer="0.51181102362204722"/>
  <pageSetup paperSize="9" scale="61" orientation="portrait" r:id="rId1"/>
  <headerFooter alignWithMargins="0">
    <oddHeader>&amp;C15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="90" zoomScaleNormal="90" workbookViewId="0">
      <selection activeCell="O18" sqref="O18"/>
    </sheetView>
  </sheetViews>
  <sheetFormatPr defaultColWidth="12.5703125" defaultRowHeight="12.75" x14ac:dyDescent="0.2"/>
  <cols>
    <col min="1" max="1" width="7.42578125" style="1" customWidth="1"/>
    <col min="2" max="2" width="4.28515625" style="1" customWidth="1"/>
    <col min="3" max="3" width="2.140625" style="1" hidden="1" customWidth="1"/>
    <col min="4" max="4" width="7.42578125" style="1" customWidth="1"/>
    <col min="5" max="5" width="2.7109375" style="1" hidden="1" customWidth="1"/>
    <col min="6" max="6" width="20.85546875" style="1" customWidth="1"/>
    <col min="7" max="8" width="14.7109375" style="1" customWidth="1"/>
    <col min="9" max="12" width="17.28515625" style="1" customWidth="1"/>
    <col min="13" max="13" width="17.42578125" style="1" customWidth="1"/>
    <col min="14" max="39" width="7.42578125" style="1" customWidth="1"/>
    <col min="40" max="16384" width="12.5703125" style="1"/>
  </cols>
  <sheetData>
    <row r="1" spans="1:17" s="262" customFormat="1" ht="21.95" customHeight="1" x14ac:dyDescent="0.25">
      <c r="A1" s="262" t="s">
        <v>389</v>
      </c>
    </row>
    <row r="2" spans="1:17" ht="21.95" customHeight="1" thickBot="1" x14ac:dyDescent="0.3">
      <c r="A2" s="6"/>
    </row>
    <row r="3" spans="1:17" ht="32.1" customHeight="1" x14ac:dyDescent="0.2">
      <c r="A3" s="1232" t="s">
        <v>390</v>
      </c>
      <c r="B3" s="1233"/>
      <c r="C3" s="1233"/>
      <c r="D3" s="1233"/>
      <c r="E3" s="1233"/>
      <c r="F3" s="1233"/>
      <c r="G3" s="1236" t="s">
        <v>63</v>
      </c>
      <c r="H3" s="1238" t="s">
        <v>88</v>
      </c>
      <c r="I3" s="1241" t="s">
        <v>391</v>
      </c>
      <c r="J3" s="1241"/>
      <c r="K3" s="1241"/>
      <c r="L3" s="1242"/>
      <c r="M3" s="1243" t="s">
        <v>392</v>
      </c>
    </row>
    <row r="4" spans="1:17" s="664" customFormat="1" ht="32.1" customHeight="1" x14ac:dyDescent="0.2">
      <c r="A4" s="1234"/>
      <c r="B4" s="1235"/>
      <c r="C4" s="1235"/>
      <c r="D4" s="1235"/>
      <c r="E4" s="1235"/>
      <c r="F4" s="1235"/>
      <c r="G4" s="1237"/>
      <c r="H4" s="1239"/>
      <c r="I4" s="1246" t="s">
        <v>393</v>
      </c>
      <c r="J4" s="1247"/>
      <c r="K4" s="1246" t="s">
        <v>394</v>
      </c>
      <c r="L4" s="1248"/>
      <c r="M4" s="1244"/>
    </row>
    <row r="5" spans="1:17" ht="45.75" customHeight="1" x14ac:dyDescent="0.2">
      <c r="A5" s="1234"/>
      <c r="B5" s="1235"/>
      <c r="C5" s="1235"/>
      <c r="D5" s="1235"/>
      <c r="E5" s="1235"/>
      <c r="F5" s="1235"/>
      <c r="G5" s="1237"/>
      <c r="H5" s="1240"/>
      <c r="I5" s="665" t="s">
        <v>395</v>
      </c>
      <c r="J5" s="666" t="s">
        <v>396</v>
      </c>
      <c r="K5" s="665" t="s">
        <v>395</v>
      </c>
      <c r="L5" s="666" t="s">
        <v>396</v>
      </c>
      <c r="M5" s="1245"/>
    </row>
    <row r="6" spans="1:17" ht="23.25" customHeight="1" thickBot="1" x14ac:dyDescent="0.3">
      <c r="A6" s="1228">
        <v>1</v>
      </c>
      <c r="B6" s="1229"/>
      <c r="C6" s="1229"/>
      <c r="D6" s="1229"/>
      <c r="E6" s="1229"/>
      <c r="F6" s="1229"/>
      <c r="G6" s="667">
        <v>2</v>
      </c>
      <c r="H6" s="668">
        <v>3</v>
      </c>
      <c r="I6" s="669">
        <v>4</v>
      </c>
      <c r="J6" s="670">
        <v>5</v>
      </c>
      <c r="K6" s="670">
        <v>6</v>
      </c>
      <c r="L6" s="670">
        <v>7</v>
      </c>
      <c r="M6" s="671">
        <v>8</v>
      </c>
    </row>
    <row r="7" spans="1:17" s="676" customFormat="1" ht="32.1" customHeight="1" x14ac:dyDescent="0.25">
      <c r="A7" s="672" t="s">
        <v>289</v>
      </c>
      <c r="B7" s="673"/>
      <c r="C7" s="673"/>
      <c r="D7" s="673"/>
      <c r="E7" s="673"/>
      <c r="F7" s="673"/>
      <c r="G7" s="674">
        <f>G8+G15+G25+G35</f>
        <v>4935</v>
      </c>
      <c r="H7" s="675">
        <f>+H8+H15+H25+H35</f>
        <v>5255</v>
      </c>
      <c r="I7" s="636">
        <f>+I8+I15+I25+I35</f>
        <v>934</v>
      </c>
      <c r="J7" s="636">
        <f t="shared" ref="J7:M7" si="0">+J8+J15+J25+J35</f>
        <v>699</v>
      </c>
      <c r="K7" s="636">
        <f t="shared" si="0"/>
        <v>99</v>
      </c>
      <c r="L7" s="636">
        <f t="shared" si="0"/>
        <v>3523</v>
      </c>
      <c r="M7" s="636">
        <f t="shared" si="0"/>
        <v>0</v>
      </c>
      <c r="Q7" s="676" t="s">
        <v>166</v>
      </c>
    </row>
    <row r="8" spans="1:17" s="6" customFormat="1" ht="32.1" customHeight="1" x14ac:dyDescent="0.25">
      <c r="A8" s="677" t="s">
        <v>397</v>
      </c>
      <c r="B8" s="678"/>
      <c r="C8" s="678"/>
      <c r="D8" s="678"/>
      <c r="E8" s="678"/>
      <c r="F8" s="678"/>
      <c r="G8" s="679">
        <f t="shared" ref="G8:M8" si="1">SUM(G9:G14)</f>
        <v>20</v>
      </c>
      <c r="H8" s="680">
        <f t="shared" si="1"/>
        <v>33</v>
      </c>
      <c r="I8" s="681">
        <f t="shared" si="1"/>
        <v>5</v>
      </c>
      <c r="J8" s="681">
        <f t="shared" si="1"/>
        <v>2</v>
      </c>
      <c r="K8" s="681">
        <f t="shared" si="1"/>
        <v>0</v>
      </c>
      <c r="L8" s="681">
        <f t="shared" si="1"/>
        <v>26</v>
      </c>
      <c r="M8" s="682">
        <f t="shared" si="1"/>
        <v>0</v>
      </c>
    </row>
    <row r="9" spans="1:17" ht="32.1" customHeight="1" x14ac:dyDescent="0.25">
      <c r="A9" s="683"/>
      <c r="B9" s="684"/>
      <c r="C9" s="151"/>
      <c r="D9" s="1230" t="s">
        <v>398</v>
      </c>
      <c r="E9" s="685"/>
      <c r="F9" s="686" t="s">
        <v>399</v>
      </c>
      <c r="G9" s="687">
        <v>7</v>
      </c>
      <c r="H9" s="688">
        <f t="shared" ref="H9:H14" si="2">I9+J9+K9+L9+M9</f>
        <v>24</v>
      </c>
      <c r="I9" s="63">
        <v>3</v>
      </c>
      <c r="J9" s="63">
        <v>2</v>
      </c>
      <c r="K9" s="63">
        <v>0</v>
      </c>
      <c r="L9" s="63">
        <v>19</v>
      </c>
      <c r="M9" s="689">
        <v>0</v>
      </c>
    </row>
    <row r="10" spans="1:17" ht="32.1" customHeight="1" x14ac:dyDescent="0.25">
      <c r="A10" s="690"/>
      <c r="B10" s="691"/>
      <c r="C10" s="505"/>
      <c r="D10" s="1227"/>
      <c r="E10" s="505"/>
      <c r="F10" s="686" t="s">
        <v>400</v>
      </c>
      <c r="G10" s="692">
        <v>1</v>
      </c>
      <c r="H10" s="688">
        <f t="shared" si="2"/>
        <v>1</v>
      </c>
      <c r="I10" s="63">
        <v>0</v>
      </c>
      <c r="J10" s="63">
        <v>0</v>
      </c>
      <c r="K10" s="63">
        <v>0</v>
      </c>
      <c r="L10" s="63">
        <v>1</v>
      </c>
      <c r="M10" s="689">
        <v>0</v>
      </c>
    </row>
    <row r="11" spans="1:17" ht="32.1" customHeight="1" x14ac:dyDescent="0.25">
      <c r="A11" s="693" t="s">
        <v>286</v>
      </c>
      <c r="B11" s="691"/>
      <c r="C11" s="151"/>
      <c r="D11" s="1225" t="s">
        <v>401</v>
      </c>
      <c r="E11" s="685"/>
      <c r="F11" s="686" t="s">
        <v>399</v>
      </c>
      <c r="G11" s="687">
        <v>9</v>
      </c>
      <c r="H11" s="688">
        <f t="shared" si="2"/>
        <v>8</v>
      </c>
      <c r="I11" s="63">
        <v>2</v>
      </c>
      <c r="J11" s="63">
        <v>0</v>
      </c>
      <c r="K11" s="63">
        <v>0</v>
      </c>
      <c r="L11" s="63">
        <v>6</v>
      </c>
      <c r="M11" s="689">
        <v>0</v>
      </c>
    </row>
    <row r="12" spans="1:17" ht="32.1" customHeight="1" x14ac:dyDescent="0.25">
      <c r="A12" s="690"/>
      <c r="B12" s="691"/>
      <c r="C12" s="505"/>
      <c r="D12" s="1227"/>
      <c r="E12" s="505"/>
      <c r="F12" s="686" t="s">
        <v>400</v>
      </c>
      <c r="G12" s="687">
        <v>3</v>
      </c>
      <c r="H12" s="688">
        <f t="shared" si="2"/>
        <v>0</v>
      </c>
      <c r="I12" s="63">
        <v>0</v>
      </c>
      <c r="J12" s="63">
        <v>0</v>
      </c>
      <c r="K12" s="63">
        <v>0</v>
      </c>
      <c r="L12" s="63">
        <v>0</v>
      </c>
      <c r="M12" s="689">
        <v>0</v>
      </c>
    </row>
    <row r="13" spans="1:17" ht="32.1" customHeight="1" x14ac:dyDescent="0.25">
      <c r="A13" s="690"/>
      <c r="B13" s="691"/>
      <c r="C13" s="151"/>
      <c r="D13" s="1225" t="s">
        <v>402</v>
      </c>
      <c r="E13" s="685"/>
      <c r="F13" s="686" t="s">
        <v>399</v>
      </c>
      <c r="G13" s="687">
        <v>0</v>
      </c>
      <c r="H13" s="688">
        <f t="shared" si="2"/>
        <v>0</v>
      </c>
      <c r="I13" s="63">
        <v>0</v>
      </c>
      <c r="J13" s="63">
        <v>0</v>
      </c>
      <c r="K13" s="63">
        <v>0</v>
      </c>
      <c r="L13" s="63">
        <v>0</v>
      </c>
      <c r="M13" s="689">
        <v>0</v>
      </c>
    </row>
    <row r="14" spans="1:17" ht="32.1" customHeight="1" x14ac:dyDescent="0.25">
      <c r="A14" s="694"/>
      <c r="B14" s="695"/>
      <c r="C14" s="151"/>
      <c r="D14" s="1231"/>
      <c r="E14" s="151"/>
      <c r="F14" s="686" t="s">
        <v>400</v>
      </c>
      <c r="G14" s="687">
        <v>0</v>
      </c>
      <c r="H14" s="688">
        <f t="shared" si="2"/>
        <v>0</v>
      </c>
      <c r="I14" s="63">
        <v>0</v>
      </c>
      <c r="J14" s="63">
        <v>0</v>
      </c>
      <c r="K14" s="63">
        <v>0</v>
      </c>
      <c r="L14" s="63">
        <v>0</v>
      </c>
      <c r="M14" s="689">
        <v>0</v>
      </c>
    </row>
    <row r="15" spans="1:17" s="6" customFormat="1" ht="32.1" customHeight="1" x14ac:dyDescent="0.25">
      <c r="A15" s="677" t="s">
        <v>403</v>
      </c>
      <c r="B15" s="678"/>
      <c r="C15" s="678"/>
      <c r="D15" s="678"/>
      <c r="E15" s="678"/>
      <c r="F15" s="696"/>
      <c r="G15" s="697">
        <f>SUM(G16:G24)</f>
        <v>2320</v>
      </c>
      <c r="H15" s="680">
        <f>SUM(H16:H24)</f>
        <v>2506</v>
      </c>
      <c r="I15" s="681">
        <f>SUM(I16:I24)</f>
        <v>550</v>
      </c>
      <c r="J15" s="681">
        <f t="shared" ref="J15:M15" si="3">SUM(J16:J24)</f>
        <v>369</v>
      </c>
      <c r="K15" s="681">
        <f t="shared" si="3"/>
        <v>45</v>
      </c>
      <c r="L15" s="681">
        <f t="shared" si="3"/>
        <v>1542</v>
      </c>
      <c r="M15" s="681">
        <f t="shared" si="3"/>
        <v>0</v>
      </c>
    </row>
    <row r="16" spans="1:17" ht="32.1" customHeight="1" x14ac:dyDescent="0.25">
      <c r="A16" s="683"/>
      <c r="B16" s="684"/>
      <c r="C16" s="151"/>
      <c r="D16" s="1230" t="s">
        <v>398</v>
      </c>
      <c r="E16" s="685"/>
      <c r="F16" s="686" t="s">
        <v>404</v>
      </c>
      <c r="G16" s="687">
        <v>301</v>
      </c>
      <c r="H16" s="688">
        <f t="shared" ref="H16:H24" si="4">I16+J16+K16+L16+M16</f>
        <v>321</v>
      </c>
      <c r="I16" s="63">
        <v>2</v>
      </c>
      <c r="J16" s="63">
        <v>25</v>
      </c>
      <c r="K16" s="63">
        <v>0</v>
      </c>
      <c r="L16" s="63">
        <v>294</v>
      </c>
      <c r="M16" s="689">
        <v>0</v>
      </c>
    </row>
    <row r="17" spans="1:13" ht="32.1" customHeight="1" x14ac:dyDescent="0.25">
      <c r="A17" s="690"/>
      <c r="B17" s="691"/>
      <c r="C17" s="151"/>
      <c r="D17" s="1226"/>
      <c r="E17" s="685"/>
      <c r="F17" s="686" t="s">
        <v>399</v>
      </c>
      <c r="G17" s="687">
        <v>492</v>
      </c>
      <c r="H17" s="688">
        <f t="shared" si="4"/>
        <v>518</v>
      </c>
      <c r="I17" s="63">
        <v>26</v>
      </c>
      <c r="J17" s="63">
        <v>52</v>
      </c>
      <c r="K17" s="63">
        <v>0</v>
      </c>
      <c r="L17" s="63">
        <v>440</v>
      </c>
      <c r="M17" s="689">
        <v>0</v>
      </c>
    </row>
    <row r="18" spans="1:13" ht="32.1" customHeight="1" x14ac:dyDescent="0.25">
      <c r="A18" s="690"/>
      <c r="B18" s="691"/>
      <c r="C18" s="505"/>
      <c r="D18" s="1227"/>
      <c r="E18" s="505"/>
      <c r="F18" s="686" t="s">
        <v>400</v>
      </c>
      <c r="G18" s="687">
        <v>80</v>
      </c>
      <c r="H18" s="688">
        <f t="shared" si="4"/>
        <v>99</v>
      </c>
      <c r="I18" s="63">
        <v>0</v>
      </c>
      <c r="J18" s="63">
        <v>3</v>
      </c>
      <c r="K18" s="63">
        <v>0</v>
      </c>
      <c r="L18" s="63">
        <v>96</v>
      </c>
      <c r="M18" s="689">
        <v>0</v>
      </c>
    </row>
    <row r="19" spans="1:13" ht="32.1" customHeight="1" x14ac:dyDescent="0.25">
      <c r="A19" s="690"/>
      <c r="B19" s="691"/>
      <c r="C19" s="151"/>
      <c r="D19" s="1225" t="s">
        <v>401</v>
      </c>
      <c r="E19" s="685"/>
      <c r="F19" s="686" t="s">
        <v>404</v>
      </c>
      <c r="G19" s="687">
        <v>182</v>
      </c>
      <c r="H19" s="688">
        <f t="shared" si="4"/>
        <v>164</v>
      </c>
      <c r="I19" s="63">
        <v>13</v>
      </c>
      <c r="J19" s="63">
        <v>20</v>
      </c>
      <c r="K19" s="63">
        <v>1</v>
      </c>
      <c r="L19" s="63">
        <v>130</v>
      </c>
      <c r="M19" s="689">
        <v>0</v>
      </c>
    </row>
    <row r="20" spans="1:13" ht="32.1" customHeight="1" x14ac:dyDescent="0.25">
      <c r="A20" s="693" t="s">
        <v>287</v>
      </c>
      <c r="B20" s="691"/>
      <c r="C20" s="151"/>
      <c r="D20" s="1226"/>
      <c r="E20" s="685"/>
      <c r="F20" s="686" t="s">
        <v>399</v>
      </c>
      <c r="G20" s="687">
        <v>994</v>
      </c>
      <c r="H20" s="688">
        <f t="shared" si="4"/>
        <v>1131</v>
      </c>
      <c r="I20" s="63">
        <v>375</v>
      </c>
      <c r="J20" s="63">
        <v>227</v>
      </c>
      <c r="K20" s="63">
        <v>23</v>
      </c>
      <c r="L20" s="698">
        <v>506</v>
      </c>
      <c r="M20" s="689">
        <v>0</v>
      </c>
    </row>
    <row r="21" spans="1:13" ht="32.1" customHeight="1" x14ac:dyDescent="0.25">
      <c r="A21" s="690"/>
      <c r="B21" s="691"/>
      <c r="C21" s="505"/>
      <c r="D21" s="1227"/>
      <c r="E21" s="505"/>
      <c r="F21" s="686" t="s">
        <v>400</v>
      </c>
      <c r="G21" s="687">
        <v>31</v>
      </c>
      <c r="H21" s="688">
        <f t="shared" si="4"/>
        <v>30</v>
      </c>
      <c r="I21" s="63">
        <v>0</v>
      </c>
      <c r="J21" s="63">
        <v>7</v>
      </c>
      <c r="K21" s="63">
        <v>0</v>
      </c>
      <c r="L21" s="63">
        <v>23</v>
      </c>
      <c r="M21" s="689">
        <v>0</v>
      </c>
    </row>
    <row r="22" spans="1:13" ht="32.1" customHeight="1" x14ac:dyDescent="0.25">
      <c r="A22" s="690"/>
      <c r="B22" s="691"/>
      <c r="C22" s="151"/>
      <c r="D22" s="1225" t="s">
        <v>402</v>
      </c>
      <c r="E22" s="685"/>
      <c r="F22" s="686" t="s">
        <v>404</v>
      </c>
      <c r="G22" s="687">
        <v>4</v>
      </c>
      <c r="H22" s="688">
        <f t="shared" si="4"/>
        <v>4</v>
      </c>
      <c r="I22" s="63">
        <v>0</v>
      </c>
      <c r="J22" s="63">
        <v>1</v>
      </c>
      <c r="K22" s="63">
        <v>0</v>
      </c>
      <c r="L22" s="63">
        <v>3</v>
      </c>
      <c r="M22" s="689">
        <v>0</v>
      </c>
    </row>
    <row r="23" spans="1:13" ht="32.1" customHeight="1" x14ac:dyDescent="0.25">
      <c r="A23" s="690"/>
      <c r="B23" s="691"/>
      <c r="C23" s="151"/>
      <c r="D23" s="1226"/>
      <c r="E23" s="685"/>
      <c r="F23" s="686" t="s">
        <v>399</v>
      </c>
      <c r="G23" s="687">
        <v>236</v>
      </c>
      <c r="H23" s="688">
        <f t="shared" si="4"/>
        <v>239</v>
      </c>
      <c r="I23" s="63">
        <v>134</v>
      </c>
      <c r="J23" s="63">
        <v>34</v>
      </c>
      <c r="K23" s="63">
        <v>21</v>
      </c>
      <c r="L23" s="63">
        <v>50</v>
      </c>
      <c r="M23" s="689">
        <v>0</v>
      </c>
    </row>
    <row r="24" spans="1:13" ht="32.1" customHeight="1" x14ac:dyDescent="0.25">
      <c r="A24" s="699"/>
      <c r="B24" s="700"/>
      <c r="C24" s="151"/>
      <c r="D24" s="1227"/>
      <c r="E24" s="151"/>
      <c r="F24" s="509" t="s">
        <v>400</v>
      </c>
      <c r="G24" s="701">
        <v>0</v>
      </c>
      <c r="H24" s="688">
        <f t="shared" si="4"/>
        <v>0</v>
      </c>
      <c r="I24" s="63">
        <v>0</v>
      </c>
      <c r="J24" s="63">
        <v>0</v>
      </c>
      <c r="K24" s="63">
        <v>0</v>
      </c>
      <c r="L24" s="63">
        <v>0</v>
      </c>
      <c r="M24" s="689">
        <v>0</v>
      </c>
    </row>
    <row r="25" spans="1:13" s="6" customFormat="1" ht="32.1" customHeight="1" x14ac:dyDescent="0.25">
      <c r="A25" s="702" t="s">
        <v>405</v>
      </c>
      <c r="B25" s="703"/>
      <c r="C25" s="703"/>
      <c r="D25" s="703"/>
      <c r="E25" s="703"/>
      <c r="F25" s="703"/>
      <c r="G25" s="704">
        <f>SUM(G26:G34)</f>
        <v>2595</v>
      </c>
      <c r="H25" s="705">
        <f>SUM(H26:H34)</f>
        <v>2716</v>
      </c>
      <c r="I25" s="681">
        <f>SUM(I26:I34)</f>
        <v>379</v>
      </c>
      <c r="J25" s="681">
        <f t="shared" ref="J25:M25" si="5">SUM(J26:J34)</f>
        <v>328</v>
      </c>
      <c r="K25" s="681">
        <f t="shared" si="5"/>
        <v>54</v>
      </c>
      <c r="L25" s="681">
        <f t="shared" si="5"/>
        <v>1955</v>
      </c>
      <c r="M25" s="681">
        <f t="shared" si="5"/>
        <v>0</v>
      </c>
    </row>
    <row r="26" spans="1:13" ht="32.1" customHeight="1" x14ac:dyDescent="0.25">
      <c r="A26" s="706"/>
      <c r="B26" s="707"/>
      <c r="C26" s="151"/>
      <c r="D26" s="1225" t="s">
        <v>398</v>
      </c>
      <c r="E26" s="685"/>
      <c r="F26" s="686" t="s">
        <v>404</v>
      </c>
      <c r="G26" s="687">
        <v>494</v>
      </c>
      <c r="H26" s="688">
        <f t="shared" ref="H26:H35" si="6">I26+J26+K26+L26+M26</f>
        <v>503</v>
      </c>
      <c r="I26" s="63">
        <v>0</v>
      </c>
      <c r="J26" s="63">
        <v>30</v>
      </c>
      <c r="K26" s="63">
        <v>1</v>
      </c>
      <c r="L26" s="63">
        <v>472</v>
      </c>
      <c r="M26" s="689">
        <v>0</v>
      </c>
    </row>
    <row r="27" spans="1:13" ht="32.1" customHeight="1" x14ac:dyDescent="0.25">
      <c r="A27" s="690"/>
      <c r="B27" s="691"/>
      <c r="C27" s="151"/>
      <c r="D27" s="1226"/>
      <c r="E27" s="685"/>
      <c r="F27" s="686" t="s">
        <v>399</v>
      </c>
      <c r="G27" s="687">
        <v>537</v>
      </c>
      <c r="H27" s="688">
        <f t="shared" si="6"/>
        <v>543</v>
      </c>
      <c r="I27" s="63">
        <v>8</v>
      </c>
      <c r="J27" s="63">
        <v>53</v>
      </c>
      <c r="K27" s="63">
        <v>2</v>
      </c>
      <c r="L27" s="63">
        <v>480</v>
      </c>
      <c r="M27" s="689">
        <v>0</v>
      </c>
    </row>
    <row r="28" spans="1:13" ht="32.1" customHeight="1" x14ac:dyDescent="0.25">
      <c r="A28" s="690"/>
      <c r="B28" s="691"/>
      <c r="C28" s="505"/>
      <c r="D28" s="1227"/>
      <c r="E28" s="505"/>
      <c r="F28" s="686" t="s">
        <v>400</v>
      </c>
      <c r="G28" s="687">
        <v>69</v>
      </c>
      <c r="H28" s="688">
        <f t="shared" si="6"/>
        <v>82</v>
      </c>
      <c r="I28" s="63">
        <v>0</v>
      </c>
      <c r="J28" s="63">
        <v>5</v>
      </c>
      <c r="K28" s="63">
        <v>0</v>
      </c>
      <c r="L28" s="63">
        <v>77</v>
      </c>
      <c r="M28" s="689">
        <v>0</v>
      </c>
    </row>
    <row r="29" spans="1:13" ht="32.1" customHeight="1" x14ac:dyDescent="0.25">
      <c r="A29" s="690"/>
      <c r="B29" s="691"/>
      <c r="C29" s="151"/>
      <c r="D29" s="1225" t="s">
        <v>401</v>
      </c>
      <c r="E29" s="685"/>
      <c r="F29" s="686" t="s">
        <v>404</v>
      </c>
      <c r="G29" s="687">
        <v>338</v>
      </c>
      <c r="H29" s="688">
        <f t="shared" si="6"/>
        <v>305</v>
      </c>
      <c r="I29" s="63">
        <v>5</v>
      </c>
      <c r="J29" s="63">
        <v>46</v>
      </c>
      <c r="K29" s="63">
        <v>4</v>
      </c>
      <c r="L29" s="63">
        <v>250</v>
      </c>
      <c r="M29" s="689">
        <v>0</v>
      </c>
    </row>
    <row r="30" spans="1:13" ht="32.1" customHeight="1" x14ac:dyDescent="0.25">
      <c r="A30" s="693" t="s">
        <v>288</v>
      </c>
      <c r="B30" s="691"/>
      <c r="C30" s="151"/>
      <c r="D30" s="1226"/>
      <c r="E30" s="685"/>
      <c r="F30" s="686" t="s">
        <v>399</v>
      </c>
      <c r="G30" s="687">
        <v>1023</v>
      </c>
      <c r="H30" s="688">
        <f t="shared" si="6"/>
        <v>1120</v>
      </c>
      <c r="I30" s="63">
        <v>302</v>
      </c>
      <c r="J30" s="63">
        <v>183</v>
      </c>
      <c r="K30" s="63">
        <v>28</v>
      </c>
      <c r="L30" s="63">
        <v>607</v>
      </c>
      <c r="M30" s="689">
        <v>0</v>
      </c>
    </row>
    <row r="31" spans="1:13" ht="32.1" customHeight="1" x14ac:dyDescent="0.25">
      <c r="A31" s="690"/>
      <c r="B31" s="691"/>
      <c r="C31" s="505"/>
      <c r="D31" s="1227"/>
      <c r="E31" s="505"/>
      <c r="F31" s="686" t="s">
        <v>400</v>
      </c>
      <c r="G31" s="687">
        <v>29</v>
      </c>
      <c r="H31" s="688">
        <f t="shared" si="6"/>
        <v>22</v>
      </c>
      <c r="I31" s="63">
        <v>0</v>
      </c>
      <c r="J31" s="63">
        <v>2</v>
      </c>
      <c r="K31" s="63">
        <v>0</v>
      </c>
      <c r="L31" s="63">
        <v>20</v>
      </c>
      <c r="M31" s="689">
        <v>0</v>
      </c>
    </row>
    <row r="32" spans="1:13" ht="32.1" customHeight="1" x14ac:dyDescent="0.25">
      <c r="A32" s="690"/>
      <c r="B32" s="691"/>
      <c r="C32" s="151"/>
      <c r="D32" s="1225" t="s">
        <v>402</v>
      </c>
      <c r="E32" s="685"/>
      <c r="F32" s="686" t="s">
        <v>404</v>
      </c>
      <c r="G32" s="687">
        <v>9</v>
      </c>
      <c r="H32" s="688">
        <f t="shared" si="6"/>
        <v>9</v>
      </c>
      <c r="I32" s="63">
        <v>2</v>
      </c>
      <c r="J32" s="63">
        <v>1</v>
      </c>
      <c r="K32" s="63">
        <v>0</v>
      </c>
      <c r="L32" s="63">
        <v>6</v>
      </c>
      <c r="M32" s="689">
        <v>0</v>
      </c>
    </row>
    <row r="33" spans="1:13" ht="32.1" customHeight="1" x14ac:dyDescent="0.25">
      <c r="A33" s="690"/>
      <c r="B33" s="691"/>
      <c r="C33" s="151"/>
      <c r="D33" s="1226"/>
      <c r="E33" s="685"/>
      <c r="F33" s="686" t="s">
        <v>399</v>
      </c>
      <c r="G33" s="687">
        <v>95</v>
      </c>
      <c r="H33" s="688">
        <f t="shared" si="6"/>
        <v>131</v>
      </c>
      <c r="I33" s="63">
        <v>62</v>
      </c>
      <c r="J33" s="63">
        <v>8</v>
      </c>
      <c r="K33" s="63">
        <v>19</v>
      </c>
      <c r="L33" s="63">
        <v>42</v>
      </c>
      <c r="M33" s="689">
        <v>0</v>
      </c>
    </row>
    <row r="34" spans="1:13" ht="32.1" customHeight="1" x14ac:dyDescent="0.25">
      <c r="A34" s="699"/>
      <c r="B34" s="700"/>
      <c r="C34" s="505"/>
      <c r="D34" s="1227"/>
      <c r="E34" s="505"/>
      <c r="F34" s="686" t="s">
        <v>400</v>
      </c>
      <c r="G34" s="687">
        <v>1</v>
      </c>
      <c r="H34" s="688">
        <f t="shared" si="6"/>
        <v>1</v>
      </c>
      <c r="I34" s="63">
        <v>0</v>
      </c>
      <c r="J34" s="63">
        <v>0</v>
      </c>
      <c r="K34" s="63">
        <v>0</v>
      </c>
      <c r="L34" s="63">
        <v>1</v>
      </c>
      <c r="M34" s="689">
        <v>0</v>
      </c>
    </row>
    <row r="35" spans="1:13" s="6" customFormat="1" ht="32.1" customHeight="1" thickBot="1" x14ac:dyDescent="0.3">
      <c r="A35" s="708" t="s">
        <v>384</v>
      </c>
      <c r="B35" s="709"/>
      <c r="C35" s="709"/>
      <c r="D35" s="709"/>
      <c r="E35" s="709"/>
      <c r="F35" s="709"/>
      <c r="G35" s="710">
        <v>0</v>
      </c>
      <c r="H35" s="711">
        <f t="shared" si="6"/>
        <v>0</v>
      </c>
      <c r="I35" s="681">
        <v>0</v>
      </c>
      <c r="J35" s="681">
        <v>0</v>
      </c>
      <c r="K35" s="681">
        <v>0</v>
      </c>
      <c r="L35" s="681">
        <v>0</v>
      </c>
      <c r="M35" s="682">
        <v>0</v>
      </c>
    </row>
    <row r="37" spans="1:13" ht="14.25" x14ac:dyDescent="0.2">
      <c r="A37" s="422" t="s">
        <v>298</v>
      </c>
      <c r="D37" s="422"/>
      <c r="H37" s="422"/>
    </row>
  </sheetData>
  <mergeCells count="17">
    <mergeCell ref="A3:F5"/>
    <mergeCell ref="G3:G5"/>
    <mergeCell ref="H3:H5"/>
    <mergeCell ref="I3:L3"/>
    <mergeCell ref="M3:M5"/>
    <mergeCell ref="I4:J4"/>
    <mergeCell ref="K4:L4"/>
    <mergeCell ref="D22:D24"/>
    <mergeCell ref="D26:D28"/>
    <mergeCell ref="D29:D31"/>
    <mergeCell ref="D32:D34"/>
    <mergeCell ref="A6:F6"/>
    <mergeCell ref="D9:D10"/>
    <mergeCell ref="D11:D12"/>
    <mergeCell ref="D13:D14"/>
    <mergeCell ref="D16:D18"/>
    <mergeCell ref="D19:D21"/>
  </mergeCells>
  <pageMargins left="0.43307086614173229" right="0.39370078740157483" top="0.9055118110236221" bottom="0.98425196850393704" header="0.51181102362204722" footer="0.51181102362204722"/>
  <pageSetup paperSize="9" scale="52" orientation="portrait" r:id="rId1"/>
  <headerFooter alignWithMargins="0">
    <oddHeader>&amp;C16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90" zoomScaleNormal="90" workbookViewId="0">
      <selection activeCell="N28" sqref="N28"/>
    </sheetView>
  </sheetViews>
  <sheetFormatPr defaultColWidth="9.140625" defaultRowHeight="12.75" x14ac:dyDescent="0.2"/>
  <cols>
    <col min="1" max="1" width="9.7109375" style="1" customWidth="1"/>
    <col min="2" max="4" width="10.7109375" style="1" customWidth="1"/>
    <col min="5" max="5" width="10.28515625" style="1" customWidth="1"/>
    <col min="6" max="6" width="21.85546875" style="1" customWidth="1"/>
    <col min="7" max="7" width="20.28515625" style="1" customWidth="1"/>
    <col min="8" max="16384" width="9.140625" style="1"/>
  </cols>
  <sheetData>
    <row r="1" spans="1:10" ht="18" customHeight="1" x14ac:dyDescent="0.2"/>
    <row r="2" spans="1:10" s="262" customFormat="1" ht="18" customHeight="1" x14ac:dyDescent="0.25">
      <c r="A2" s="151" t="s">
        <v>406</v>
      </c>
      <c r="B2" s="262" t="s">
        <v>407</v>
      </c>
    </row>
    <row r="3" spans="1:10" s="262" customFormat="1" ht="18" customHeight="1" x14ac:dyDescent="0.25">
      <c r="B3" s="262" t="s">
        <v>408</v>
      </c>
    </row>
    <row r="4" spans="1:10" ht="26.1" customHeight="1" x14ac:dyDescent="0.2">
      <c r="A4" s="712" t="s">
        <v>225</v>
      </c>
      <c r="B4" s="713"/>
      <c r="C4" s="713"/>
      <c r="D4" s="713"/>
      <c r="E4" s="713"/>
      <c r="F4" s="449" t="s">
        <v>409</v>
      </c>
      <c r="G4" s="590" t="s">
        <v>410</v>
      </c>
    </row>
    <row r="5" spans="1:10" ht="26.1" customHeight="1" x14ac:dyDescent="0.25">
      <c r="A5" s="714"/>
      <c r="B5" s="1260" t="s">
        <v>411</v>
      </c>
      <c r="C5" s="1261"/>
      <c r="D5" s="610"/>
      <c r="E5" s="610"/>
      <c r="F5" s="526">
        <v>30</v>
      </c>
      <c r="G5" s="682">
        <v>50</v>
      </c>
    </row>
    <row r="6" spans="1:10" ht="26.1" customHeight="1" x14ac:dyDescent="0.25">
      <c r="A6" s="715" t="s">
        <v>412</v>
      </c>
      <c r="B6" s="1262" t="s">
        <v>413</v>
      </c>
      <c r="C6" s="1263"/>
      <c r="D6" s="716" t="s">
        <v>414</v>
      </c>
      <c r="E6" s="610"/>
      <c r="F6" s="526">
        <v>8</v>
      </c>
      <c r="G6" s="682">
        <v>17</v>
      </c>
    </row>
    <row r="7" spans="1:10" ht="26.1" customHeight="1" x14ac:dyDescent="0.25">
      <c r="A7" s="717"/>
      <c r="B7" s="1264"/>
      <c r="C7" s="1265"/>
      <c r="D7" s="718" t="s">
        <v>415</v>
      </c>
      <c r="E7" s="719"/>
      <c r="F7" s="526">
        <v>4</v>
      </c>
      <c r="G7" s="682">
        <v>9</v>
      </c>
      <c r="I7" s="720"/>
      <c r="J7" s="720"/>
    </row>
    <row r="8" spans="1:10" ht="66.75" customHeight="1" x14ac:dyDescent="0.25">
      <c r="A8" s="1152" t="s">
        <v>416</v>
      </c>
      <c r="B8" s="1266"/>
      <c r="C8" s="1266"/>
      <c r="D8" s="1266"/>
      <c r="E8" s="1267"/>
      <c r="F8" s="721">
        <v>9515</v>
      </c>
      <c r="G8" s="681">
        <v>9731</v>
      </c>
      <c r="I8" s="720"/>
      <c r="J8" s="720"/>
    </row>
    <row r="9" spans="1:10" ht="21.75" customHeight="1" x14ac:dyDescent="0.2">
      <c r="A9" s="1" t="s">
        <v>417</v>
      </c>
      <c r="I9" s="720"/>
      <c r="J9" s="720"/>
    </row>
    <row r="10" spans="1:10" ht="21.95" customHeight="1" x14ac:dyDescent="0.2">
      <c r="I10" s="720"/>
      <c r="J10" s="720"/>
    </row>
    <row r="11" spans="1:10" ht="13.7" customHeight="1" x14ac:dyDescent="0.2">
      <c r="I11" s="720"/>
      <c r="J11" s="720"/>
    </row>
    <row r="12" spans="1:10" ht="13.7" customHeight="1" x14ac:dyDescent="0.2">
      <c r="I12" s="720"/>
      <c r="J12" s="720"/>
    </row>
    <row r="13" spans="1:10" s="262" customFormat="1" ht="21.75" customHeight="1" x14ac:dyDescent="0.25">
      <c r="A13" s="262" t="s">
        <v>418</v>
      </c>
      <c r="B13" s="262" t="s">
        <v>419</v>
      </c>
      <c r="I13" s="685"/>
      <c r="J13" s="685"/>
    </row>
    <row r="14" spans="1:10" ht="26.1" customHeight="1" x14ac:dyDescent="0.2">
      <c r="A14" s="588" t="s">
        <v>225</v>
      </c>
      <c r="B14" s="722"/>
      <c r="C14" s="722"/>
      <c r="D14" s="722"/>
      <c r="E14" s="723"/>
      <c r="F14" s="449" t="s">
        <v>409</v>
      </c>
      <c r="G14" s="590" t="s">
        <v>410</v>
      </c>
      <c r="I14" s="724"/>
      <c r="J14" s="720"/>
    </row>
    <row r="15" spans="1:10" ht="26.1" customHeight="1" x14ac:dyDescent="0.25">
      <c r="A15" s="662" t="s">
        <v>71</v>
      </c>
      <c r="B15" s="635"/>
      <c r="C15" s="635"/>
      <c r="D15" s="635"/>
      <c r="E15" s="725"/>
      <c r="F15" s="526">
        <f>SUM(F16:F18)</f>
        <v>52</v>
      </c>
      <c r="G15" s="526">
        <f>SUM(G16:G18)</f>
        <v>57</v>
      </c>
      <c r="I15" s="720"/>
      <c r="J15" s="720"/>
    </row>
    <row r="16" spans="1:10" ht="26.1" customHeight="1" x14ac:dyDescent="0.25">
      <c r="A16" s="1249" t="s">
        <v>420</v>
      </c>
      <c r="B16" s="1250"/>
      <c r="C16" s="1250"/>
      <c r="D16" s="1250"/>
      <c r="E16" s="1251"/>
      <c r="F16" s="726">
        <v>2</v>
      </c>
      <c r="G16" s="727">
        <v>13</v>
      </c>
      <c r="I16" s="720"/>
      <c r="J16" s="720"/>
    </row>
    <row r="17" spans="1:10" ht="26.1" customHeight="1" x14ac:dyDescent="0.25">
      <c r="A17" s="1255" t="s">
        <v>421</v>
      </c>
      <c r="B17" s="1253"/>
      <c r="C17" s="1253"/>
      <c r="D17" s="1253"/>
      <c r="E17" s="1254"/>
      <c r="F17" s="728">
        <v>6</v>
      </c>
      <c r="G17" s="729">
        <v>8</v>
      </c>
      <c r="I17" s="720"/>
      <c r="J17" s="720"/>
    </row>
    <row r="18" spans="1:10" ht="26.1" customHeight="1" x14ac:dyDescent="0.25">
      <c r="A18" s="1259" t="s">
        <v>422</v>
      </c>
      <c r="B18" s="1257"/>
      <c r="C18" s="1257"/>
      <c r="D18" s="1257"/>
      <c r="E18" s="1258"/>
      <c r="F18" s="594">
        <v>44</v>
      </c>
      <c r="G18" s="627">
        <v>36</v>
      </c>
      <c r="I18" s="720"/>
      <c r="J18" s="720"/>
    </row>
    <row r="19" spans="1:10" ht="21.95" customHeight="1" x14ac:dyDescent="0.25">
      <c r="A19" s="417"/>
      <c r="B19" s="417"/>
      <c r="C19" s="417"/>
      <c r="D19" s="417"/>
      <c r="E19" s="419"/>
      <c r="F19" s="720"/>
      <c r="G19" s="720"/>
      <c r="I19" s="720"/>
      <c r="J19" s="720"/>
    </row>
    <row r="20" spans="1:10" ht="21.95" customHeight="1" x14ac:dyDescent="0.25">
      <c r="A20" s="417"/>
      <c r="B20" s="417"/>
      <c r="C20" s="417"/>
      <c r="D20" s="417"/>
      <c r="E20" s="419"/>
      <c r="F20" s="720"/>
      <c r="G20" s="720"/>
      <c r="I20" s="720"/>
      <c r="J20" s="720"/>
    </row>
    <row r="21" spans="1:10" ht="21.95" customHeight="1" x14ac:dyDescent="0.25">
      <c r="A21" s="6"/>
      <c r="B21" s="6"/>
      <c r="C21" s="6"/>
      <c r="D21" s="6"/>
      <c r="E21" s="6"/>
      <c r="I21" s="720"/>
      <c r="J21" s="720"/>
    </row>
    <row r="22" spans="1:10" s="262" customFormat="1" ht="21.95" customHeight="1" x14ac:dyDescent="0.25">
      <c r="A22" s="262" t="s">
        <v>423</v>
      </c>
      <c r="B22" s="262" t="s">
        <v>424</v>
      </c>
      <c r="I22" s="685"/>
      <c r="J22" s="685"/>
    </row>
    <row r="23" spans="1:10" ht="26.1" customHeight="1" x14ac:dyDescent="0.2">
      <c r="A23" s="588" t="s">
        <v>225</v>
      </c>
      <c r="B23" s="722"/>
      <c r="C23" s="722"/>
      <c r="D23" s="722"/>
      <c r="E23" s="723"/>
      <c r="F23" s="449" t="s">
        <v>409</v>
      </c>
      <c r="G23" s="590" t="s">
        <v>410</v>
      </c>
      <c r="I23" s="720"/>
    </row>
    <row r="24" spans="1:10" ht="26.1" customHeight="1" x14ac:dyDescent="0.25">
      <c r="A24" s="662" t="s">
        <v>71</v>
      </c>
      <c r="B24" s="635"/>
      <c r="C24" s="635"/>
      <c r="D24" s="635"/>
      <c r="E24" s="725"/>
      <c r="F24" s="725">
        <f>SUM(F25:F29)</f>
        <v>52</v>
      </c>
      <c r="G24" s="725">
        <f>SUM(G25:G29)</f>
        <v>57</v>
      </c>
      <c r="I24" s="720"/>
    </row>
    <row r="25" spans="1:10" ht="26.1" customHeight="1" x14ac:dyDescent="0.25">
      <c r="A25" s="1249" t="s">
        <v>425</v>
      </c>
      <c r="B25" s="1250"/>
      <c r="C25" s="1250"/>
      <c r="D25" s="1250"/>
      <c r="E25" s="1251"/>
      <c r="F25" s="684">
        <v>9</v>
      </c>
      <c r="G25" s="727">
        <v>9</v>
      </c>
      <c r="I25" s="720"/>
    </row>
    <row r="26" spans="1:10" ht="26.1" customHeight="1" x14ac:dyDescent="0.25">
      <c r="A26" s="1252" t="s">
        <v>426</v>
      </c>
      <c r="B26" s="1253"/>
      <c r="C26" s="1253"/>
      <c r="D26" s="1253"/>
      <c r="E26" s="1254"/>
      <c r="F26" s="691">
        <v>0</v>
      </c>
      <c r="G26" s="729">
        <v>0</v>
      </c>
    </row>
    <row r="27" spans="1:10" ht="26.1" customHeight="1" x14ac:dyDescent="0.25">
      <c r="A27" s="1255" t="s">
        <v>427</v>
      </c>
      <c r="B27" s="1253"/>
      <c r="C27" s="1253"/>
      <c r="D27" s="1253"/>
      <c r="E27" s="1254"/>
      <c r="F27" s="691">
        <v>0</v>
      </c>
      <c r="G27" s="729">
        <v>0</v>
      </c>
    </row>
    <row r="28" spans="1:10" ht="26.1" customHeight="1" x14ac:dyDescent="0.25">
      <c r="A28" s="1255" t="s">
        <v>428</v>
      </c>
      <c r="B28" s="1253"/>
      <c r="C28" s="1253"/>
      <c r="D28" s="1253"/>
      <c r="E28" s="1254"/>
      <c r="F28" s="691">
        <v>1</v>
      </c>
      <c r="G28" s="729">
        <v>11</v>
      </c>
    </row>
    <row r="29" spans="1:10" ht="26.1" customHeight="1" x14ac:dyDescent="0.25">
      <c r="A29" s="1256" t="s">
        <v>429</v>
      </c>
      <c r="B29" s="1257"/>
      <c r="C29" s="1257"/>
      <c r="D29" s="1257"/>
      <c r="E29" s="1258"/>
      <c r="F29" s="695">
        <v>42</v>
      </c>
      <c r="G29" s="627">
        <v>37</v>
      </c>
    </row>
    <row r="30" spans="1:10" ht="24" customHeight="1" x14ac:dyDescent="0.25">
      <c r="A30" s="658"/>
      <c r="B30" s="417"/>
      <c r="C30" s="417"/>
      <c r="D30" s="417"/>
      <c r="E30" s="419"/>
    </row>
    <row r="31" spans="1:10" ht="24" customHeight="1" x14ac:dyDescent="0.2">
      <c r="A31" s="422" t="s">
        <v>298</v>
      </c>
    </row>
    <row r="32" spans="1:10" ht="24" customHeight="1" x14ac:dyDescent="0.2">
      <c r="D32" s="730"/>
      <c r="E32" s="730"/>
    </row>
  </sheetData>
  <mergeCells count="11">
    <mergeCell ref="A18:E18"/>
    <mergeCell ref="B5:C5"/>
    <mergeCell ref="B6:C7"/>
    <mergeCell ref="A8:E8"/>
    <mergeCell ref="A16:E16"/>
    <mergeCell ref="A17:E17"/>
    <mergeCell ref="A25:E25"/>
    <mergeCell ref="A26:E26"/>
    <mergeCell ref="A27:E27"/>
    <mergeCell ref="A28:E28"/>
    <mergeCell ref="A29:E29"/>
  </mergeCells>
  <pageMargins left="0.74803149606299213" right="0.74803149606299213" top="0.6692913385826772" bottom="0.51181102362204722" header="0.51181102362204722" footer="0.51181102362204722"/>
  <pageSetup paperSize="9" scale="85" orientation="portrait" r:id="rId1"/>
  <headerFooter alignWithMargins="0">
    <oddHeader>&amp;C17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workbookViewId="0">
      <selection activeCell="K33" sqref="K33"/>
    </sheetView>
  </sheetViews>
  <sheetFormatPr defaultColWidth="9.140625" defaultRowHeight="15" x14ac:dyDescent="0.25"/>
  <cols>
    <col min="1" max="1" width="7.140625" style="6" customWidth="1"/>
    <col min="2" max="2" width="7.42578125" style="6" customWidth="1"/>
    <col min="3" max="7" width="9.140625" style="6"/>
    <col min="8" max="8" width="16.42578125" style="6" customWidth="1"/>
    <col min="9" max="9" width="11.140625" style="6" customWidth="1"/>
    <col min="10" max="16384" width="9.140625" style="6"/>
  </cols>
  <sheetData>
    <row r="1" spans="1:11" x14ac:dyDescent="0.25">
      <c r="A1" s="798" t="s">
        <v>7</v>
      </c>
      <c r="B1" s="798"/>
      <c r="C1" s="798"/>
      <c r="D1" s="798"/>
      <c r="E1" s="798"/>
      <c r="F1" s="798"/>
      <c r="G1" s="798"/>
      <c r="H1" s="798"/>
      <c r="I1" s="798"/>
      <c r="J1" s="12"/>
      <c r="K1" s="12"/>
    </row>
    <row r="2" spans="1:11" x14ac:dyDescent="0.25">
      <c r="A2" s="13" t="s">
        <v>8</v>
      </c>
      <c r="B2" s="14">
        <v>1</v>
      </c>
      <c r="C2" s="15" t="s">
        <v>9</v>
      </c>
      <c r="D2" s="16"/>
      <c r="E2" s="16"/>
      <c r="F2" s="16"/>
      <c r="G2" s="15"/>
      <c r="H2" s="16"/>
      <c r="I2" s="16">
        <v>1</v>
      </c>
      <c r="J2" s="12"/>
      <c r="K2" s="12"/>
    </row>
    <row r="3" spans="1:11" x14ac:dyDescent="0.25">
      <c r="A3" s="13" t="s">
        <v>8</v>
      </c>
      <c r="B3" s="14">
        <v>2</v>
      </c>
      <c r="C3" s="17" t="s">
        <v>10</v>
      </c>
      <c r="D3" s="18"/>
      <c r="E3" s="18"/>
      <c r="F3" s="16"/>
      <c r="G3" s="16"/>
      <c r="H3" s="16"/>
      <c r="I3" s="16">
        <v>2</v>
      </c>
      <c r="J3" s="12"/>
      <c r="K3" s="12"/>
    </row>
    <row r="4" spans="1:11" x14ac:dyDescent="0.25">
      <c r="A4" s="13" t="s">
        <v>8</v>
      </c>
      <c r="B4" s="14">
        <v>3</v>
      </c>
      <c r="C4" s="15" t="s">
        <v>11</v>
      </c>
      <c r="D4" s="16"/>
      <c r="E4" s="16"/>
      <c r="F4" s="16"/>
      <c r="G4" s="16"/>
      <c r="H4" s="16"/>
      <c r="I4" s="16">
        <v>4</v>
      </c>
      <c r="J4" s="12"/>
      <c r="K4" s="12"/>
    </row>
    <row r="5" spans="1:11" x14ac:dyDescent="0.25">
      <c r="A5" s="13" t="s">
        <v>8</v>
      </c>
      <c r="B5" s="14" t="s">
        <v>12</v>
      </c>
      <c r="C5" s="17" t="s">
        <v>13</v>
      </c>
      <c r="D5" s="18"/>
      <c r="E5" s="18"/>
      <c r="F5" s="18"/>
      <c r="G5" s="18"/>
      <c r="H5" s="18"/>
      <c r="I5" s="16">
        <v>4</v>
      </c>
      <c r="J5" s="12"/>
      <c r="K5" s="19"/>
    </row>
    <row r="6" spans="1:11" x14ac:dyDescent="0.25">
      <c r="A6" s="13" t="s">
        <v>8</v>
      </c>
      <c r="B6" s="14" t="s">
        <v>14</v>
      </c>
      <c r="C6" s="17" t="s">
        <v>15</v>
      </c>
      <c r="D6" s="18"/>
      <c r="E6" s="18"/>
      <c r="F6" s="18"/>
      <c r="G6" s="18"/>
      <c r="H6" s="16"/>
      <c r="I6" s="16">
        <v>4</v>
      </c>
      <c r="J6" s="12"/>
      <c r="K6" s="12"/>
    </row>
    <row r="7" spans="1:11" x14ac:dyDescent="0.25">
      <c r="A7" s="13" t="s">
        <v>8</v>
      </c>
      <c r="B7" s="14" t="s">
        <v>16</v>
      </c>
      <c r="C7" s="17" t="s">
        <v>17</v>
      </c>
      <c r="D7" s="18"/>
      <c r="E7" s="18"/>
      <c r="F7" s="18"/>
      <c r="G7" s="18"/>
      <c r="H7" s="16"/>
      <c r="I7" s="16">
        <v>4</v>
      </c>
      <c r="J7" s="12"/>
      <c r="K7" s="12"/>
    </row>
    <row r="8" spans="1:11" x14ac:dyDescent="0.25">
      <c r="A8" s="13" t="s">
        <v>8</v>
      </c>
      <c r="B8" s="14">
        <v>4</v>
      </c>
      <c r="C8" s="17" t="s">
        <v>18</v>
      </c>
      <c r="D8" s="18"/>
      <c r="E8" s="16"/>
      <c r="F8" s="16"/>
      <c r="G8" s="16"/>
      <c r="H8" s="16"/>
      <c r="I8" s="16">
        <v>5</v>
      </c>
      <c r="J8" s="12"/>
      <c r="K8" s="12"/>
    </row>
    <row r="9" spans="1:11" x14ac:dyDescent="0.25">
      <c r="A9" s="13" t="s">
        <v>8</v>
      </c>
      <c r="B9" s="14">
        <v>5</v>
      </c>
      <c r="C9" s="17" t="s">
        <v>19</v>
      </c>
      <c r="D9" s="18"/>
      <c r="E9" s="18"/>
      <c r="F9" s="18"/>
      <c r="G9" s="18"/>
      <c r="H9" s="16"/>
      <c r="I9" s="16">
        <v>6</v>
      </c>
      <c r="J9" s="12"/>
      <c r="K9" s="12"/>
    </row>
    <row r="10" spans="1:11" x14ac:dyDescent="0.25">
      <c r="A10" s="13" t="s">
        <v>8</v>
      </c>
      <c r="B10" s="14">
        <v>6</v>
      </c>
      <c r="C10" s="17" t="s">
        <v>20</v>
      </c>
      <c r="D10" s="16"/>
      <c r="E10" s="16"/>
      <c r="F10" s="16"/>
      <c r="G10" s="16"/>
      <c r="H10" s="16"/>
      <c r="I10" s="16">
        <v>7</v>
      </c>
      <c r="J10" s="12"/>
      <c r="K10" s="12"/>
    </row>
    <row r="11" spans="1:11" x14ac:dyDescent="0.25">
      <c r="A11" s="13"/>
      <c r="B11" s="14"/>
      <c r="C11" s="16" t="s">
        <v>21</v>
      </c>
      <c r="D11" s="16"/>
      <c r="E11" s="16"/>
      <c r="F11" s="16"/>
      <c r="G11" s="16"/>
      <c r="H11" s="16"/>
      <c r="I11" s="16"/>
      <c r="J11" s="12"/>
      <c r="K11" s="12"/>
    </row>
    <row r="12" spans="1:11" x14ac:dyDescent="0.25">
      <c r="A12" s="13" t="s">
        <v>8</v>
      </c>
      <c r="B12" s="14">
        <v>7</v>
      </c>
      <c r="C12" s="17" t="s">
        <v>20</v>
      </c>
      <c r="D12" s="16"/>
      <c r="E12" s="16"/>
      <c r="F12" s="16"/>
      <c r="G12" s="16"/>
      <c r="H12" s="16"/>
      <c r="I12" s="16">
        <v>8</v>
      </c>
      <c r="J12" s="12"/>
      <c r="K12" s="12"/>
    </row>
    <row r="13" spans="1:11" x14ac:dyDescent="0.25">
      <c r="A13" s="13"/>
      <c r="B13" s="14"/>
      <c r="C13" s="18" t="s">
        <v>22</v>
      </c>
      <c r="D13" s="16"/>
      <c r="E13" s="16"/>
      <c r="F13" s="16"/>
      <c r="G13" s="16"/>
      <c r="H13" s="16"/>
      <c r="I13" s="16"/>
      <c r="J13" s="12"/>
      <c r="K13" s="12"/>
    </row>
    <row r="14" spans="1:11" x14ac:dyDescent="0.25">
      <c r="A14" s="13" t="s">
        <v>8</v>
      </c>
      <c r="B14" s="14">
        <v>8</v>
      </c>
      <c r="C14" s="17" t="s">
        <v>20</v>
      </c>
      <c r="D14" s="18"/>
      <c r="E14" s="18"/>
      <c r="F14" s="18"/>
      <c r="G14" s="18"/>
      <c r="H14" s="18"/>
      <c r="I14" s="18">
        <v>9</v>
      </c>
      <c r="J14" s="20"/>
      <c r="K14" s="20"/>
    </row>
    <row r="15" spans="1:11" x14ac:dyDescent="0.25">
      <c r="A15" s="13"/>
      <c r="B15" s="14"/>
      <c r="C15" s="18" t="s">
        <v>23</v>
      </c>
      <c r="D15" s="18"/>
      <c r="E15" s="18"/>
      <c r="F15" s="18"/>
      <c r="G15" s="18"/>
      <c r="H15" s="18"/>
      <c r="I15" s="18"/>
      <c r="J15" s="20"/>
      <c r="K15" s="20"/>
    </row>
    <row r="16" spans="1:11" x14ac:dyDescent="0.25">
      <c r="A16" s="13" t="s">
        <v>8</v>
      </c>
      <c r="B16" s="14" t="s">
        <v>24</v>
      </c>
      <c r="C16" s="17" t="s">
        <v>20</v>
      </c>
      <c r="D16" s="18"/>
      <c r="E16" s="18"/>
      <c r="F16" s="18"/>
      <c r="G16" s="18"/>
      <c r="H16" s="18"/>
      <c r="I16" s="18">
        <v>9</v>
      </c>
      <c r="J16" s="20"/>
      <c r="K16" s="20"/>
    </row>
    <row r="17" spans="1:11" x14ac:dyDescent="0.25">
      <c r="A17" s="13"/>
      <c r="B17" s="14"/>
      <c r="C17" s="18" t="s">
        <v>25</v>
      </c>
      <c r="D17" s="18"/>
      <c r="E17" s="18"/>
      <c r="F17" s="18"/>
      <c r="G17" s="18"/>
      <c r="H17" s="18"/>
      <c r="I17" s="18"/>
      <c r="J17" s="20"/>
      <c r="K17" s="20"/>
    </row>
    <row r="18" spans="1:11" x14ac:dyDescent="0.25">
      <c r="A18" s="13" t="s">
        <v>8</v>
      </c>
      <c r="B18" s="14" t="s">
        <v>26</v>
      </c>
      <c r="C18" s="17" t="s">
        <v>20</v>
      </c>
      <c r="D18" s="18"/>
      <c r="E18" s="18"/>
      <c r="F18" s="18"/>
      <c r="G18" s="18"/>
      <c r="H18" s="18"/>
      <c r="I18" s="18">
        <v>9</v>
      </c>
      <c r="J18" s="20"/>
      <c r="K18" s="20"/>
    </row>
    <row r="19" spans="1:11" x14ac:dyDescent="0.25">
      <c r="A19" s="13"/>
      <c r="B19" s="14"/>
      <c r="C19" s="18" t="s">
        <v>27</v>
      </c>
      <c r="D19" s="18"/>
      <c r="E19" s="18"/>
      <c r="F19" s="18"/>
      <c r="G19" s="18"/>
      <c r="H19" s="18"/>
      <c r="I19" s="18"/>
      <c r="J19" s="20"/>
      <c r="K19" s="20"/>
    </row>
    <row r="20" spans="1:11" ht="25.5" customHeight="1" x14ac:dyDescent="0.25">
      <c r="A20" s="21" t="s">
        <v>8</v>
      </c>
      <c r="B20" s="22" t="s">
        <v>28</v>
      </c>
      <c r="C20" s="799" t="s">
        <v>29</v>
      </c>
      <c r="D20" s="799"/>
      <c r="E20" s="799"/>
      <c r="F20" s="799"/>
      <c r="G20" s="799"/>
      <c r="H20" s="799"/>
      <c r="I20" s="23">
        <v>9</v>
      </c>
      <c r="J20" s="20"/>
      <c r="K20" s="20"/>
    </row>
    <row r="21" spans="1:11" x14ac:dyDescent="0.25">
      <c r="A21" s="13" t="s">
        <v>8</v>
      </c>
      <c r="B21" s="14">
        <v>9</v>
      </c>
      <c r="C21" s="17" t="s">
        <v>30</v>
      </c>
      <c r="D21" s="16"/>
      <c r="E21" s="16"/>
      <c r="F21" s="16"/>
      <c r="G21" s="16"/>
      <c r="H21" s="16"/>
      <c r="I21" s="16">
        <v>10</v>
      </c>
      <c r="J21" s="12"/>
      <c r="K21" s="12"/>
    </row>
    <row r="22" spans="1:11" x14ac:dyDescent="0.25">
      <c r="A22" s="13"/>
      <c r="B22" s="14"/>
      <c r="C22" s="18" t="s">
        <v>31</v>
      </c>
      <c r="D22" s="16"/>
      <c r="E22" s="16"/>
      <c r="F22" s="16"/>
      <c r="G22" s="16"/>
      <c r="H22" s="16"/>
      <c r="I22" s="16"/>
      <c r="J22" s="12"/>
      <c r="K22" s="12"/>
    </row>
    <row r="23" spans="1:11" x14ac:dyDescent="0.25">
      <c r="A23" s="13" t="s">
        <v>8</v>
      </c>
      <c r="B23" s="14">
        <v>10</v>
      </c>
      <c r="C23" s="15" t="s">
        <v>32</v>
      </c>
      <c r="D23" s="16"/>
      <c r="E23" s="16"/>
      <c r="F23" s="16"/>
      <c r="G23" s="16"/>
      <c r="H23" s="16"/>
      <c r="I23" s="16">
        <v>11</v>
      </c>
      <c r="J23" s="12"/>
      <c r="K23" s="12"/>
    </row>
    <row r="24" spans="1:11" x14ac:dyDescent="0.25">
      <c r="A24" s="13"/>
      <c r="B24" s="14"/>
      <c r="C24" s="16" t="s">
        <v>33</v>
      </c>
      <c r="D24" s="16"/>
      <c r="E24" s="16"/>
      <c r="F24" s="16"/>
      <c r="G24" s="16"/>
      <c r="H24" s="16"/>
      <c r="I24" s="16"/>
      <c r="J24" s="12"/>
      <c r="K24" s="12"/>
    </row>
    <row r="25" spans="1:11" x14ac:dyDescent="0.25">
      <c r="A25" s="13" t="s">
        <v>8</v>
      </c>
      <c r="B25" s="14">
        <v>11</v>
      </c>
      <c r="C25" s="15" t="s">
        <v>32</v>
      </c>
      <c r="D25" s="16"/>
      <c r="E25" s="16"/>
      <c r="F25" s="16"/>
      <c r="G25" s="16"/>
      <c r="H25" s="16"/>
      <c r="I25" s="16">
        <v>12</v>
      </c>
      <c r="J25" s="12"/>
      <c r="K25" s="12"/>
    </row>
    <row r="26" spans="1:11" x14ac:dyDescent="0.25">
      <c r="A26" s="13"/>
      <c r="B26" s="14"/>
      <c r="C26" s="16" t="s">
        <v>34</v>
      </c>
      <c r="D26" s="16"/>
      <c r="E26" s="16"/>
      <c r="F26" s="16"/>
      <c r="G26" s="16"/>
      <c r="H26" s="16"/>
      <c r="I26" s="16"/>
      <c r="J26" s="12"/>
      <c r="K26" s="12"/>
    </row>
    <row r="27" spans="1:11" x14ac:dyDescent="0.25">
      <c r="A27" s="13" t="s">
        <v>8</v>
      </c>
      <c r="B27" s="14">
        <v>12</v>
      </c>
      <c r="C27" s="15" t="s">
        <v>35</v>
      </c>
      <c r="D27" s="16"/>
      <c r="E27" s="16"/>
      <c r="F27" s="16"/>
      <c r="G27" s="16"/>
      <c r="H27" s="16"/>
      <c r="I27" s="16">
        <v>12</v>
      </c>
      <c r="J27" s="12"/>
      <c r="K27" s="12"/>
    </row>
    <row r="28" spans="1:11" x14ac:dyDescent="0.25">
      <c r="A28" s="13"/>
      <c r="B28" s="14"/>
      <c r="C28" s="16" t="s">
        <v>36</v>
      </c>
      <c r="D28" s="16"/>
      <c r="E28" s="16"/>
      <c r="F28" s="16"/>
      <c r="G28" s="16"/>
      <c r="H28" s="16"/>
      <c r="I28" s="16"/>
      <c r="J28" s="12"/>
      <c r="K28" s="12"/>
    </row>
    <row r="29" spans="1:11" x14ac:dyDescent="0.25">
      <c r="A29" s="13" t="s">
        <v>8</v>
      </c>
      <c r="B29" s="14">
        <v>13</v>
      </c>
      <c r="C29" s="15" t="s">
        <v>37</v>
      </c>
      <c r="D29" s="16"/>
      <c r="E29" s="16"/>
      <c r="F29" s="16"/>
      <c r="G29" s="16"/>
      <c r="H29" s="16"/>
      <c r="I29" s="16">
        <v>13</v>
      </c>
      <c r="J29" s="12"/>
      <c r="K29" s="12"/>
    </row>
    <row r="30" spans="1:11" x14ac:dyDescent="0.25">
      <c r="A30" s="13"/>
      <c r="B30" s="14"/>
      <c r="C30" s="16" t="s">
        <v>38</v>
      </c>
      <c r="D30" s="16"/>
      <c r="E30" s="16"/>
      <c r="F30" s="16"/>
      <c r="G30" s="16"/>
      <c r="H30" s="16"/>
      <c r="I30" s="16"/>
      <c r="J30" s="12"/>
      <c r="K30" s="12"/>
    </row>
    <row r="31" spans="1:11" x14ac:dyDescent="0.25">
      <c r="A31" s="13" t="s">
        <v>8</v>
      </c>
      <c r="B31" s="14">
        <v>14</v>
      </c>
      <c r="C31" s="15" t="s">
        <v>39</v>
      </c>
      <c r="D31" s="16"/>
      <c r="E31" s="16"/>
      <c r="F31" s="16"/>
      <c r="G31" s="16"/>
      <c r="H31" s="16"/>
      <c r="I31" s="16">
        <v>14</v>
      </c>
      <c r="J31" s="12"/>
      <c r="K31" s="12"/>
    </row>
    <row r="32" spans="1:11" x14ac:dyDescent="0.25">
      <c r="A32" s="13" t="s">
        <v>8</v>
      </c>
      <c r="B32" s="14" t="s">
        <v>40</v>
      </c>
      <c r="C32" s="15" t="s">
        <v>41</v>
      </c>
      <c r="D32" s="16"/>
      <c r="E32" s="16"/>
      <c r="F32" s="16"/>
      <c r="G32" s="16"/>
      <c r="H32" s="16"/>
      <c r="I32" s="16">
        <v>14</v>
      </c>
      <c r="J32" s="12"/>
      <c r="K32" s="12"/>
    </row>
    <row r="33" spans="1:11" x14ac:dyDescent="0.25">
      <c r="A33" s="13" t="s">
        <v>8</v>
      </c>
      <c r="B33" s="14">
        <v>15</v>
      </c>
      <c r="C33" s="15" t="s">
        <v>42</v>
      </c>
      <c r="D33" s="16"/>
      <c r="E33" s="16"/>
      <c r="F33" s="16"/>
      <c r="G33" s="16"/>
      <c r="H33" s="16"/>
      <c r="I33" s="16">
        <v>14</v>
      </c>
      <c r="J33" s="12"/>
      <c r="K33" s="12"/>
    </row>
    <row r="34" spans="1:11" x14ac:dyDescent="0.25">
      <c r="A34" s="13"/>
      <c r="B34" s="14"/>
      <c r="C34" s="16" t="s">
        <v>43</v>
      </c>
      <c r="D34" s="16"/>
      <c r="E34" s="16"/>
      <c r="F34" s="16"/>
      <c r="G34" s="16"/>
      <c r="H34" s="16"/>
      <c r="I34" s="16"/>
      <c r="J34" s="12"/>
      <c r="K34" s="12"/>
    </row>
    <row r="35" spans="1:11" x14ac:dyDescent="0.25">
      <c r="A35" s="13"/>
      <c r="B35" s="14"/>
      <c r="C35" s="16" t="s">
        <v>44</v>
      </c>
      <c r="D35" s="16"/>
      <c r="E35" s="16"/>
      <c r="F35" s="16"/>
      <c r="G35" s="16"/>
      <c r="H35" s="16"/>
      <c r="I35" s="16"/>
      <c r="J35" s="12"/>
      <c r="K35" s="12"/>
    </row>
    <row r="36" spans="1:11" x14ac:dyDescent="0.25">
      <c r="A36" s="13" t="s">
        <v>8</v>
      </c>
      <c r="B36" s="14">
        <v>16</v>
      </c>
      <c r="C36" s="15" t="s">
        <v>45</v>
      </c>
      <c r="D36" s="16"/>
      <c r="E36" s="16"/>
      <c r="F36" s="16"/>
      <c r="G36" s="16"/>
      <c r="H36" s="16"/>
      <c r="I36" s="16">
        <v>15</v>
      </c>
    </row>
    <row r="37" spans="1:11" x14ac:dyDescent="0.25">
      <c r="A37" s="13" t="s">
        <v>8</v>
      </c>
      <c r="B37" s="14">
        <v>17</v>
      </c>
      <c r="C37" s="15" t="s">
        <v>46</v>
      </c>
      <c r="D37" s="16"/>
      <c r="E37" s="16"/>
      <c r="F37" s="16"/>
      <c r="G37" s="16"/>
      <c r="H37" s="16"/>
      <c r="I37" s="16">
        <v>15</v>
      </c>
    </row>
    <row r="38" spans="1:11" x14ac:dyDescent="0.25">
      <c r="A38" s="13" t="s">
        <v>8</v>
      </c>
      <c r="B38" s="14">
        <v>18</v>
      </c>
      <c r="C38" s="15" t="s">
        <v>47</v>
      </c>
      <c r="D38" s="16"/>
      <c r="E38" s="16"/>
      <c r="F38" s="16"/>
      <c r="G38" s="16"/>
      <c r="H38" s="16"/>
      <c r="I38" s="16">
        <v>15</v>
      </c>
    </row>
    <row r="39" spans="1:11" x14ac:dyDescent="0.25">
      <c r="A39" s="13" t="s">
        <v>8</v>
      </c>
      <c r="B39" s="14">
        <v>19</v>
      </c>
      <c r="C39" s="15" t="s">
        <v>48</v>
      </c>
      <c r="D39" s="16"/>
      <c r="E39" s="16"/>
      <c r="F39" s="16"/>
      <c r="G39" s="16"/>
      <c r="H39" s="16"/>
      <c r="I39" s="16">
        <v>16</v>
      </c>
    </row>
    <row r="40" spans="1:11" x14ac:dyDescent="0.25">
      <c r="A40" s="13"/>
      <c r="B40" s="14"/>
      <c r="C40" s="16" t="s">
        <v>49</v>
      </c>
      <c r="D40" s="16"/>
      <c r="E40" s="16"/>
      <c r="F40" s="16"/>
      <c r="G40" s="16"/>
      <c r="H40" s="16"/>
      <c r="I40" s="24"/>
    </row>
    <row r="41" spans="1:11" x14ac:dyDescent="0.25">
      <c r="A41" s="13" t="s">
        <v>8</v>
      </c>
      <c r="B41" s="14">
        <v>20</v>
      </c>
      <c r="C41" s="15" t="s">
        <v>50</v>
      </c>
      <c r="D41" s="16"/>
      <c r="E41" s="16"/>
      <c r="F41" s="16"/>
      <c r="G41" s="16"/>
      <c r="H41" s="16"/>
      <c r="I41" s="16">
        <v>17</v>
      </c>
    </row>
    <row r="42" spans="1:11" x14ac:dyDescent="0.25">
      <c r="A42" s="13"/>
      <c r="B42" s="14"/>
      <c r="C42" s="16" t="s">
        <v>51</v>
      </c>
      <c r="D42" s="16"/>
      <c r="E42" s="16"/>
      <c r="F42" s="16"/>
      <c r="G42" s="16"/>
      <c r="H42" s="16"/>
      <c r="I42" s="16"/>
    </row>
    <row r="43" spans="1:11" x14ac:dyDescent="0.25">
      <c r="A43" s="13"/>
      <c r="B43" s="14"/>
      <c r="C43" s="16" t="s">
        <v>52</v>
      </c>
      <c r="D43" s="16"/>
      <c r="E43" s="16"/>
      <c r="F43" s="16"/>
      <c r="G43" s="16"/>
      <c r="H43" s="16"/>
      <c r="I43" s="16"/>
    </row>
    <row r="44" spans="1:11" x14ac:dyDescent="0.25">
      <c r="A44" s="13" t="s">
        <v>8</v>
      </c>
      <c r="B44" s="14">
        <v>21</v>
      </c>
      <c r="C44" s="15" t="s">
        <v>53</v>
      </c>
      <c r="D44" s="16"/>
      <c r="E44" s="16"/>
      <c r="F44" s="16"/>
      <c r="G44" s="16"/>
      <c r="H44" s="16"/>
      <c r="I44" s="16">
        <v>17</v>
      </c>
    </row>
    <row r="45" spans="1:11" x14ac:dyDescent="0.25">
      <c r="A45" s="13" t="s">
        <v>8</v>
      </c>
      <c r="B45" s="14">
        <v>22</v>
      </c>
      <c r="C45" s="15" t="s">
        <v>54</v>
      </c>
      <c r="D45" s="16"/>
      <c r="E45" s="16"/>
      <c r="F45" s="16"/>
      <c r="G45" s="16"/>
      <c r="H45" s="16"/>
      <c r="I45" s="16">
        <v>17</v>
      </c>
    </row>
    <row r="46" spans="1:11" x14ac:dyDescent="0.25">
      <c r="A46" s="13" t="s">
        <v>8</v>
      </c>
      <c r="B46" s="14">
        <v>23</v>
      </c>
      <c r="C46" s="15" t="s">
        <v>55</v>
      </c>
      <c r="D46" s="16"/>
      <c r="E46" s="16"/>
      <c r="F46" s="16"/>
      <c r="G46" s="16"/>
      <c r="H46" s="16"/>
      <c r="I46" s="16">
        <v>18</v>
      </c>
    </row>
    <row r="47" spans="1:11" x14ac:dyDescent="0.25">
      <c r="A47" s="13" t="s">
        <v>8</v>
      </c>
      <c r="B47" s="14">
        <v>24</v>
      </c>
      <c r="C47" s="15" t="s">
        <v>56</v>
      </c>
      <c r="D47" s="16"/>
      <c r="E47" s="16"/>
      <c r="F47" s="16"/>
      <c r="G47" s="16"/>
      <c r="H47" s="16"/>
      <c r="I47" s="16">
        <v>18</v>
      </c>
    </row>
    <row r="48" spans="1:11" x14ac:dyDescent="0.25">
      <c r="A48" s="13" t="s">
        <v>8</v>
      </c>
      <c r="B48" s="14">
        <v>25</v>
      </c>
      <c r="C48" s="15" t="s">
        <v>57</v>
      </c>
      <c r="D48" s="16"/>
      <c r="E48" s="16"/>
      <c r="F48" s="16"/>
      <c r="G48" s="16"/>
      <c r="H48" s="16"/>
      <c r="I48" s="16">
        <v>18</v>
      </c>
    </row>
    <row r="49" spans="1:10" x14ac:dyDescent="0.25">
      <c r="A49" s="13"/>
      <c r="B49" s="14"/>
      <c r="C49" s="16" t="s">
        <v>58</v>
      </c>
      <c r="D49" s="16"/>
      <c r="E49" s="16"/>
      <c r="F49" s="16"/>
      <c r="G49" s="16"/>
      <c r="H49" s="16"/>
      <c r="I49" s="16"/>
    </row>
    <row r="50" spans="1:10" x14ac:dyDescent="0.25">
      <c r="A50" s="13" t="s">
        <v>8</v>
      </c>
      <c r="B50" s="14">
        <v>26</v>
      </c>
      <c r="C50" s="15" t="s">
        <v>59</v>
      </c>
      <c r="D50" s="16"/>
      <c r="E50" s="16"/>
      <c r="F50" s="16"/>
      <c r="G50" s="16"/>
      <c r="H50" s="16"/>
      <c r="I50" s="16">
        <v>19</v>
      </c>
    </row>
    <row r="51" spans="1:10" x14ac:dyDescent="0.25">
      <c r="A51" s="13" t="s">
        <v>8</v>
      </c>
      <c r="B51" s="14">
        <v>27</v>
      </c>
      <c r="C51" s="15" t="s">
        <v>60</v>
      </c>
      <c r="D51" s="16"/>
      <c r="E51" s="16"/>
      <c r="F51" s="16"/>
      <c r="G51" s="16"/>
      <c r="H51" s="16"/>
      <c r="I51" s="16">
        <v>19</v>
      </c>
    </row>
    <row r="52" spans="1:10" x14ac:dyDescent="0.25">
      <c r="A52" s="13"/>
      <c r="B52" s="14"/>
      <c r="C52" s="13"/>
      <c r="D52" s="13"/>
      <c r="E52" s="13"/>
      <c r="F52" s="13"/>
      <c r="G52" s="13"/>
      <c r="H52" s="13"/>
      <c r="I52" s="13"/>
    </row>
    <row r="53" spans="1:10" x14ac:dyDescent="0.25">
      <c r="A53" s="13"/>
      <c r="B53" s="14"/>
      <c r="C53" s="13"/>
      <c r="D53" s="13"/>
      <c r="E53" s="13"/>
      <c r="F53" s="13"/>
      <c r="G53" s="13"/>
      <c r="H53" s="13"/>
      <c r="I53" s="13"/>
    </row>
    <row r="54" spans="1:10" x14ac:dyDescent="0.25">
      <c r="A54" s="13"/>
      <c r="B54" s="14"/>
      <c r="C54" s="13"/>
      <c r="D54" s="13"/>
      <c r="E54" s="13"/>
      <c r="F54" s="13"/>
      <c r="G54" s="13"/>
      <c r="H54" s="13"/>
      <c r="I54" s="13"/>
    </row>
    <row r="55" spans="1:10" x14ac:dyDescent="0.25">
      <c r="A55" s="13"/>
      <c r="B55" s="14"/>
      <c r="C55" s="13"/>
      <c r="D55" s="13"/>
      <c r="E55" s="13"/>
      <c r="F55" s="13"/>
      <c r="G55" s="13"/>
      <c r="H55" s="13"/>
      <c r="I55" s="13"/>
    </row>
    <row r="56" spans="1:10" ht="15.75" customHeight="1" x14ac:dyDescent="0.25">
      <c r="A56" s="13"/>
      <c r="B56" s="14"/>
      <c r="C56" s="13"/>
      <c r="D56" s="13"/>
      <c r="E56" s="13"/>
      <c r="F56" s="13"/>
      <c r="G56" s="13"/>
      <c r="H56" s="13"/>
      <c r="I56" s="13"/>
    </row>
    <row r="57" spans="1:10" x14ac:dyDescent="0.25">
      <c r="A57" s="13"/>
      <c r="B57" s="14"/>
      <c r="C57" s="13"/>
      <c r="D57" s="13"/>
      <c r="E57" s="13"/>
      <c r="F57" s="13"/>
      <c r="G57" s="13"/>
      <c r="H57" s="13"/>
      <c r="I57" s="13"/>
      <c r="J57" s="12"/>
    </row>
    <row r="58" spans="1:10" x14ac:dyDescent="0.25">
      <c r="A58" s="13"/>
      <c r="B58" s="14"/>
      <c r="C58" s="13"/>
      <c r="D58" s="13"/>
      <c r="E58" s="13"/>
      <c r="F58" s="13"/>
      <c r="G58" s="13"/>
      <c r="H58" s="13"/>
      <c r="I58" s="13"/>
      <c r="J58" s="12"/>
    </row>
    <row r="59" spans="1:10" x14ac:dyDescent="0.25">
      <c r="A59" s="13"/>
      <c r="B59" s="14"/>
      <c r="C59" s="13"/>
      <c r="D59" s="13"/>
      <c r="E59" s="13"/>
      <c r="F59" s="13"/>
      <c r="G59" s="13"/>
      <c r="H59" s="13"/>
      <c r="I59" s="13"/>
      <c r="J59" s="12"/>
    </row>
    <row r="60" spans="1:10" x14ac:dyDescent="0.25">
      <c r="A60" s="13"/>
      <c r="B60" s="14"/>
      <c r="C60" s="13"/>
      <c r="D60" s="13"/>
      <c r="E60" s="13"/>
      <c r="F60" s="13"/>
      <c r="G60" s="13"/>
      <c r="H60" s="13"/>
      <c r="I60" s="13"/>
      <c r="J60" s="12"/>
    </row>
    <row r="61" spans="1:10" x14ac:dyDescent="0.25">
      <c r="A61" s="13"/>
      <c r="B61" s="14"/>
      <c r="C61" s="13"/>
      <c r="D61" s="13"/>
      <c r="E61" s="13"/>
      <c r="F61" s="13"/>
      <c r="G61" s="13"/>
      <c r="H61" s="13"/>
      <c r="I61" s="13"/>
      <c r="J61" s="12"/>
    </row>
    <row r="62" spans="1:10" x14ac:dyDescent="0.25">
      <c r="A62" s="13"/>
      <c r="B62" s="14"/>
      <c r="C62" s="13"/>
      <c r="D62" s="13"/>
      <c r="E62" s="13"/>
      <c r="F62" s="13"/>
      <c r="G62" s="13"/>
      <c r="H62" s="13"/>
      <c r="I62" s="13"/>
      <c r="J62" s="12"/>
    </row>
    <row r="63" spans="1:10" x14ac:dyDescent="0.25">
      <c r="A63" s="13"/>
      <c r="B63" s="14"/>
      <c r="C63" s="13"/>
      <c r="D63" s="13"/>
      <c r="E63" s="13"/>
      <c r="F63" s="13"/>
      <c r="G63" s="13"/>
      <c r="H63" s="13"/>
      <c r="I63" s="13"/>
      <c r="J63" s="12"/>
    </row>
    <row r="64" spans="1:10" x14ac:dyDescent="0.25">
      <c r="A64" s="13"/>
      <c r="B64" s="14"/>
      <c r="C64" s="13"/>
      <c r="D64" s="13"/>
      <c r="E64" s="13"/>
      <c r="F64" s="13"/>
      <c r="G64" s="13"/>
      <c r="H64" s="13"/>
      <c r="I64" s="13"/>
      <c r="J64" s="12"/>
    </row>
    <row r="65" spans="1:10" x14ac:dyDescent="0.25">
      <c r="A65" s="13"/>
      <c r="B65" s="14"/>
      <c r="C65" s="13"/>
      <c r="D65" s="13"/>
      <c r="E65" s="13"/>
      <c r="F65" s="13"/>
      <c r="G65" s="13"/>
      <c r="H65" s="13"/>
      <c r="I65" s="13"/>
      <c r="J65" s="12"/>
    </row>
    <row r="66" spans="1:10" x14ac:dyDescent="0.25">
      <c r="A66" s="13"/>
      <c r="B66" s="14"/>
      <c r="C66" s="13"/>
      <c r="D66" s="13"/>
      <c r="E66" s="13"/>
      <c r="F66" s="13"/>
      <c r="G66" s="13"/>
      <c r="H66" s="13"/>
      <c r="I66" s="13"/>
      <c r="J66" s="12"/>
    </row>
    <row r="67" spans="1:10" x14ac:dyDescent="0.25">
      <c r="A67" s="13"/>
      <c r="B67" s="14"/>
      <c r="C67" s="13"/>
      <c r="D67" s="13"/>
      <c r="E67" s="13"/>
      <c r="F67" s="13"/>
      <c r="G67" s="13"/>
      <c r="H67" s="13"/>
      <c r="I67" s="13"/>
      <c r="J67" s="13"/>
    </row>
    <row r="68" spans="1:10" x14ac:dyDescent="0.25">
      <c r="A68" s="13"/>
      <c r="B68" s="14"/>
      <c r="C68" s="13"/>
      <c r="D68" s="13"/>
      <c r="E68" s="13"/>
      <c r="F68" s="13"/>
      <c r="G68" s="13"/>
      <c r="H68" s="13"/>
      <c r="I68" s="13"/>
      <c r="J68" s="13"/>
    </row>
    <row r="69" spans="1:10" x14ac:dyDescent="0.25">
      <c r="A69" s="13"/>
      <c r="B69" s="14"/>
      <c r="C69" s="13"/>
      <c r="D69" s="13"/>
      <c r="E69" s="13"/>
      <c r="F69" s="13"/>
      <c r="G69" s="13"/>
      <c r="H69" s="13"/>
      <c r="I69" s="13"/>
      <c r="J69" s="13"/>
    </row>
    <row r="70" spans="1:10" x14ac:dyDescent="0.25">
      <c r="A70" s="13"/>
      <c r="B70" s="14"/>
      <c r="C70" s="13"/>
      <c r="D70" s="13"/>
      <c r="E70" s="13"/>
      <c r="F70" s="13"/>
      <c r="G70" s="13"/>
      <c r="H70" s="13"/>
      <c r="I70" s="13"/>
      <c r="J70" s="13"/>
    </row>
    <row r="71" spans="1:10" x14ac:dyDescent="0.25">
      <c r="A71" s="13"/>
      <c r="B71" s="14"/>
      <c r="C71" s="13"/>
      <c r="D71" s="13"/>
      <c r="E71" s="13"/>
      <c r="F71" s="13"/>
      <c r="G71" s="13"/>
      <c r="H71" s="13"/>
      <c r="I71" s="13"/>
      <c r="J71" s="13"/>
    </row>
    <row r="72" spans="1:10" x14ac:dyDescent="0.25">
      <c r="A72" s="13"/>
      <c r="B72" s="14"/>
      <c r="C72" s="13"/>
      <c r="D72" s="13"/>
      <c r="E72" s="13"/>
      <c r="F72" s="13"/>
      <c r="G72" s="13"/>
      <c r="H72" s="13"/>
      <c r="I72" s="13"/>
      <c r="J72" s="13"/>
    </row>
    <row r="73" spans="1:10" x14ac:dyDescent="0.25">
      <c r="A73" s="13"/>
      <c r="B73" s="14"/>
      <c r="C73" s="13"/>
      <c r="D73" s="13"/>
      <c r="E73" s="13"/>
      <c r="F73" s="13"/>
      <c r="G73" s="13"/>
      <c r="H73" s="13"/>
      <c r="I73" s="13"/>
      <c r="J73" s="13"/>
    </row>
    <row r="74" spans="1:10" x14ac:dyDescent="0.25">
      <c r="A74" s="13"/>
      <c r="B74" s="14"/>
      <c r="C74" s="13"/>
      <c r="D74" s="13"/>
      <c r="E74" s="13"/>
      <c r="F74" s="13"/>
      <c r="G74" s="13"/>
      <c r="H74" s="13"/>
      <c r="I74" s="13"/>
      <c r="J74" s="13"/>
    </row>
    <row r="75" spans="1:10" x14ac:dyDescent="0.25">
      <c r="A75" s="13"/>
      <c r="B75" s="14"/>
      <c r="C75" s="13"/>
      <c r="D75" s="13"/>
      <c r="E75" s="13"/>
      <c r="F75" s="13"/>
      <c r="G75" s="13"/>
      <c r="H75" s="13"/>
      <c r="I75" s="13"/>
      <c r="J75" s="13"/>
    </row>
    <row r="76" spans="1:10" x14ac:dyDescent="0.25">
      <c r="A76" s="13"/>
      <c r="B76" s="14"/>
      <c r="C76" s="13"/>
      <c r="D76" s="13"/>
      <c r="E76" s="13"/>
      <c r="F76" s="13"/>
      <c r="G76" s="13"/>
      <c r="H76" s="13"/>
      <c r="I76" s="13"/>
      <c r="J76" s="13"/>
    </row>
    <row r="77" spans="1:10" x14ac:dyDescent="0.25">
      <c r="A77" s="13"/>
      <c r="B77" s="14"/>
      <c r="C77" s="13"/>
      <c r="D77" s="13"/>
      <c r="E77" s="13"/>
      <c r="F77" s="13"/>
      <c r="G77" s="13"/>
      <c r="H77" s="13"/>
      <c r="I77" s="13"/>
      <c r="J77" s="13"/>
    </row>
    <row r="78" spans="1:10" x14ac:dyDescent="0.25">
      <c r="A78" s="13"/>
      <c r="B78" s="14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13"/>
      <c r="B79" s="14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13"/>
      <c r="B80" s="14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3"/>
      <c r="B81" s="14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3"/>
      <c r="B82" s="14"/>
      <c r="C82" s="13"/>
      <c r="D82" s="13"/>
      <c r="E82" s="13"/>
      <c r="F82" s="13"/>
      <c r="G82" s="13"/>
      <c r="H82" s="13"/>
      <c r="I82" s="13"/>
      <c r="J82" s="13"/>
    </row>
    <row r="83" spans="1:10" x14ac:dyDescent="0.25">
      <c r="A83" s="13"/>
      <c r="B83" s="14"/>
      <c r="C83" s="13"/>
      <c r="D83" s="13"/>
      <c r="E83" s="13"/>
      <c r="F83" s="13"/>
      <c r="G83" s="13"/>
      <c r="H83" s="13"/>
      <c r="I83" s="13"/>
      <c r="J83" s="12"/>
    </row>
    <row r="84" spans="1:10" x14ac:dyDescent="0.25">
      <c r="A84" s="13"/>
      <c r="B84" s="14"/>
      <c r="C84" s="13"/>
      <c r="D84" s="13"/>
      <c r="E84" s="13"/>
      <c r="F84" s="13"/>
      <c r="G84" s="13"/>
      <c r="H84" s="13"/>
      <c r="I84" s="13"/>
      <c r="J84" s="12"/>
    </row>
    <row r="85" spans="1:10" x14ac:dyDescent="0.25">
      <c r="A85" s="13"/>
      <c r="B85" s="14"/>
      <c r="C85" s="13"/>
      <c r="D85" s="13"/>
      <c r="E85" s="13"/>
      <c r="F85" s="13"/>
      <c r="G85" s="13"/>
      <c r="H85" s="13"/>
      <c r="I85" s="13"/>
      <c r="J85" s="12"/>
    </row>
    <row r="86" spans="1:10" x14ac:dyDescent="0.25">
      <c r="A86" s="13"/>
      <c r="B86" s="14"/>
      <c r="C86" s="13"/>
      <c r="D86" s="13"/>
      <c r="E86" s="13"/>
      <c r="F86" s="13"/>
      <c r="G86" s="13"/>
      <c r="H86" s="13"/>
      <c r="I86" s="13"/>
      <c r="J86" s="12"/>
    </row>
    <row r="87" spans="1:10" x14ac:dyDescent="0.25">
      <c r="A87" s="13"/>
      <c r="B87" s="14"/>
      <c r="C87" s="13"/>
      <c r="D87" s="13"/>
      <c r="E87" s="13"/>
      <c r="F87" s="13"/>
      <c r="G87" s="13"/>
      <c r="H87" s="13"/>
      <c r="I87" s="13"/>
      <c r="J87" s="12"/>
    </row>
    <row r="88" spans="1:10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</row>
    <row r="89" spans="1:10" x14ac:dyDescent="0.25">
      <c r="A89" s="12"/>
      <c r="B89" s="12"/>
      <c r="C89" s="12"/>
      <c r="D89" s="12"/>
      <c r="E89" s="12"/>
      <c r="F89" s="12"/>
      <c r="G89" s="12"/>
      <c r="H89" s="12"/>
      <c r="I89" s="12"/>
    </row>
    <row r="108" ht="15" customHeight="1" x14ac:dyDescent="0.25"/>
    <row r="132" spans="11:14" x14ac:dyDescent="0.25">
      <c r="K132" s="12"/>
      <c r="L132" s="12"/>
      <c r="M132" s="12"/>
      <c r="N132" s="12"/>
    </row>
    <row r="133" spans="11:14" x14ac:dyDescent="0.25">
      <c r="K133" s="12"/>
      <c r="L133" s="12"/>
      <c r="M133" s="12"/>
      <c r="N133" s="12"/>
    </row>
    <row r="134" spans="11:14" x14ac:dyDescent="0.25">
      <c r="K134" s="12"/>
      <c r="L134" s="12"/>
      <c r="M134" s="12"/>
      <c r="N134" s="12"/>
    </row>
    <row r="135" spans="11:14" x14ac:dyDescent="0.25">
      <c r="K135" s="12"/>
      <c r="L135" s="12"/>
      <c r="M135" s="12"/>
      <c r="N135" s="12"/>
    </row>
    <row r="136" spans="11:14" x14ac:dyDescent="0.25">
      <c r="K136" s="12"/>
      <c r="L136" s="12"/>
      <c r="M136" s="12"/>
      <c r="N136" s="12"/>
    </row>
    <row r="137" spans="11:14" x14ac:dyDescent="0.25">
      <c r="K137" s="12"/>
      <c r="L137" s="12"/>
      <c r="M137" s="12"/>
      <c r="N137" s="12"/>
    </row>
    <row r="138" spans="11:14" x14ac:dyDescent="0.25">
      <c r="K138" s="12"/>
      <c r="L138" s="12"/>
      <c r="M138" s="12"/>
      <c r="N138" s="12"/>
    </row>
    <row r="139" spans="11:14" x14ac:dyDescent="0.25">
      <c r="K139" s="12"/>
      <c r="L139" s="12"/>
      <c r="M139" s="12"/>
      <c r="N139" s="12"/>
    </row>
    <row r="140" spans="11:14" x14ac:dyDescent="0.25">
      <c r="K140" s="12"/>
      <c r="L140" s="12"/>
      <c r="M140" s="12"/>
      <c r="N140" s="12"/>
    </row>
    <row r="141" spans="11:14" x14ac:dyDescent="0.25">
      <c r="K141" s="12"/>
      <c r="L141" s="12"/>
      <c r="M141" s="12"/>
      <c r="N141" s="12"/>
    </row>
    <row r="142" spans="11:14" x14ac:dyDescent="0.25">
      <c r="K142" s="13"/>
      <c r="L142" s="12"/>
      <c r="M142" s="12"/>
      <c r="N142" s="13"/>
    </row>
    <row r="143" spans="11:14" x14ac:dyDescent="0.25">
      <c r="K143" s="13"/>
      <c r="L143" s="12"/>
      <c r="M143" s="12"/>
      <c r="N143" s="13"/>
    </row>
    <row r="144" spans="11:14" x14ac:dyDescent="0.25">
      <c r="K144" s="13"/>
      <c r="L144" s="12"/>
      <c r="M144" s="12"/>
      <c r="N144" s="13"/>
    </row>
    <row r="145" spans="11:14" x14ac:dyDescent="0.25">
      <c r="K145" s="13"/>
      <c r="L145" s="12"/>
      <c r="M145" s="12"/>
      <c r="N145" s="13"/>
    </row>
    <row r="146" spans="11:14" x14ac:dyDescent="0.25">
      <c r="K146" s="13"/>
      <c r="L146" s="12"/>
      <c r="M146" s="12"/>
      <c r="N146" s="13"/>
    </row>
    <row r="147" spans="11:14" x14ac:dyDescent="0.25">
      <c r="K147" s="13"/>
      <c r="L147" s="12"/>
      <c r="M147" s="12"/>
      <c r="N147" s="13"/>
    </row>
    <row r="148" spans="11:14" x14ac:dyDescent="0.25">
      <c r="K148" s="13"/>
      <c r="L148" s="12"/>
      <c r="M148" s="12"/>
      <c r="N148" s="13"/>
    </row>
    <row r="149" spans="11:14" x14ac:dyDescent="0.25">
      <c r="K149" s="13"/>
      <c r="L149" s="12"/>
      <c r="M149" s="12"/>
      <c r="N149" s="13"/>
    </row>
    <row r="150" spans="11:14" x14ac:dyDescent="0.25">
      <c r="K150" s="13"/>
      <c r="L150" s="12"/>
      <c r="M150" s="12"/>
      <c r="N150" s="13"/>
    </row>
    <row r="151" spans="11:14" x14ac:dyDescent="0.25">
      <c r="K151" s="13"/>
      <c r="L151" s="12"/>
      <c r="M151" s="12"/>
      <c r="N151" s="13"/>
    </row>
    <row r="152" spans="11:14" x14ac:dyDescent="0.25">
      <c r="K152" s="13"/>
      <c r="L152" s="12"/>
      <c r="M152" s="12"/>
      <c r="N152" s="13"/>
    </row>
    <row r="153" spans="11:14" x14ac:dyDescent="0.25">
      <c r="K153" s="13"/>
      <c r="L153" s="12"/>
      <c r="M153" s="12"/>
      <c r="N153" s="13"/>
    </row>
    <row r="154" spans="11:14" x14ac:dyDescent="0.25">
      <c r="K154" s="13"/>
      <c r="L154" s="12"/>
      <c r="M154" s="12"/>
      <c r="N154" s="13"/>
    </row>
    <row r="155" spans="11:14" x14ac:dyDescent="0.25">
      <c r="K155" s="13"/>
      <c r="L155" s="12"/>
      <c r="M155" s="12"/>
      <c r="N155" s="13"/>
    </row>
    <row r="156" spans="11:14" x14ac:dyDescent="0.25">
      <c r="K156" s="13"/>
      <c r="L156" s="12"/>
      <c r="M156" s="12"/>
      <c r="N156" s="13"/>
    </row>
    <row r="157" spans="11:14" x14ac:dyDescent="0.25">
      <c r="K157" s="13"/>
      <c r="L157" s="12"/>
      <c r="M157" s="13"/>
      <c r="N157" s="13"/>
    </row>
    <row r="158" spans="11:14" x14ac:dyDescent="0.25">
      <c r="K158" s="12"/>
      <c r="L158" s="12"/>
      <c r="M158" s="12"/>
      <c r="N158" s="12"/>
    </row>
    <row r="159" spans="11:14" x14ac:dyDescent="0.25">
      <c r="K159" s="12"/>
      <c r="L159" s="12"/>
      <c r="M159" s="12"/>
      <c r="N159" s="12"/>
    </row>
    <row r="160" spans="11:14" x14ac:dyDescent="0.25">
      <c r="K160" s="12"/>
      <c r="L160" s="12"/>
      <c r="M160" s="12"/>
      <c r="N160" s="12"/>
    </row>
    <row r="161" spans="11:14" x14ac:dyDescent="0.25">
      <c r="K161" s="12"/>
      <c r="L161" s="12"/>
      <c r="M161" s="12"/>
      <c r="N161" s="12"/>
    </row>
    <row r="162" spans="11:14" x14ac:dyDescent="0.25">
      <c r="K162" s="12"/>
      <c r="L162" s="12"/>
      <c r="M162" s="12"/>
      <c r="N162" s="12"/>
    </row>
    <row r="163" spans="11:14" x14ac:dyDescent="0.25">
      <c r="K163" s="12"/>
      <c r="L163" s="12"/>
      <c r="M163" s="12"/>
      <c r="N163" s="12"/>
    </row>
  </sheetData>
  <mergeCells count="2">
    <mergeCell ref="A1:I1"/>
    <mergeCell ref="C20:H20"/>
  </mergeCells>
  <hyperlinks>
    <hyperlink ref="C2:H2" location="'strona 1'!A1" display="Podstawa prawna aktualnie wykonywanych orzeczeń"/>
    <hyperlink ref="C3:H3" location="'strona 2'!A1" display="Aktualnie wykonywane orzeczenia wg rodzajów przestępstw"/>
    <hyperlink ref="C4:H4" location="'strona  4'!A1" display="Zasadnicza kara pozbawienia wolności wg wymiaru kary"/>
    <hyperlink ref="C5:H5" location="'strona  4'!A1" display="Zastępcza kara pozbawienia wolności wg wymiaru kary"/>
    <hyperlink ref="C6:H6" location="'strona  4'!A1" display=" Inne środki izolacyjne  wg wymiaru kary "/>
    <hyperlink ref="C8:H8" location="'strona  5'!A1" display="Orzeczenia wg rodzaju kary"/>
    <hyperlink ref="C9:H9" location="'strona  6'!A1" display="Przyczyny zakończenia wykonywanych orzeczeń "/>
    <hyperlink ref="C10:H10" location="'strona  7'!A1" display="Wyroki z wyznaczonym przez sąd terminem stawienia się do "/>
    <hyperlink ref="C10:H11" location="'strona  7'!A1" display="Wyroki z wyznaczonym przez sąd terminem stawienia się do "/>
    <hyperlink ref="C12:H13" location="'strona  8'!A1" display="Wyroki z wyznaczonym przez sąd terminem stawienia się do "/>
    <hyperlink ref="C14:I15" location="'strona  9'!A1" display="Wyroki z wyznaczonym przez sąd terminem stawienia się do "/>
    <hyperlink ref="C16:I17" location="'strona  9'!A1" display="Wyroki z wyznaczonym przez sąd terminem stawienia się do "/>
    <hyperlink ref="C18:H19" location="'strona  9'!A1" display="Wyroki z wyznaczonym przez sąd terminem stawienia się do "/>
    <hyperlink ref="C21:H22" location="'strona 10'!A1" display="Orzeczenia z wyznaczonym przez sąd terminem stawienia się do "/>
    <hyperlink ref="C23:H24" location="'strona  11'!A1" display="Skazani zakwalifikowani do oddziałów terapeutycznych"/>
    <hyperlink ref="C25:H26" location="'strona 12'!A1" display="Skazani zakwalifikowani do oddziałów terapeutycznych"/>
    <hyperlink ref="C27:H28" location="'strona 12'!A1" display="Skazani przebywający poza oddziałami terapeutycznymi"/>
    <hyperlink ref="C29:I30" location="'strona 13'!A1" display="Skazani zakwalifikowani do systemu terapeutycznego"/>
    <hyperlink ref="C31:I31" location="'strona 14'!A1" display="Liczba udzielonych przepustek i zezwoleń"/>
    <hyperlink ref="C33:I33" location="strona15!A1" display="Liczba udzielonych  zezwoleń na opuszczenie zakładu "/>
    <hyperlink ref="C33:I35" location="'strona 14'!A1" display="Liczba udzielonych  zezwoleń na opuszczenie zakładu "/>
    <hyperlink ref="C36:I36" location="'strona 15'!A1" display="Warunkowe zwolnienia"/>
    <hyperlink ref="C37:I37" location="'strona 15'!A1" display="Warunkowe zwolnienia - wnioski rozpatrzone pozytywnie"/>
    <hyperlink ref="C38:I38" location="'strona 15'!A1" display="Warunkowe zwolnienia - wnioski rozpatrzone negatywnie"/>
    <hyperlink ref="C44:I44" location="'strona 17'!A1" display="Samoagresje "/>
    <hyperlink ref="C45:I45" location="'strona 17'!A1" display="Przyczyny samoagresji"/>
    <hyperlink ref="C46:I46" location="'strona 18'!A1" display="Wykonanie kary umieszczenia w celi izolacyjnej"/>
    <hyperlink ref="C47:I47" location="'strona 18'!A1" display="Zastosowanie art. 46§1 KK"/>
    <hyperlink ref="C48:I49" location="'strona 18'!A1" display="Liczba osób wobec których wykonano badania "/>
    <hyperlink ref="C50:I50" location="'strona 19'!A1" display="Wykonanie budżetu więziennictwa"/>
    <hyperlink ref="C51:I51" location="'strona 19'!A1" display="Koszty funkcjonowania więziennictwa"/>
    <hyperlink ref="C2:I2" location="'strona 1'!A1" display="Podstawa prawna aktualnie wykonywanych orzeczeń"/>
    <hyperlink ref="C3:I3" location="'strona 2'!A1" display="Aktualnie wykonywane orzeczenia wg rodzajów przestępstw"/>
    <hyperlink ref="C4:I4" location="'strona  4'!A1" display="Zasadnicza kara pozbawienia wolności wg wymiaru kary"/>
    <hyperlink ref="C5:I5" location="'strona  4'!A1" display="Zastępcza kara pozbawienia wolności wg wymiaru kary"/>
    <hyperlink ref="C6:I6" location="'strona  4'!A1" display=" Inne środki izolacyjne  wg wymiaru kary "/>
    <hyperlink ref="C27:I28" location="'strona 12'!A1" display="Skazani przebywający poza oddziałami terapeutycznymi"/>
    <hyperlink ref="C25:I26" location="'strona 12'!A1" display="Skazani zakwalifikowani do oddziałów terapeutycznych"/>
    <hyperlink ref="C23:I24" location="'strona  11'!A1" display="Skazani zakwalifikowani do oddziałów terapeutycznych"/>
    <hyperlink ref="C21:I22" location="'strona 10'!A1" display="Orzeczenia z wyznaczonym przez sąd terminem stawienia się do "/>
    <hyperlink ref="C18:I19" location="'strona  9'!A1" display="Wyroki z wyznaczonym przez sąd terminem stawienia się do "/>
    <hyperlink ref="C12:I13" location="'strona  8'!A1" display="Wyroki z wyznaczonym przez sąd terminem stawienia się do "/>
    <hyperlink ref="C10:I11" location="'strona  7'!A1" display="Wyroki z wyznaczonym przez sąd terminem stawienia się do "/>
    <hyperlink ref="C9:I9" location="'strona  6'!A1" display="Przyczyny zakończenia wykonywanych orzeczeń "/>
    <hyperlink ref="C8:I8" location="'strona  5'!A1" display="Orzeczenia wg rodzaju kary"/>
    <hyperlink ref="I36" location="'strona 15'!A1" display="'strona 15'!A1"/>
    <hyperlink ref="I37" location="'strona 15'!A1" display="'strona 15'!A1"/>
    <hyperlink ref="I38" location="'strona 15'!A1" display="'strona 15'!A1"/>
    <hyperlink ref="I39" location="'strona 16'!A1" display="'strona 16'!A1"/>
    <hyperlink ref="I41" location="'strona 17'!A1" display="'strona 17'!A1"/>
    <hyperlink ref="I44" location="'strona 17'!A1" display="'strona 17'!A1"/>
    <hyperlink ref="I45" location="'strona 17'!A1" display="'strona 17'!A1"/>
    <hyperlink ref="I46" location="'strona 18'!A1" display="'strona 18'!A1"/>
    <hyperlink ref="I47" location="'strona 18'!A1" display="'strona 18'!A1"/>
    <hyperlink ref="I48" location="'strona 18'!A1" display="'strona 18'!A1"/>
    <hyperlink ref="I50" location="'strona 19'!A1" display="'strona 19'!A1"/>
    <hyperlink ref="I51" location="'strona 19'!A1" display="'strona 19'!A1"/>
    <hyperlink ref="C39:I40" location="'strona 16'!A1" display="Pozytywnie i negatywnie rozpatrzone wnioski o warunkowe"/>
    <hyperlink ref="C41:I43" location="'strona 17'!A1" display="Zażalenia złożone przez dyrektorów jednostek penitencjarnych"/>
    <hyperlink ref="C7:H7" location="'strona  4'!A1" display=" Inne środki izolacyjne  wg wymiaru kary "/>
    <hyperlink ref="C7:I7" location="'strona  4'!A1" display=" Inne środki izolacyjne  wg wymiaru kary "/>
    <hyperlink ref="C7" location="'strona  4 IV kw 24'!A1" display="Średni wymiar kary i mediana wykonywanych kar"/>
    <hyperlink ref="C20" location="'strona  9'!A52" display="Średni wymiar kary i mediana orzeczeń z wyznaczonym przez sąd terminem stawienia się do odbycia kary"/>
    <hyperlink ref="C5" location="'strona  4 IV kw 24'!A1" display="Zastępcza kara pozbawienia wolności wg wymiaru kary"/>
    <hyperlink ref="C6" location="'strona  4 IV kw 24'!A1" display="Inne środki izolacyjne  wg wymiaru kary "/>
    <hyperlink ref="C16" location="'strona  9 IV kw 24'!A1" display="Wyroki z wyznaczonym przez sąd terminem stawienia się do "/>
    <hyperlink ref="C18" location="'strona  9 IV kw 24'!A1" display="Wyroki z wyznaczonym przez sąd terminem stawienia się do "/>
    <hyperlink ref="C27" location="'strona 12 IV kw 24'!A1" display="Skazani przebywający poza oddziałami terapeutycznymi"/>
    <hyperlink ref="C32:I32" location="'strona 14'!A1" display="Liczba udzielonych przepustek i zezwoleń"/>
    <hyperlink ref="C32" location="'strona 14 IV kw 24'!A1" display="Liczba osadzonych korzystających z przepustek i zezwoleń"/>
    <hyperlink ref="C33" location="'strona 14 IV kw 24'!A1" display="Liczba udzielonych  zezwoleń na opuszczenie zakładu "/>
    <hyperlink ref="C37" location="'strona 15 IV kw 24'!A1" display="Warunkowe zwolnienia - wnioski rozpatrzone pozytywnie"/>
    <hyperlink ref="C38" location="'strona 15 IV kw 24'!A1" display="Warunkowe zwolnienia - wnioski rozpatrzone negatywnie"/>
    <hyperlink ref="C41" location="'strona 17 IV kw 24'!A1" display="Zażalenia złożone przez dyrektorów jednostek penitencjarnych"/>
    <hyperlink ref="C44" location="'strona 17 IV kw 24'!A1" display="Samoagresje "/>
    <hyperlink ref="C45" location="'strona 17 IV kw 24'!A1" display="Przyczyny samoagresji"/>
    <hyperlink ref="C47" location="'strona 18 IV kw 24'!A1" display="Zastosowanie art. 46§1 KK"/>
    <hyperlink ref="C48" location="'strona 18 IV kw 24'!A1" display="Liczba osób wobec których wykonano badania "/>
    <hyperlink ref="C50" location="'strona 19 IV kw 24'!A1" display="Wykonanie budżetu więziennictwa"/>
    <hyperlink ref="C51" location="'strona 19 IV kw 24'!A1" display="Koszty funkcjonowania więziennictwa"/>
    <hyperlink ref="C2" location="'strona 1 IV kw 24'!A1" display="Podstawa prawna aktualnie wykonywanych orzeczeń"/>
    <hyperlink ref="C3" location="'strona 2 IV kw 24'!A1" display="Aktualnie wykonywane orzeczenia wg rodzajów przestępstw"/>
    <hyperlink ref="C4" location="'strona  3 IV kw 24'!A1" display="Zasadnicza kara pozbawienia wolności wg wymiaru kary"/>
    <hyperlink ref="C8" location="'strona  5 IV kw 24'!A1" display="Orzeczenia wg rodzaju kary"/>
    <hyperlink ref="C9" location="'strona  6 IV kw 24'!A1" display="Przyczyny zakończenia wykonywanych orzeczeń "/>
    <hyperlink ref="C10" location="'strona  7 IV kw 24'!A1" display="Wyroki z wyznaczonym przez sąd terminem stawienia się do "/>
    <hyperlink ref="C12" location="'strona  8 IV kw 24'!A1" display="Wyroki z wyznaczonym przez sąd terminem stawienia się do "/>
    <hyperlink ref="C14" location="'strona  9 IV kw 24'!A1" display="Wyroki z wyznaczonym przez sąd terminem stawienia się do "/>
    <hyperlink ref="C20:H20" location="'strona  9 IV kw 24'!A1" display="Średni wymiar kary i mediana orzeczeń z wyznaczonym przez sąd terminem stawienia się do odbycia kary"/>
    <hyperlink ref="C21" location="'strona 10 IV kw 24'!A1" display="Orzeczenia z wyznaczonym przez sąd terminem stawienia się do "/>
    <hyperlink ref="C23" location="'strona  11 IV kw 24'!A1" display="Skazani zakwalifikowani do oddziałów terapeutycznych"/>
    <hyperlink ref="C25" location="'strona 12 IV kw 24'!A1" display="Skazani zakwalifikowani do oddziałów terapeutycznych"/>
    <hyperlink ref="C29" location="'strona 13 IV kw 24'!A1" display="Skazani zakwalifikowani do systemu terapeutycznego"/>
    <hyperlink ref="C31" location="'strona 14 IV kw 24'!A1" display="Liczba udzielonych przepustek i zezwoleń"/>
    <hyperlink ref="C36" location="'strona 15 IV kw 24'!A1" display="Warunkowe zwolnienia"/>
    <hyperlink ref="C39" location="'strona 16 IV kw 24'!A1" display="Pozytywnie i negatywnie rozpatrzone wnioski o warunkowe"/>
    <hyperlink ref="C46" location="'strona 18 IV kw 24'!A1" display="Wykonanie kary umieszczenia w celi izolacyjnej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zoomScale="90" zoomScaleNormal="90" workbookViewId="0">
      <selection activeCell="N28" sqref="N28"/>
    </sheetView>
  </sheetViews>
  <sheetFormatPr defaultColWidth="9.140625" defaultRowHeight="12.75" x14ac:dyDescent="0.2"/>
  <cols>
    <col min="1" max="1" width="10" style="1" customWidth="1"/>
    <col min="2" max="2" width="9.140625" style="1"/>
    <col min="3" max="3" width="17.85546875" style="1" customWidth="1"/>
    <col min="4" max="7" width="16.7109375" style="1" customWidth="1"/>
    <col min="8" max="16384" width="9.140625" style="1"/>
  </cols>
  <sheetData>
    <row r="1" spans="1:7" s="262" customFormat="1" ht="20.100000000000001" customHeight="1" x14ac:dyDescent="0.25">
      <c r="A1" s="262" t="s">
        <v>430</v>
      </c>
      <c r="B1" s="587" t="s">
        <v>431</v>
      </c>
    </row>
    <row r="2" spans="1:7" ht="35.1" customHeight="1" x14ac:dyDescent="0.25">
      <c r="A2" s="588" t="s">
        <v>225</v>
      </c>
      <c r="B2" s="589"/>
      <c r="C2" s="589"/>
      <c r="D2" s="731"/>
      <c r="E2" s="732"/>
      <c r="F2" s="733" t="s">
        <v>432</v>
      </c>
      <c r="G2" s="734" t="s">
        <v>433</v>
      </c>
    </row>
    <row r="3" spans="1:7" ht="30" customHeight="1" x14ac:dyDescent="0.25">
      <c r="A3" s="735" t="s">
        <v>71</v>
      </c>
      <c r="B3" s="736"/>
      <c r="C3" s="736"/>
      <c r="D3" s="737"/>
      <c r="E3" s="738"/>
      <c r="F3" s="739">
        <f>SUM(F4:F8)</f>
        <v>651</v>
      </c>
      <c r="G3" s="739">
        <f>SUM(G4:G8)</f>
        <v>653</v>
      </c>
    </row>
    <row r="4" spans="1:7" ht="30" customHeight="1" x14ac:dyDescent="0.25">
      <c r="A4" s="603" t="s">
        <v>383</v>
      </c>
      <c r="B4" s="151" t="s">
        <v>286</v>
      </c>
      <c r="C4" s="151"/>
      <c r="D4" s="151"/>
      <c r="E4" s="740"/>
      <c r="F4" s="740">
        <v>17</v>
      </c>
      <c r="G4" s="741">
        <v>12</v>
      </c>
    </row>
    <row r="5" spans="1:7" ht="30" customHeight="1" x14ac:dyDescent="0.25">
      <c r="A5" s="603" t="s">
        <v>383</v>
      </c>
      <c r="B5" s="151" t="s">
        <v>287</v>
      </c>
      <c r="C5" s="151"/>
      <c r="D5" s="151"/>
      <c r="E5" s="742"/>
      <c r="F5" s="742">
        <v>160</v>
      </c>
      <c r="G5" s="741">
        <v>166</v>
      </c>
    </row>
    <row r="6" spans="1:7" ht="30" customHeight="1" x14ac:dyDescent="0.25">
      <c r="A6" s="603" t="s">
        <v>383</v>
      </c>
      <c r="B6" s="151" t="s">
        <v>288</v>
      </c>
      <c r="C6" s="151"/>
      <c r="D6" s="151"/>
      <c r="E6" s="743"/>
      <c r="F6" s="743">
        <v>357</v>
      </c>
      <c r="G6" s="741">
        <v>375</v>
      </c>
    </row>
    <row r="7" spans="1:7" ht="30" customHeight="1" x14ac:dyDescent="0.25">
      <c r="A7" s="603" t="s">
        <v>383</v>
      </c>
      <c r="B7" s="151" t="s">
        <v>384</v>
      </c>
      <c r="C7" s="151"/>
      <c r="D7" s="151"/>
      <c r="E7" s="742"/>
      <c r="F7" s="742">
        <v>0</v>
      </c>
      <c r="G7" s="741">
        <v>0</v>
      </c>
    </row>
    <row r="8" spans="1:7" ht="30" customHeight="1" x14ac:dyDescent="0.25">
      <c r="A8" s="744" t="s">
        <v>434</v>
      </c>
      <c r="B8" s="642"/>
      <c r="C8" s="642"/>
      <c r="D8" s="642"/>
      <c r="E8" s="745"/>
      <c r="F8" s="745">
        <v>117</v>
      </c>
      <c r="G8" s="746">
        <v>100</v>
      </c>
    </row>
    <row r="9" spans="1:7" x14ac:dyDescent="0.2">
      <c r="E9" s="470"/>
    </row>
    <row r="10" spans="1:7" x14ac:dyDescent="0.2">
      <c r="E10" s="470"/>
    </row>
    <row r="11" spans="1:7" x14ac:dyDescent="0.2">
      <c r="E11" s="470"/>
    </row>
    <row r="12" spans="1:7" s="262" customFormat="1" ht="20.100000000000001" customHeight="1" x14ac:dyDescent="0.25">
      <c r="A12" s="262" t="s">
        <v>435</v>
      </c>
      <c r="E12" s="150"/>
    </row>
    <row r="13" spans="1:7" ht="35.1" customHeight="1" x14ac:dyDescent="0.25">
      <c r="A13" s="588" t="s">
        <v>225</v>
      </c>
      <c r="B13" s="589"/>
      <c r="C13" s="589"/>
      <c r="D13" s="589"/>
      <c r="E13" s="732"/>
      <c r="F13" s="733" t="s">
        <v>432</v>
      </c>
      <c r="G13" s="734" t="s">
        <v>433</v>
      </c>
    </row>
    <row r="14" spans="1:7" ht="45" customHeight="1" x14ac:dyDescent="0.25">
      <c r="A14" s="747" t="s">
        <v>436</v>
      </c>
      <c r="B14" s="748"/>
      <c r="C14" s="749"/>
      <c r="D14" s="749"/>
      <c r="E14" s="750"/>
      <c r="F14" s="751">
        <v>17702</v>
      </c>
      <c r="G14" s="752">
        <v>16860</v>
      </c>
    </row>
    <row r="15" spans="1:7" ht="14.25" customHeight="1" x14ac:dyDescent="0.2"/>
    <row r="16" spans="1:7" ht="10.5" customHeight="1" x14ac:dyDescent="0.2"/>
    <row r="17" spans="1:7" ht="10.5" customHeight="1" x14ac:dyDescent="0.2"/>
    <row r="18" spans="1:7" ht="10.5" customHeight="1" x14ac:dyDescent="0.2"/>
    <row r="19" spans="1:7" ht="10.5" customHeight="1" x14ac:dyDescent="0.2"/>
    <row r="20" spans="1:7" ht="10.5" customHeight="1" x14ac:dyDescent="0.2"/>
    <row r="21" spans="1:7" s="262" customFormat="1" ht="20.100000000000001" customHeight="1" x14ac:dyDescent="0.25">
      <c r="A21" s="262" t="s">
        <v>437</v>
      </c>
      <c r="B21" s="262" t="s">
        <v>438</v>
      </c>
    </row>
    <row r="22" spans="1:7" ht="30" customHeight="1" x14ac:dyDescent="0.2">
      <c r="A22" s="1269" t="s">
        <v>225</v>
      </c>
      <c r="B22" s="1270"/>
      <c r="C22" s="1271"/>
      <c r="D22" s="1152" t="s">
        <v>439</v>
      </c>
      <c r="E22" s="1182"/>
      <c r="F22" s="1182"/>
      <c r="G22" s="1153"/>
    </row>
    <row r="23" spans="1:7" ht="30" customHeight="1" x14ac:dyDescent="0.2">
      <c r="A23" s="1272"/>
      <c r="B23" s="1273"/>
      <c r="C23" s="1274"/>
      <c r="D23" s="1152" t="s">
        <v>440</v>
      </c>
      <c r="E23" s="1153"/>
      <c r="F23" s="1152" t="s">
        <v>441</v>
      </c>
      <c r="G23" s="1153"/>
    </row>
    <row r="24" spans="1:7" ht="23.1" customHeight="1" x14ac:dyDescent="0.25">
      <c r="A24" s="1272"/>
      <c r="B24" s="1273"/>
      <c r="C24" s="1274"/>
      <c r="D24" s="753" t="s">
        <v>71</v>
      </c>
      <c r="E24" s="754" t="s">
        <v>442</v>
      </c>
      <c r="F24" s="753" t="s">
        <v>71</v>
      </c>
      <c r="G24" s="754" t="s">
        <v>442</v>
      </c>
    </row>
    <row r="25" spans="1:7" ht="23.1" customHeight="1" x14ac:dyDescent="0.25">
      <c r="A25" s="1272"/>
      <c r="B25" s="1273"/>
      <c r="C25" s="1274"/>
      <c r="D25" s="755"/>
      <c r="E25" s="756" t="s">
        <v>443</v>
      </c>
      <c r="F25" s="755"/>
      <c r="G25" s="756" t="s">
        <v>443</v>
      </c>
    </row>
    <row r="26" spans="1:7" ht="23.1" customHeight="1" thickBot="1" x14ac:dyDescent="0.3">
      <c r="A26" s="1272"/>
      <c r="B26" s="1273"/>
      <c r="C26" s="1274"/>
      <c r="D26" s="757"/>
      <c r="E26" s="758" t="s">
        <v>444</v>
      </c>
      <c r="F26" s="757"/>
      <c r="G26" s="758" t="s">
        <v>444</v>
      </c>
    </row>
    <row r="27" spans="1:7" ht="30" customHeight="1" thickBot="1" x14ac:dyDescent="0.3">
      <c r="A27" s="1272"/>
      <c r="B27" s="1273"/>
      <c r="C27" s="1274"/>
      <c r="D27" s="759">
        <f>SUM(D28:D30)</f>
        <v>313</v>
      </c>
      <c r="E27" s="759">
        <f t="shared" ref="E27:G27" si="0">SUM(E28:E30)</f>
        <v>18</v>
      </c>
      <c r="F27" s="759">
        <f t="shared" si="0"/>
        <v>2</v>
      </c>
      <c r="G27" s="760">
        <f t="shared" si="0"/>
        <v>0</v>
      </c>
    </row>
    <row r="28" spans="1:7" ht="47.25" customHeight="1" x14ac:dyDescent="0.25">
      <c r="A28" s="1275" t="s">
        <v>445</v>
      </c>
      <c r="B28" s="1275"/>
      <c r="C28" s="1275"/>
      <c r="D28" s="761">
        <v>67</v>
      </c>
      <c r="E28" s="762">
        <v>0</v>
      </c>
      <c r="F28" s="761">
        <v>0</v>
      </c>
      <c r="G28" s="762">
        <v>0</v>
      </c>
    </row>
    <row r="29" spans="1:7" ht="45.75" customHeight="1" x14ac:dyDescent="0.25">
      <c r="A29" s="1268" t="s">
        <v>446</v>
      </c>
      <c r="B29" s="1268"/>
      <c r="C29" s="1268"/>
      <c r="D29" s="526">
        <v>1</v>
      </c>
      <c r="E29" s="689">
        <v>0</v>
      </c>
      <c r="F29" s="526">
        <v>0</v>
      </c>
      <c r="G29" s="689">
        <v>0</v>
      </c>
    </row>
    <row r="30" spans="1:7" ht="50.25" customHeight="1" x14ac:dyDescent="0.25">
      <c r="A30" s="1268" t="s">
        <v>447</v>
      </c>
      <c r="B30" s="1268"/>
      <c r="C30" s="1268"/>
      <c r="D30" s="526">
        <v>245</v>
      </c>
      <c r="E30" s="689">
        <v>18</v>
      </c>
      <c r="F30" s="526">
        <v>2</v>
      </c>
      <c r="G30" s="689">
        <v>0</v>
      </c>
    </row>
    <row r="32" spans="1:7" ht="14.25" x14ac:dyDescent="0.2">
      <c r="A32" s="422" t="s">
        <v>298</v>
      </c>
    </row>
  </sheetData>
  <mergeCells count="7">
    <mergeCell ref="A30:C30"/>
    <mergeCell ref="A22:C27"/>
    <mergeCell ref="D22:G22"/>
    <mergeCell ref="D23:E23"/>
    <mergeCell ref="F23:G23"/>
    <mergeCell ref="A28:C28"/>
    <mergeCell ref="A29:C29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Header>&amp;C18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Normal="100" workbookViewId="0">
      <selection activeCell="K13" sqref="K13"/>
    </sheetView>
  </sheetViews>
  <sheetFormatPr defaultColWidth="9.140625" defaultRowHeight="12.75" x14ac:dyDescent="0.2"/>
  <cols>
    <col min="1" max="1" width="8.85546875" style="1" customWidth="1"/>
    <col min="2" max="2" width="41.7109375" style="1" customWidth="1"/>
    <col min="3" max="6" width="16.7109375" style="1" customWidth="1"/>
    <col min="7" max="12" width="9.140625" style="1"/>
    <col min="13" max="13" width="9.42578125" style="1" bestFit="1" customWidth="1"/>
    <col min="14" max="16384" width="9.140625" style="1"/>
  </cols>
  <sheetData>
    <row r="1" spans="1:14" s="262" customFormat="1" ht="18" x14ac:dyDescent="0.25">
      <c r="A1" s="685" t="s">
        <v>448</v>
      </c>
      <c r="B1" s="685" t="s">
        <v>449</v>
      </c>
    </row>
    <row r="2" spans="1:14" ht="15" x14ac:dyDescent="0.25">
      <c r="A2" s="6"/>
      <c r="B2" s="6" t="s">
        <v>450</v>
      </c>
    </row>
    <row r="3" spans="1:14" ht="15" x14ac:dyDescent="0.25">
      <c r="A3" s="6"/>
      <c r="B3" s="6"/>
    </row>
    <row r="4" spans="1:14" ht="17.100000000000001" customHeight="1" x14ac:dyDescent="0.25">
      <c r="A4" s="1269" t="s">
        <v>225</v>
      </c>
      <c r="B4" s="1271"/>
      <c r="C4" s="754" t="s">
        <v>451</v>
      </c>
      <c r="D4" s="754" t="s">
        <v>452</v>
      </c>
      <c r="E4" s="754" t="s">
        <v>332</v>
      </c>
      <c r="F4" s="754" t="s">
        <v>332</v>
      </c>
    </row>
    <row r="5" spans="1:14" ht="17.100000000000001" customHeight="1" x14ac:dyDescent="0.25">
      <c r="A5" s="1272"/>
      <c r="B5" s="1274"/>
      <c r="C5" s="756" t="s">
        <v>453</v>
      </c>
      <c r="D5" s="756" t="s">
        <v>454</v>
      </c>
      <c r="E5" s="756" t="s">
        <v>455</v>
      </c>
      <c r="F5" s="756" t="s">
        <v>455</v>
      </c>
    </row>
    <row r="6" spans="1:14" ht="17.100000000000001" customHeight="1" x14ac:dyDescent="0.25">
      <c r="A6" s="1272"/>
      <c r="B6" s="1274"/>
      <c r="C6" s="756" t="s">
        <v>456</v>
      </c>
      <c r="D6" s="756" t="s">
        <v>457</v>
      </c>
      <c r="E6" s="756" t="s">
        <v>458</v>
      </c>
      <c r="F6" s="756" t="s">
        <v>459</v>
      </c>
    </row>
    <row r="7" spans="1:14" ht="17.100000000000001" customHeight="1" x14ac:dyDescent="0.25">
      <c r="A7" s="1272"/>
      <c r="B7" s="1274"/>
      <c r="C7" s="763"/>
      <c r="D7" s="763"/>
      <c r="E7" s="756" t="s">
        <v>460</v>
      </c>
      <c r="F7" s="756" t="s">
        <v>461</v>
      </c>
      <c r="G7" s="764"/>
      <c r="N7" s="765"/>
    </row>
    <row r="8" spans="1:14" ht="17.100000000000001" customHeight="1" thickBot="1" x14ac:dyDescent="0.3">
      <c r="A8" s="1276"/>
      <c r="B8" s="1277"/>
      <c r="C8" s="756" t="s">
        <v>462</v>
      </c>
      <c r="D8" s="756" t="s">
        <v>462</v>
      </c>
      <c r="E8" s="763"/>
      <c r="F8" s="756" t="s">
        <v>463</v>
      </c>
    </row>
    <row r="9" spans="1:14" ht="30" customHeight="1" thickBot="1" x14ac:dyDescent="0.3">
      <c r="A9" s="766" t="s">
        <v>464</v>
      </c>
      <c r="B9" s="767"/>
      <c r="C9" s="768">
        <f>SUM(C10:C11)</f>
        <v>11928</v>
      </c>
      <c r="D9" s="768">
        <f>SUM(D10:D11)</f>
        <v>26536</v>
      </c>
      <c r="E9" s="769">
        <f>D9*100/C9</f>
        <v>222.46814218645204</v>
      </c>
      <c r="F9" s="769">
        <f>D9*100/(C9*12/12)/1</f>
        <v>222.46814218645204</v>
      </c>
      <c r="H9" s="764"/>
    </row>
    <row r="10" spans="1:14" ht="30" customHeight="1" x14ac:dyDescent="0.25">
      <c r="A10" s="1278" t="s">
        <v>465</v>
      </c>
      <c r="B10" s="603" t="s">
        <v>466</v>
      </c>
      <c r="C10" s="564">
        <v>10998</v>
      </c>
      <c r="D10" s="564">
        <v>19495</v>
      </c>
      <c r="E10" s="770">
        <v>177.26</v>
      </c>
      <c r="F10" s="771">
        <v>177.26</v>
      </c>
    </row>
    <row r="11" spans="1:14" ht="30" customHeight="1" thickBot="1" x14ac:dyDescent="0.3">
      <c r="A11" s="1279"/>
      <c r="B11" s="772" t="s">
        <v>467</v>
      </c>
      <c r="C11" s="773">
        <v>930</v>
      </c>
      <c r="D11" s="405">
        <v>7041</v>
      </c>
      <c r="E11" s="774">
        <v>757.1</v>
      </c>
      <c r="F11" s="775">
        <v>757.1</v>
      </c>
    </row>
    <row r="12" spans="1:14" ht="30" customHeight="1" thickBot="1" x14ac:dyDescent="0.3">
      <c r="A12" s="766" t="s">
        <v>468</v>
      </c>
      <c r="B12" s="767"/>
      <c r="C12" s="768">
        <f>SUM(C13:C15)</f>
        <v>8637685</v>
      </c>
      <c r="D12" s="768">
        <f>SUM(D13:D15)</f>
        <v>8572820</v>
      </c>
      <c r="E12" s="769">
        <f>D12*100/C12</f>
        <v>99.249046474836717</v>
      </c>
      <c r="F12" s="769">
        <f>D12*100/(C12*12/12)/1</f>
        <v>99.249046474836717</v>
      </c>
    </row>
    <row r="13" spans="1:14" ht="30" customHeight="1" x14ac:dyDescent="0.25">
      <c r="A13" s="1280" t="s">
        <v>465</v>
      </c>
      <c r="B13" s="776" t="s">
        <v>469</v>
      </c>
      <c r="C13" s="777">
        <v>5635925</v>
      </c>
      <c r="D13" s="564">
        <v>5618623</v>
      </c>
      <c r="E13" s="778">
        <v>99.69</v>
      </c>
      <c r="F13" s="771">
        <v>99.69</v>
      </c>
    </row>
    <row r="14" spans="1:14" ht="30" customHeight="1" x14ac:dyDescent="0.25">
      <c r="A14" s="1280"/>
      <c r="B14" s="772" t="s">
        <v>470</v>
      </c>
      <c r="C14" s="773">
        <v>2965036</v>
      </c>
      <c r="D14" s="405">
        <v>2917764</v>
      </c>
      <c r="E14" s="779">
        <v>98.41</v>
      </c>
      <c r="F14" s="780">
        <v>98.41</v>
      </c>
    </row>
    <row r="15" spans="1:14" ht="30" customHeight="1" x14ac:dyDescent="0.25">
      <c r="A15" s="1280"/>
      <c r="B15" s="525" t="s">
        <v>471</v>
      </c>
      <c r="C15" s="781">
        <v>36724</v>
      </c>
      <c r="D15" s="782">
        <v>36433</v>
      </c>
      <c r="E15" s="779">
        <v>99.21</v>
      </c>
      <c r="F15" s="780">
        <v>99.21</v>
      </c>
    </row>
    <row r="16" spans="1:14" x14ac:dyDescent="0.2">
      <c r="A16" s="783"/>
      <c r="B16" s="783"/>
      <c r="F16" s="470"/>
    </row>
    <row r="17" spans="1:13" x14ac:dyDescent="0.2">
      <c r="A17" s="470"/>
      <c r="B17" s="470"/>
      <c r="F17" s="470"/>
    </row>
    <row r="18" spans="1:13" s="262" customFormat="1" ht="17.100000000000001" customHeight="1" x14ac:dyDescent="0.25">
      <c r="A18" s="685" t="s">
        <v>472</v>
      </c>
      <c r="B18" s="685" t="s">
        <v>473</v>
      </c>
      <c r="C18" s="685"/>
    </row>
    <row r="19" spans="1:13" ht="17.100000000000001" customHeight="1" x14ac:dyDescent="0.25">
      <c r="A19" s="6"/>
      <c r="B19" s="6" t="s">
        <v>450</v>
      </c>
    </row>
    <row r="20" spans="1:13" ht="17.100000000000001" customHeight="1" x14ac:dyDescent="0.25">
      <c r="A20" s="6"/>
      <c r="B20" s="6"/>
    </row>
    <row r="21" spans="1:13" ht="17.100000000000001" customHeight="1" x14ac:dyDescent="0.25">
      <c r="A21" s="1269" t="s">
        <v>225</v>
      </c>
      <c r="B21" s="1271"/>
      <c r="C21" s="754" t="s">
        <v>451</v>
      </c>
      <c r="D21" s="754" t="s">
        <v>452</v>
      </c>
      <c r="E21" s="754" t="s">
        <v>332</v>
      </c>
      <c r="F21" s="754" t="s">
        <v>332</v>
      </c>
    </row>
    <row r="22" spans="1:13" ht="17.100000000000001" customHeight="1" x14ac:dyDescent="0.25">
      <c r="A22" s="1272"/>
      <c r="B22" s="1274"/>
      <c r="C22" s="756" t="s">
        <v>453</v>
      </c>
      <c r="D22" s="756" t="s">
        <v>454</v>
      </c>
      <c r="E22" s="756" t="s">
        <v>455</v>
      </c>
      <c r="F22" s="756" t="s">
        <v>455</v>
      </c>
    </row>
    <row r="23" spans="1:13" ht="17.100000000000001" customHeight="1" x14ac:dyDescent="0.25">
      <c r="A23" s="1272"/>
      <c r="B23" s="1274"/>
      <c r="C23" s="756" t="s">
        <v>456</v>
      </c>
      <c r="D23" s="756" t="s">
        <v>457</v>
      </c>
      <c r="E23" s="756" t="s">
        <v>458</v>
      </c>
      <c r="F23" s="756" t="s">
        <v>459</v>
      </c>
    </row>
    <row r="24" spans="1:13" ht="17.100000000000001" customHeight="1" x14ac:dyDescent="0.25">
      <c r="A24" s="1272"/>
      <c r="B24" s="1274"/>
      <c r="C24" s="763"/>
      <c r="D24" s="763"/>
      <c r="E24" s="756" t="s">
        <v>460</v>
      </c>
      <c r="F24" s="756" t="s">
        <v>461</v>
      </c>
    </row>
    <row r="25" spans="1:13" ht="17.100000000000001" customHeight="1" thickBot="1" x14ac:dyDescent="0.3">
      <c r="A25" s="1276"/>
      <c r="B25" s="1277"/>
      <c r="C25" s="756" t="s">
        <v>462</v>
      </c>
      <c r="D25" s="756" t="s">
        <v>462</v>
      </c>
      <c r="E25" s="763"/>
      <c r="F25" s="756" t="s">
        <v>463</v>
      </c>
    </row>
    <row r="26" spans="1:13" ht="30" customHeight="1" thickBot="1" x14ac:dyDescent="0.3">
      <c r="A26" s="766" t="s">
        <v>468</v>
      </c>
      <c r="B26" s="767"/>
      <c r="C26" s="768">
        <f>SUM(C27:C31)</f>
        <v>5635925</v>
      </c>
      <c r="D26" s="768">
        <f>SUM(D27:D31)</f>
        <v>5618623</v>
      </c>
      <c r="E26" s="769">
        <f>D26*100/C26</f>
        <v>99.693005141125909</v>
      </c>
      <c r="F26" s="769">
        <f>D26*100/(C26*12/12)/1</f>
        <v>99.693005141125909</v>
      </c>
      <c r="M26" s="784"/>
    </row>
    <row r="27" spans="1:13" ht="30" customHeight="1" x14ac:dyDescent="0.25">
      <c r="A27" s="1279" t="s">
        <v>465</v>
      </c>
      <c r="B27" s="776" t="s">
        <v>474</v>
      </c>
      <c r="C27" s="777">
        <v>222119</v>
      </c>
      <c r="D27" s="564">
        <v>222117</v>
      </c>
      <c r="E27" s="770">
        <v>100</v>
      </c>
      <c r="F27" s="785">
        <v>100</v>
      </c>
    </row>
    <row r="28" spans="1:13" ht="30" customHeight="1" x14ac:dyDescent="0.25">
      <c r="A28" s="1279"/>
      <c r="B28" s="525" t="s">
        <v>475</v>
      </c>
      <c r="C28" s="781">
        <v>3317165</v>
      </c>
      <c r="D28" s="782">
        <v>3314905</v>
      </c>
      <c r="E28" s="779">
        <v>99.93</v>
      </c>
      <c r="F28" s="786">
        <v>99.93</v>
      </c>
    </row>
    <row r="29" spans="1:13" ht="30" customHeight="1" x14ac:dyDescent="0.25">
      <c r="A29" s="1279"/>
      <c r="B29" s="772" t="s">
        <v>476</v>
      </c>
      <c r="C29" s="773">
        <v>932166</v>
      </c>
      <c r="D29" s="405">
        <v>921614</v>
      </c>
      <c r="E29" s="779">
        <v>98.87</v>
      </c>
      <c r="F29" s="786">
        <v>98.87</v>
      </c>
    </row>
    <row r="30" spans="1:13" ht="30" customHeight="1" x14ac:dyDescent="0.25">
      <c r="A30" s="1279"/>
      <c r="B30" s="772" t="s">
        <v>477</v>
      </c>
      <c r="C30" s="773">
        <v>624742</v>
      </c>
      <c r="D30" s="405">
        <v>623133</v>
      </c>
      <c r="E30" s="779">
        <v>99.74</v>
      </c>
      <c r="F30" s="786">
        <v>99.74</v>
      </c>
    </row>
    <row r="31" spans="1:13" ht="30" customHeight="1" x14ac:dyDescent="0.25">
      <c r="A31" s="1281"/>
      <c r="B31" s="525" t="s">
        <v>478</v>
      </c>
      <c r="C31" s="781">
        <v>539733</v>
      </c>
      <c r="D31" s="782">
        <v>536854</v>
      </c>
      <c r="E31" s="779">
        <v>99.47</v>
      </c>
      <c r="F31" s="786">
        <v>99.47</v>
      </c>
      <c r="G31" s="1" t="s">
        <v>479</v>
      </c>
    </row>
    <row r="34" spans="1:7" ht="14.25" x14ac:dyDescent="0.2">
      <c r="A34" s="422" t="s">
        <v>480</v>
      </c>
      <c r="B34" s="730"/>
    </row>
    <row r="35" spans="1:7" ht="14.25" x14ac:dyDescent="0.2">
      <c r="A35" s="422"/>
      <c r="B35" s="730"/>
    </row>
    <row r="36" spans="1:7" ht="14.25" x14ac:dyDescent="0.2">
      <c r="A36" s="422"/>
      <c r="B36" s="730"/>
    </row>
    <row r="37" spans="1:7" ht="14.25" x14ac:dyDescent="0.2">
      <c r="A37" s="422"/>
      <c r="B37" s="730"/>
    </row>
    <row r="38" spans="1:7" ht="14.25" x14ac:dyDescent="0.2">
      <c r="A38" s="422"/>
      <c r="B38" s="730"/>
    </row>
    <row r="39" spans="1:7" ht="14.25" x14ac:dyDescent="0.2">
      <c r="A39" s="422"/>
      <c r="B39" s="730"/>
    </row>
    <row r="40" spans="1:7" ht="15.75" x14ac:dyDescent="0.25">
      <c r="D40" s="6"/>
      <c r="E40" s="787"/>
      <c r="F40" s="787"/>
      <c r="G40" s="788"/>
    </row>
    <row r="41" spans="1:7" ht="15.75" x14ac:dyDescent="0.25">
      <c r="D41" s="788"/>
      <c r="E41" s="789"/>
      <c r="F41" s="788"/>
      <c r="G41" s="788"/>
    </row>
    <row r="42" spans="1:7" ht="15.75" x14ac:dyDescent="0.25">
      <c r="D42" s="788"/>
      <c r="E42" s="789"/>
      <c r="F42" s="788"/>
      <c r="G42" s="788"/>
    </row>
    <row r="43" spans="1:7" ht="15.75" x14ac:dyDescent="0.25">
      <c r="D43" s="788"/>
      <c r="E43" s="789"/>
      <c r="F43" s="788"/>
      <c r="G43" s="788"/>
    </row>
    <row r="44" spans="1:7" ht="15.75" x14ac:dyDescent="0.25">
      <c r="D44" s="788"/>
      <c r="E44" s="789"/>
      <c r="F44" s="788"/>
      <c r="G44" s="788"/>
    </row>
    <row r="45" spans="1:7" ht="15.75" x14ac:dyDescent="0.25">
      <c r="D45" s="788"/>
      <c r="E45" s="789"/>
      <c r="F45" s="788"/>
      <c r="G45" s="788"/>
    </row>
    <row r="46" spans="1:7" ht="15.75" x14ac:dyDescent="0.25">
      <c r="D46" s="788"/>
      <c r="E46" s="788"/>
      <c r="F46" s="788"/>
      <c r="G46" s="788"/>
    </row>
    <row r="47" spans="1:7" ht="15.75" x14ac:dyDescent="0.25">
      <c r="A47" s="790" t="s">
        <v>481</v>
      </c>
      <c r="D47" s="787"/>
      <c r="E47" s="787"/>
      <c r="F47" s="788"/>
      <c r="G47" s="788"/>
    </row>
    <row r="48" spans="1:7" x14ac:dyDescent="0.2">
      <c r="A48" s="1" t="s">
        <v>482</v>
      </c>
    </row>
    <row r="49" spans="1:2" ht="13.7" customHeight="1" x14ac:dyDescent="0.2"/>
    <row r="51" spans="1:2" x14ac:dyDescent="0.2">
      <c r="A51" s="1" t="s">
        <v>483</v>
      </c>
      <c r="B51" s="791"/>
    </row>
  </sheetData>
  <mergeCells count="5">
    <mergeCell ref="A4:B8"/>
    <mergeCell ref="A10:A11"/>
    <mergeCell ref="A13:A15"/>
    <mergeCell ref="A21:B25"/>
    <mergeCell ref="A27:A31"/>
  </mergeCells>
  <pageMargins left="0.74803149606299213" right="0.74803149606299213" top="0.87" bottom="0.98425196850393704" header="0.51181102362204722" footer="0.51181102362204722"/>
  <pageSetup paperSize="9" scale="68" orientation="portrait" r:id="rId1"/>
  <headerFooter alignWithMargins="0">
    <oddHeader>&amp;C19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A7" zoomScale="90" zoomScaleNormal="90" workbookViewId="0">
      <selection activeCell="M20" sqref="M20"/>
    </sheetView>
  </sheetViews>
  <sheetFormatPr defaultColWidth="9.140625" defaultRowHeight="15" x14ac:dyDescent="0.25"/>
  <cols>
    <col min="1" max="1" width="10.140625" style="26" customWidth="1"/>
    <col min="2" max="2" width="38" style="26" customWidth="1"/>
    <col min="3" max="10" width="15.7109375" style="26" customWidth="1"/>
    <col min="11" max="11" width="11.42578125" style="26" customWidth="1"/>
    <col min="12" max="14" width="9.140625" style="26"/>
    <col min="15" max="15" width="12" style="26" bestFit="1" customWidth="1"/>
    <col min="16" max="16384" width="9.140625" style="26"/>
  </cols>
  <sheetData>
    <row r="1" spans="1:12" ht="15.75" customHeight="1" x14ac:dyDescent="0.25">
      <c r="A1" s="25" t="s">
        <v>61</v>
      </c>
    </row>
    <row r="3" spans="1:12" ht="33.950000000000003" customHeight="1" x14ac:dyDescent="0.25">
      <c r="A3" s="813" t="s">
        <v>62</v>
      </c>
      <c r="B3" s="814"/>
      <c r="C3" s="815" t="s">
        <v>63</v>
      </c>
      <c r="D3" s="818" t="s">
        <v>64</v>
      </c>
      <c r="E3" s="821" t="s">
        <v>65</v>
      </c>
      <c r="F3" s="821"/>
      <c r="G3" s="821"/>
      <c r="H3" s="821"/>
      <c r="I3" s="821"/>
      <c r="J3" s="821"/>
    </row>
    <row r="4" spans="1:12" ht="36" customHeight="1" x14ac:dyDescent="0.25">
      <c r="A4" s="814"/>
      <c r="B4" s="814"/>
      <c r="C4" s="816"/>
      <c r="D4" s="819"/>
      <c r="E4" s="822" t="s">
        <v>66</v>
      </c>
      <c r="F4" s="813"/>
      <c r="G4" s="813"/>
      <c r="H4" s="823" t="s">
        <v>67</v>
      </c>
      <c r="I4" s="824"/>
      <c r="J4" s="824"/>
    </row>
    <row r="5" spans="1:12" ht="36" customHeight="1" x14ac:dyDescent="0.25">
      <c r="A5" s="814"/>
      <c r="B5" s="814"/>
      <c r="C5" s="817"/>
      <c r="D5" s="820"/>
      <c r="E5" s="27" t="s">
        <v>68</v>
      </c>
      <c r="F5" s="28" t="s">
        <v>69</v>
      </c>
      <c r="G5" s="28" t="s">
        <v>70</v>
      </c>
      <c r="H5" s="29" t="s">
        <v>68</v>
      </c>
      <c r="I5" s="28" t="s">
        <v>69</v>
      </c>
      <c r="J5" s="28" t="s">
        <v>70</v>
      </c>
    </row>
    <row r="6" spans="1:12" ht="24" customHeight="1" x14ac:dyDescent="0.25">
      <c r="A6" s="800">
        <v>1</v>
      </c>
      <c r="B6" s="801"/>
      <c r="C6" s="30">
        <v>2</v>
      </c>
      <c r="D6" s="31">
        <v>3</v>
      </c>
      <c r="E6" s="32">
        <v>4</v>
      </c>
      <c r="F6" s="32">
        <v>5</v>
      </c>
      <c r="G6" s="32">
        <v>6</v>
      </c>
      <c r="H6" s="32">
        <v>7</v>
      </c>
      <c r="I6" s="32">
        <v>8</v>
      </c>
      <c r="J6" s="28">
        <v>9</v>
      </c>
    </row>
    <row r="7" spans="1:12" s="36" customFormat="1" ht="36" customHeight="1" thickBot="1" x14ac:dyDescent="0.3">
      <c r="A7" s="802" t="s">
        <v>71</v>
      </c>
      <c r="B7" s="803"/>
      <c r="C7" s="33">
        <f>C8+C20+C31</f>
        <v>71265</v>
      </c>
      <c r="D7" s="34">
        <f t="shared" ref="D7:J7" si="0">SUM(D8,D20,D31)</f>
        <v>70102</v>
      </c>
      <c r="E7" s="35">
        <f>SUM(E8,E20,E31)</f>
        <v>69149</v>
      </c>
      <c r="F7" s="35">
        <f t="shared" si="0"/>
        <v>3655</v>
      </c>
      <c r="G7" s="35">
        <f t="shared" si="0"/>
        <v>65494</v>
      </c>
      <c r="H7" s="35">
        <f t="shared" si="0"/>
        <v>953</v>
      </c>
      <c r="I7" s="35">
        <f t="shared" si="0"/>
        <v>44</v>
      </c>
      <c r="J7" s="35">
        <f t="shared" si="0"/>
        <v>909</v>
      </c>
    </row>
    <row r="8" spans="1:12" s="41" customFormat="1" ht="36" customHeight="1" thickTop="1" x14ac:dyDescent="0.25">
      <c r="A8" s="804" t="s">
        <v>72</v>
      </c>
      <c r="B8" s="37" t="s">
        <v>68</v>
      </c>
      <c r="C8" s="38">
        <f>SUM(C9:C19)</f>
        <v>61814</v>
      </c>
      <c r="D8" s="39">
        <f t="shared" ref="D8:J8" si="1">SUM(D9:D19)</f>
        <v>61188</v>
      </c>
      <c r="E8" s="40">
        <f t="shared" si="1"/>
        <v>60662</v>
      </c>
      <c r="F8" s="40">
        <f t="shared" si="1"/>
        <v>3115</v>
      </c>
      <c r="G8" s="40">
        <f t="shared" si="1"/>
        <v>57547</v>
      </c>
      <c r="H8" s="40">
        <f t="shared" si="1"/>
        <v>526</v>
      </c>
      <c r="I8" s="40">
        <f t="shared" si="1"/>
        <v>19</v>
      </c>
      <c r="J8" s="40">
        <f t="shared" si="1"/>
        <v>507</v>
      </c>
    </row>
    <row r="9" spans="1:12" s="41" customFormat="1" ht="36" customHeight="1" x14ac:dyDescent="0.25">
      <c r="A9" s="805"/>
      <c r="B9" s="42" t="s">
        <v>73</v>
      </c>
      <c r="C9" s="43">
        <v>57152</v>
      </c>
      <c r="D9" s="44">
        <f t="shared" ref="D9:D19" si="2">SUM(E9,H9)</f>
        <v>56538</v>
      </c>
      <c r="E9" s="45">
        <f>F9+G9</f>
        <v>56077</v>
      </c>
      <c r="F9" s="45">
        <v>2876</v>
      </c>
      <c r="G9" s="46">
        <v>53201</v>
      </c>
      <c r="H9" s="45">
        <f>I9+J9</f>
        <v>461</v>
      </c>
      <c r="I9" s="45">
        <v>16</v>
      </c>
      <c r="J9" s="45">
        <v>445</v>
      </c>
    </row>
    <row r="10" spans="1:12" s="41" customFormat="1" ht="36" customHeight="1" x14ac:dyDescent="0.25">
      <c r="A10" s="805"/>
      <c r="B10" s="42" t="s">
        <v>74</v>
      </c>
      <c r="C10" s="43">
        <v>97</v>
      </c>
      <c r="D10" s="44">
        <f t="shared" si="2"/>
        <v>90</v>
      </c>
      <c r="E10" s="45">
        <f>F10+G10</f>
        <v>90</v>
      </c>
      <c r="F10" s="45">
        <v>3</v>
      </c>
      <c r="G10" s="45">
        <v>87</v>
      </c>
      <c r="H10" s="45">
        <f t="shared" ref="H10:H19" si="3">I10+J10</f>
        <v>0</v>
      </c>
      <c r="I10" s="45">
        <v>0</v>
      </c>
      <c r="J10" s="45">
        <v>0</v>
      </c>
    </row>
    <row r="11" spans="1:12" s="41" customFormat="1" ht="36" customHeight="1" x14ac:dyDescent="0.25">
      <c r="A11" s="805"/>
      <c r="B11" s="42" t="s">
        <v>75</v>
      </c>
      <c r="C11" s="43">
        <v>994</v>
      </c>
      <c r="D11" s="44">
        <f t="shared" si="2"/>
        <v>1021</v>
      </c>
      <c r="E11" s="45">
        <f t="shared" ref="E11:E19" si="4">F11+G11</f>
        <v>1002</v>
      </c>
      <c r="F11" s="45">
        <v>91</v>
      </c>
      <c r="G11" s="45">
        <v>911</v>
      </c>
      <c r="H11" s="45">
        <f t="shared" si="3"/>
        <v>19</v>
      </c>
      <c r="I11" s="45">
        <v>1</v>
      </c>
      <c r="J11" s="45">
        <v>18</v>
      </c>
      <c r="L11" s="47"/>
    </row>
    <row r="12" spans="1:12" s="41" customFormat="1" ht="36" customHeight="1" x14ac:dyDescent="0.25">
      <c r="A12" s="805"/>
      <c r="B12" s="42" t="s">
        <v>76</v>
      </c>
      <c r="C12" s="43">
        <v>136</v>
      </c>
      <c r="D12" s="44">
        <f t="shared" si="2"/>
        <v>114</v>
      </c>
      <c r="E12" s="45">
        <f t="shared" si="4"/>
        <v>114</v>
      </c>
      <c r="F12" s="45">
        <v>2</v>
      </c>
      <c r="G12" s="45">
        <v>112</v>
      </c>
      <c r="H12" s="45">
        <f t="shared" si="3"/>
        <v>0</v>
      </c>
      <c r="I12" s="45">
        <v>0</v>
      </c>
      <c r="J12" s="45">
        <v>0</v>
      </c>
    </row>
    <row r="13" spans="1:12" s="41" customFormat="1" ht="36" customHeight="1" x14ac:dyDescent="0.25">
      <c r="A13" s="805"/>
      <c r="B13" s="42" t="s">
        <v>77</v>
      </c>
      <c r="C13" s="43">
        <v>3242</v>
      </c>
      <c r="D13" s="44">
        <f t="shared" si="2"/>
        <v>3244</v>
      </c>
      <c r="E13" s="45">
        <f t="shared" si="4"/>
        <v>3201</v>
      </c>
      <c r="F13" s="45">
        <v>123</v>
      </c>
      <c r="G13" s="45">
        <v>3078</v>
      </c>
      <c r="H13" s="45">
        <f t="shared" si="3"/>
        <v>43</v>
      </c>
      <c r="I13" s="45">
        <v>1</v>
      </c>
      <c r="J13" s="45">
        <v>42</v>
      </c>
    </row>
    <row r="14" spans="1:12" s="41" customFormat="1" ht="36" customHeight="1" x14ac:dyDescent="0.25">
      <c r="A14" s="805"/>
      <c r="B14" s="42" t="s">
        <v>78</v>
      </c>
      <c r="C14" s="43">
        <v>13</v>
      </c>
      <c r="D14" s="44">
        <f t="shared" si="2"/>
        <v>12</v>
      </c>
      <c r="E14" s="45">
        <f t="shared" si="4"/>
        <v>12</v>
      </c>
      <c r="F14" s="45">
        <v>0</v>
      </c>
      <c r="G14" s="45">
        <v>12</v>
      </c>
      <c r="H14" s="45">
        <f t="shared" si="3"/>
        <v>0</v>
      </c>
      <c r="I14" s="45">
        <v>0</v>
      </c>
      <c r="J14" s="45">
        <v>0</v>
      </c>
    </row>
    <row r="15" spans="1:12" s="41" customFormat="1" ht="36" customHeight="1" x14ac:dyDescent="0.25">
      <c r="A15" s="806"/>
      <c r="B15" s="42" t="s">
        <v>79</v>
      </c>
      <c r="C15" s="43">
        <v>60</v>
      </c>
      <c r="D15" s="44">
        <f t="shared" si="2"/>
        <v>44</v>
      </c>
      <c r="E15" s="45">
        <f t="shared" si="4"/>
        <v>44</v>
      </c>
      <c r="F15" s="45">
        <v>3</v>
      </c>
      <c r="G15" s="45">
        <v>41</v>
      </c>
      <c r="H15" s="45">
        <f t="shared" si="3"/>
        <v>0</v>
      </c>
      <c r="I15" s="45">
        <v>0</v>
      </c>
      <c r="J15" s="45">
        <v>0</v>
      </c>
    </row>
    <row r="16" spans="1:12" s="41" customFormat="1" ht="36" customHeight="1" x14ac:dyDescent="0.25">
      <c r="A16" s="806"/>
      <c r="B16" s="42" t="s">
        <v>80</v>
      </c>
      <c r="C16" s="43">
        <v>3</v>
      </c>
      <c r="D16" s="44">
        <f t="shared" si="2"/>
        <v>4</v>
      </c>
      <c r="E16" s="45">
        <f t="shared" si="4"/>
        <v>4</v>
      </c>
      <c r="F16" s="45">
        <v>0</v>
      </c>
      <c r="G16" s="45">
        <v>4</v>
      </c>
      <c r="H16" s="45">
        <f t="shared" si="3"/>
        <v>0</v>
      </c>
      <c r="I16" s="45">
        <v>0</v>
      </c>
      <c r="J16" s="45">
        <v>0</v>
      </c>
    </row>
    <row r="17" spans="1:11" s="41" customFormat="1" ht="36" customHeight="1" x14ac:dyDescent="0.25">
      <c r="A17" s="806"/>
      <c r="B17" s="42" t="s">
        <v>81</v>
      </c>
      <c r="C17" s="43">
        <v>1</v>
      </c>
      <c r="D17" s="44">
        <f t="shared" si="2"/>
        <v>1</v>
      </c>
      <c r="E17" s="45">
        <f t="shared" si="4"/>
        <v>1</v>
      </c>
      <c r="F17" s="45">
        <v>0</v>
      </c>
      <c r="G17" s="45">
        <v>1</v>
      </c>
      <c r="H17" s="45">
        <f t="shared" si="3"/>
        <v>0</v>
      </c>
      <c r="I17" s="45">
        <v>0</v>
      </c>
      <c r="J17" s="45">
        <v>0</v>
      </c>
    </row>
    <row r="18" spans="1:11" s="41" customFormat="1" ht="36" customHeight="1" x14ac:dyDescent="0.25">
      <c r="A18" s="806"/>
      <c r="B18" s="42" t="s">
        <v>82</v>
      </c>
      <c r="C18" s="43">
        <v>81</v>
      </c>
      <c r="D18" s="44">
        <f t="shared" si="2"/>
        <v>81</v>
      </c>
      <c r="E18" s="45">
        <f t="shared" si="4"/>
        <v>80</v>
      </c>
      <c r="F18" s="45">
        <v>15</v>
      </c>
      <c r="G18" s="45">
        <v>65</v>
      </c>
      <c r="H18" s="45">
        <f t="shared" si="3"/>
        <v>1</v>
      </c>
      <c r="I18" s="45">
        <v>0</v>
      </c>
      <c r="J18" s="45">
        <v>1</v>
      </c>
    </row>
    <row r="19" spans="1:11" s="41" customFormat="1" ht="36" customHeight="1" thickBot="1" x14ac:dyDescent="0.3">
      <c r="A19" s="807"/>
      <c r="B19" s="48" t="s">
        <v>83</v>
      </c>
      <c r="C19" s="49">
        <v>35</v>
      </c>
      <c r="D19" s="50">
        <f t="shared" si="2"/>
        <v>39</v>
      </c>
      <c r="E19" s="45">
        <f t="shared" si="4"/>
        <v>37</v>
      </c>
      <c r="F19" s="51">
        <v>2</v>
      </c>
      <c r="G19" s="52">
        <v>35</v>
      </c>
      <c r="H19" s="45">
        <f t="shared" si="3"/>
        <v>2</v>
      </c>
      <c r="I19" s="51">
        <v>1</v>
      </c>
      <c r="J19" s="51">
        <v>1</v>
      </c>
    </row>
    <row r="20" spans="1:11" s="41" customFormat="1" ht="36" customHeight="1" thickTop="1" x14ac:dyDescent="0.25">
      <c r="A20" s="808" t="s">
        <v>84</v>
      </c>
      <c r="B20" s="37" t="s">
        <v>68</v>
      </c>
      <c r="C20" s="38">
        <f>SUM(C21:C30)</f>
        <v>1228</v>
      </c>
      <c r="D20" s="39">
        <f t="shared" ref="D20:J20" si="5">SUM(D21:D30)</f>
        <v>1189</v>
      </c>
      <c r="E20" s="40">
        <f t="shared" si="5"/>
        <v>1153</v>
      </c>
      <c r="F20" s="40">
        <f t="shared" si="5"/>
        <v>58</v>
      </c>
      <c r="G20" s="40">
        <f t="shared" si="5"/>
        <v>1095</v>
      </c>
      <c r="H20" s="40">
        <f t="shared" si="5"/>
        <v>36</v>
      </c>
      <c r="I20" s="40">
        <f t="shared" si="5"/>
        <v>0</v>
      </c>
      <c r="J20" s="40">
        <f t="shared" si="5"/>
        <v>36</v>
      </c>
    </row>
    <row r="21" spans="1:11" s="41" customFormat="1" ht="36" customHeight="1" x14ac:dyDescent="0.25">
      <c r="A21" s="809"/>
      <c r="B21" s="42" t="s">
        <v>73</v>
      </c>
      <c r="C21" s="43">
        <v>1155</v>
      </c>
      <c r="D21" s="53">
        <f t="shared" ref="D21:D30" si="6">SUM(E21,H21)</f>
        <v>1115</v>
      </c>
      <c r="E21" s="45">
        <f>F21+G21</f>
        <v>1080</v>
      </c>
      <c r="F21" s="45">
        <v>58</v>
      </c>
      <c r="G21" s="45">
        <v>1022</v>
      </c>
      <c r="H21" s="45">
        <f>I21+J21</f>
        <v>35</v>
      </c>
      <c r="I21" s="54">
        <v>0</v>
      </c>
      <c r="J21" s="54">
        <v>35</v>
      </c>
    </row>
    <row r="22" spans="1:11" s="41" customFormat="1" ht="36" customHeight="1" x14ac:dyDescent="0.25">
      <c r="A22" s="809"/>
      <c r="B22" s="42" t="s">
        <v>74</v>
      </c>
      <c r="C22" s="43">
        <v>0</v>
      </c>
      <c r="D22" s="53">
        <f t="shared" si="6"/>
        <v>0</v>
      </c>
      <c r="E22" s="45">
        <f t="shared" ref="E22:E30" si="7">F22+G22</f>
        <v>0</v>
      </c>
      <c r="F22" s="45">
        <v>0</v>
      </c>
      <c r="G22" s="45">
        <v>0</v>
      </c>
      <c r="H22" s="45">
        <f t="shared" ref="H22:H30" si="8">I22+J22</f>
        <v>0</v>
      </c>
      <c r="I22" s="54">
        <v>0</v>
      </c>
      <c r="J22" s="54">
        <v>0</v>
      </c>
    </row>
    <row r="23" spans="1:11" s="41" customFormat="1" ht="36" customHeight="1" x14ac:dyDescent="0.25">
      <c r="A23" s="809"/>
      <c r="B23" s="42" t="s">
        <v>76</v>
      </c>
      <c r="C23" s="43">
        <v>0</v>
      </c>
      <c r="D23" s="53">
        <f t="shared" si="6"/>
        <v>0</v>
      </c>
      <c r="E23" s="45">
        <f t="shared" si="7"/>
        <v>0</v>
      </c>
      <c r="F23" s="45">
        <v>0</v>
      </c>
      <c r="G23" s="45">
        <v>0</v>
      </c>
      <c r="H23" s="45">
        <f t="shared" si="8"/>
        <v>0</v>
      </c>
      <c r="I23" s="54">
        <v>0</v>
      </c>
      <c r="J23" s="54">
        <v>0</v>
      </c>
    </row>
    <row r="24" spans="1:11" s="41" customFormat="1" ht="36" customHeight="1" x14ac:dyDescent="0.25">
      <c r="A24" s="809"/>
      <c r="B24" s="42" t="s">
        <v>77</v>
      </c>
      <c r="C24" s="43">
        <v>72</v>
      </c>
      <c r="D24" s="53">
        <f t="shared" si="6"/>
        <v>74</v>
      </c>
      <c r="E24" s="45">
        <f t="shared" si="7"/>
        <v>73</v>
      </c>
      <c r="F24" s="45">
        <v>0</v>
      </c>
      <c r="G24" s="45">
        <v>73</v>
      </c>
      <c r="H24" s="45">
        <f t="shared" si="8"/>
        <v>1</v>
      </c>
      <c r="I24" s="54">
        <v>0</v>
      </c>
      <c r="J24" s="54">
        <v>1</v>
      </c>
    </row>
    <row r="25" spans="1:11" ht="36" customHeight="1" x14ac:dyDescent="0.25">
      <c r="A25" s="810"/>
      <c r="B25" s="42" t="s">
        <v>78</v>
      </c>
      <c r="C25" s="43">
        <v>0</v>
      </c>
      <c r="D25" s="53">
        <f t="shared" si="6"/>
        <v>0</v>
      </c>
      <c r="E25" s="45">
        <f t="shared" si="7"/>
        <v>0</v>
      </c>
      <c r="F25" s="45">
        <v>0</v>
      </c>
      <c r="G25" s="45">
        <v>0</v>
      </c>
      <c r="H25" s="45">
        <f t="shared" si="8"/>
        <v>0</v>
      </c>
      <c r="I25" s="54">
        <v>0</v>
      </c>
      <c r="J25" s="54">
        <v>0</v>
      </c>
    </row>
    <row r="26" spans="1:11" ht="36" customHeight="1" x14ac:dyDescent="0.25">
      <c r="A26" s="810"/>
      <c r="B26" s="42" t="s">
        <v>79</v>
      </c>
      <c r="C26" s="43">
        <v>0</v>
      </c>
      <c r="D26" s="53">
        <f t="shared" si="6"/>
        <v>0</v>
      </c>
      <c r="E26" s="45">
        <f t="shared" si="7"/>
        <v>0</v>
      </c>
      <c r="F26" s="45">
        <v>0</v>
      </c>
      <c r="G26" s="45">
        <v>0</v>
      </c>
      <c r="H26" s="45">
        <f t="shared" si="8"/>
        <v>0</v>
      </c>
      <c r="I26" s="54">
        <v>0</v>
      </c>
      <c r="J26" s="54">
        <v>0</v>
      </c>
    </row>
    <row r="27" spans="1:11" ht="36" customHeight="1" x14ac:dyDescent="0.25">
      <c r="A27" s="810"/>
      <c r="B27" s="42" t="s">
        <v>80</v>
      </c>
      <c r="C27" s="43">
        <v>0</v>
      </c>
      <c r="D27" s="53">
        <f t="shared" si="6"/>
        <v>0</v>
      </c>
      <c r="E27" s="45">
        <f t="shared" si="7"/>
        <v>0</v>
      </c>
      <c r="F27" s="45">
        <v>0</v>
      </c>
      <c r="G27" s="45">
        <v>0</v>
      </c>
      <c r="H27" s="45">
        <f t="shared" si="8"/>
        <v>0</v>
      </c>
      <c r="I27" s="54">
        <v>0</v>
      </c>
      <c r="J27" s="54">
        <v>0</v>
      </c>
    </row>
    <row r="28" spans="1:11" ht="36" customHeight="1" x14ac:dyDescent="0.25">
      <c r="A28" s="810"/>
      <c r="B28" s="42" t="s">
        <v>81</v>
      </c>
      <c r="C28" s="43">
        <v>0</v>
      </c>
      <c r="D28" s="53">
        <f t="shared" si="6"/>
        <v>0</v>
      </c>
      <c r="E28" s="45">
        <f t="shared" si="7"/>
        <v>0</v>
      </c>
      <c r="F28" s="45">
        <v>0</v>
      </c>
      <c r="G28" s="45">
        <v>0</v>
      </c>
      <c r="H28" s="45">
        <f t="shared" si="8"/>
        <v>0</v>
      </c>
      <c r="I28" s="54">
        <v>0</v>
      </c>
      <c r="J28" s="54">
        <v>0</v>
      </c>
    </row>
    <row r="29" spans="1:11" ht="36" customHeight="1" x14ac:dyDescent="0.25">
      <c r="A29" s="810"/>
      <c r="B29" s="42" t="s">
        <v>82</v>
      </c>
      <c r="C29" s="43">
        <v>0</v>
      </c>
      <c r="D29" s="53">
        <f t="shared" si="6"/>
        <v>0</v>
      </c>
      <c r="E29" s="45">
        <f t="shared" si="7"/>
        <v>0</v>
      </c>
      <c r="F29" s="45">
        <v>0</v>
      </c>
      <c r="G29" s="45">
        <v>0</v>
      </c>
      <c r="H29" s="45">
        <f t="shared" si="8"/>
        <v>0</v>
      </c>
      <c r="I29" s="54">
        <v>0</v>
      </c>
      <c r="J29" s="54">
        <v>0</v>
      </c>
    </row>
    <row r="30" spans="1:11" ht="36" customHeight="1" thickBot="1" x14ac:dyDescent="0.3">
      <c r="A30" s="811"/>
      <c r="B30" s="48" t="s">
        <v>83</v>
      </c>
      <c r="C30" s="49">
        <v>1</v>
      </c>
      <c r="D30" s="34">
        <f t="shared" si="6"/>
        <v>0</v>
      </c>
      <c r="E30" s="51">
        <f t="shared" si="7"/>
        <v>0</v>
      </c>
      <c r="F30" s="51">
        <v>0</v>
      </c>
      <c r="G30" s="51">
        <v>0</v>
      </c>
      <c r="H30" s="51">
        <f t="shared" si="8"/>
        <v>0</v>
      </c>
      <c r="I30" s="55">
        <v>0</v>
      </c>
      <c r="J30" s="55">
        <v>0</v>
      </c>
    </row>
    <row r="31" spans="1:11" ht="36" customHeight="1" thickTop="1" x14ac:dyDescent="0.25">
      <c r="A31" s="812" t="s">
        <v>85</v>
      </c>
      <c r="B31" s="56" t="s">
        <v>68</v>
      </c>
      <c r="C31" s="57">
        <f>SUM(C32:C41)</f>
        <v>8223</v>
      </c>
      <c r="D31" s="58">
        <f t="shared" ref="D31:J31" si="9">SUM(D32:D41)</f>
        <v>7725</v>
      </c>
      <c r="E31" s="59">
        <f t="shared" si="9"/>
        <v>7334</v>
      </c>
      <c r="F31" s="59">
        <f t="shared" si="9"/>
        <v>482</v>
      </c>
      <c r="G31" s="59">
        <f t="shared" si="9"/>
        <v>6852</v>
      </c>
      <c r="H31" s="59">
        <f t="shared" si="9"/>
        <v>391</v>
      </c>
      <c r="I31" s="59">
        <f t="shared" si="9"/>
        <v>25</v>
      </c>
      <c r="J31" s="59">
        <f t="shared" si="9"/>
        <v>366</v>
      </c>
      <c r="K31" s="60"/>
    </row>
    <row r="32" spans="1:11" ht="36" customHeight="1" x14ac:dyDescent="0.25">
      <c r="A32" s="809"/>
      <c r="B32" s="42" t="s">
        <v>73</v>
      </c>
      <c r="C32" s="43">
        <v>7078</v>
      </c>
      <c r="D32" s="53">
        <f t="shared" ref="D32:D41" si="10">SUM(E32,H32)</f>
        <v>6638</v>
      </c>
      <c r="E32" s="45">
        <f>F32+G32</f>
        <v>6299</v>
      </c>
      <c r="F32" s="54">
        <v>405</v>
      </c>
      <c r="G32" s="54">
        <v>5894</v>
      </c>
      <c r="H32" s="45">
        <f>I32+J32</f>
        <v>339</v>
      </c>
      <c r="I32" s="54">
        <v>23</v>
      </c>
      <c r="J32" s="54">
        <v>316</v>
      </c>
    </row>
    <row r="33" spans="1:10" ht="36" customHeight="1" x14ac:dyDescent="0.25">
      <c r="A33" s="809"/>
      <c r="B33" s="42" t="s">
        <v>74</v>
      </c>
      <c r="C33" s="43">
        <v>8</v>
      </c>
      <c r="D33" s="53">
        <f t="shared" si="10"/>
        <v>9</v>
      </c>
      <c r="E33" s="45">
        <f t="shared" ref="E33:E41" si="11">F33+G33</f>
        <v>9</v>
      </c>
      <c r="F33" s="54">
        <v>0</v>
      </c>
      <c r="G33" s="54">
        <v>9</v>
      </c>
      <c r="H33" s="45">
        <f t="shared" ref="H33:H41" si="12">I33+J33</f>
        <v>0</v>
      </c>
      <c r="I33" s="54">
        <v>0</v>
      </c>
      <c r="J33" s="54">
        <v>0</v>
      </c>
    </row>
    <row r="34" spans="1:10" ht="36" customHeight="1" x14ac:dyDescent="0.25">
      <c r="A34" s="809"/>
      <c r="B34" s="42" t="s">
        <v>76</v>
      </c>
      <c r="C34" s="43">
        <v>15</v>
      </c>
      <c r="D34" s="53">
        <f t="shared" si="10"/>
        <v>17</v>
      </c>
      <c r="E34" s="45">
        <f t="shared" si="11"/>
        <v>17</v>
      </c>
      <c r="F34" s="54">
        <v>0</v>
      </c>
      <c r="G34" s="54">
        <v>17</v>
      </c>
      <c r="H34" s="45">
        <f t="shared" si="12"/>
        <v>0</v>
      </c>
      <c r="I34" s="54">
        <v>0</v>
      </c>
      <c r="J34" s="54">
        <v>0</v>
      </c>
    </row>
    <row r="35" spans="1:10" ht="36" customHeight="1" x14ac:dyDescent="0.25">
      <c r="A35" s="809"/>
      <c r="B35" s="61" t="s">
        <v>77</v>
      </c>
      <c r="C35" s="62">
        <v>1073</v>
      </c>
      <c r="D35" s="53">
        <f t="shared" si="10"/>
        <v>1013</v>
      </c>
      <c r="E35" s="45">
        <f t="shared" si="11"/>
        <v>962</v>
      </c>
      <c r="F35" s="54">
        <v>71</v>
      </c>
      <c r="G35" s="63">
        <v>891</v>
      </c>
      <c r="H35" s="45">
        <f t="shared" si="12"/>
        <v>51</v>
      </c>
      <c r="I35" s="54">
        <v>2</v>
      </c>
      <c r="J35" s="54">
        <v>49</v>
      </c>
    </row>
    <row r="36" spans="1:10" ht="36" customHeight="1" x14ac:dyDescent="0.25">
      <c r="A36" s="810"/>
      <c r="B36" s="42" t="s">
        <v>78</v>
      </c>
      <c r="C36" s="43">
        <v>0</v>
      </c>
      <c r="D36" s="53">
        <f t="shared" si="10"/>
        <v>0</v>
      </c>
      <c r="E36" s="45">
        <f t="shared" si="11"/>
        <v>0</v>
      </c>
      <c r="F36" s="54">
        <v>0</v>
      </c>
      <c r="G36" s="63">
        <v>0</v>
      </c>
      <c r="H36" s="45">
        <f t="shared" si="12"/>
        <v>0</v>
      </c>
      <c r="I36" s="54">
        <v>0</v>
      </c>
      <c r="J36" s="54">
        <v>0</v>
      </c>
    </row>
    <row r="37" spans="1:10" ht="36" customHeight="1" x14ac:dyDescent="0.25">
      <c r="A37" s="810"/>
      <c r="B37" s="42" t="s">
        <v>79</v>
      </c>
      <c r="C37" s="43">
        <v>0</v>
      </c>
      <c r="D37" s="53">
        <f t="shared" si="10"/>
        <v>0</v>
      </c>
      <c r="E37" s="45">
        <f t="shared" si="11"/>
        <v>0</v>
      </c>
      <c r="F37" s="54">
        <v>0</v>
      </c>
      <c r="G37" s="63">
        <v>0</v>
      </c>
      <c r="H37" s="45">
        <f t="shared" si="12"/>
        <v>0</v>
      </c>
      <c r="I37" s="54">
        <v>0</v>
      </c>
      <c r="J37" s="54">
        <v>0</v>
      </c>
    </row>
    <row r="38" spans="1:10" ht="36" customHeight="1" x14ac:dyDescent="0.25">
      <c r="A38" s="810"/>
      <c r="B38" s="42" t="s">
        <v>80</v>
      </c>
      <c r="C38" s="43">
        <v>0</v>
      </c>
      <c r="D38" s="53">
        <f t="shared" si="10"/>
        <v>0</v>
      </c>
      <c r="E38" s="45">
        <f t="shared" si="11"/>
        <v>0</v>
      </c>
      <c r="F38" s="54">
        <v>0</v>
      </c>
      <c r="G38" s="63">
        <v>0</v>
      </c>
      <c r="H38" s="45">
        <f t="shared" si="12"/>
        <v>0</v>
      </c>
      <c r="I38" s="54">
        <v>0</v>
      </c>
      <c r="J38" s="54">
        <v>0</v>
      </c>
    </row>
    <row r="39" spans="1:10" ht="36" customHeight="1" x14ac:dyDescent="0.25">
      <c r="A39" s="810"/>
      <c r="B39" s="42" t="s">
        <v>81</v>
      </c>
      <c r="C39" s="43">
        <v>0</v>
      </c>
      <c r="D39" s="53">
        <f t="shared" si="10"/>
        <v>0</v>
      </c>
      <c r="E39" s="45">
        <f t="shared" si="11"/>
        <v>0</v>
      </c>
      <c r="F39" s="54">
        <v>0</v>
      </c>
      <c r="G39" s="63">
        <v>0</v>
      </c>
      <c r="H39" s="45">
        <f t="shared" si="12"/>
        <v>0</v>
      </c>
      <c r="I39" s="54">
        <v>0</v>
      </c>
      <c r="J39" s="54">
        <v>0</v>
      </c>
    </row>
    <row r="40" spans="1:10" ht="36" customHeight="1" x14ac:dyDescent="0.25">
      <c r="A40" s="810"/>
      <c r="B40" s="42" t="s">
        <v>82</v>
      </c>
      <c r="C40" s="43">
        <v>2</v>
      </c>
      <c r="D40" s="53">
        <f t="shared" si="10"/>
        <v>1</v>
      </c>
      <c r="E40" s="45">
        <f t="shared" si="11"/>
        <v>1</v>
      </c>
      <c r="F40" s="54">
        <v>0</v>
      </c>
      <c r="G40" s="63">
        <v>1</v>
      </c>
      <c r="H40" s="45">
        <f t="shared" si="12"/>
        <v>0</v>
      </c>
      <c r="I40" s="54">
        <v>0</v>
      </c>
      <c r="J40" s="54">
        <v>0</v>
      </c>
    </row>
    <row r="41" spans="1:10" ht="36" customHeight="1" x14ac:dyDescent="0.25">
      <c r="A41" s="810"/>
      <c r="B41" s="64" t="s">
        <v>83</v>
      </c>
      <c r="C41" s="43">
        <v>47</v>
      </c>
      <c r="D41" s="53">
        <f t="shared" si="10"/>
        <v>47</v>
      </c>
      <c r="E41" s="45">
        <f t="shared" si="11"/>
        <v>46</v>
      </c>
      <c r="F41" s="54">
        <v>6</v>
      </c>
      <c r="G41" s="63">
        <v>40</v>
      </c>
      <c r="H41" s="45">
        <f t="shared" si="12"/>
        <v>1</v>
      </c>
      <c r="I41" s="54">
        <v>0</v>
      </c>
      <c r="J41" s="54">
        <v>1</v>
      </c>
    </row>
    <row r="44" spans="1:10" x14ac:dyDescent="0.25">
      <c r="A44" s="65"/>
    </row>
  </sheetData>
  <mergeCells count="11">
    <mergeCell ref="A3:B5"/>
    <mergeCell ref="C3:C5"/>
    <mergeCell ref="D3:D5"/>
    <mergeCell ref="E3:J3"/>
    <mergeCell ref="E4:G4"/>
    <mergeCell ref="H4:J4"/>
    <mergeCell ref="A6:B6"/>
    <mergeCell ref="A7:B7"/>
    <mergeCell ref="A8:A19"/>
    <mergeCell ref="A20:A30"/>
    <mergeCell ref="A31:A41"/>
  </mergeCells>
  <pageMargins left="0.9055118110236221" right="0.23622047244094491" top="0.39370078740157483" bottom="0.94488188976377963" header="0.19685039370078741" footer="1.0236220472440944"/>
  <pageSetup paperSize="9" scale="51" orientation="portrait" r:id="rId1"/>
  <headerFooter>
    <oddHeader>&amp;C1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zoomScale="90" zoomScaleNormal="90" workbookViewId="0">
      <selection activeCell="L19" sqref="L19"/>
    </sheetView>
  </sheetViews>
  <sheetFormatPr defaultColWidth="9.140625" defaultRowHeight="15.75" x14ac:dyDescent="0.25"/>
  <cols>
    <col min="1" max="1" width="46.85546875" style="25" customWidth="1"/>
    <col min="2" max="2" width="11.7109375" style="25" customWidth="1"/>
    <col min="3" max="3" width="26" style="25" customWidth="1"/>
    <col min="4" max="11" width="16.7109375" style="25" customWidth="1"/>
    <col min="12" max="16384" width="9.140625" style="25"/>
  </cols>
  <sheetData>
    <row r="1" spans="1:13" x14ac:dyDescent="0.25">
      <c r="A1" s="66" t="s">
        <v>86</v>
      </c>
      <c r="B1" s="66"/>
      <c r="C1" s="66"/>
      <c r="D1" s="66"/>
      <c r="E1" s="66"/>
      <c r="F1" s="66"/>
      <c r="G1" s="66"/>
      <c r="H1" s="66"/>
      <c r="I1" s="67"/>
    </row>
    <row r="2" spans="1:13" x14ac:dyDescent="0.25">
      <c r="A2" s="66"/>
      <c r="B2" s="66"/>
      <c r="C2" s="66"/>
      <c r="D2" s="66"/>
      <c r="E2" s="66"/>
      <c r="F2" s="66"/>
      <c r="G2" s="66"/>
      <c r="H2" s="66"/>
      <c r="I2" s="67"/>
    </row>
    <row r="3" spans="1:13" ht="23.25" customHeight="1" x14ac:dyDescent="0.25">
      <c r="A3" s="858" t="s">
        <v>87</v>
      </c>
      <c r="B3" s="859"/>
      <c r="C3" s="860"/>
      <c r="D3" s="864" t="s">
        <v>63</v>
      </c>
      <c r="E3" s="847" t="s">
        <v>88</v>
      </c>
      <c r="F3" s="849" t="s">
        <v>65</v>
      </c>
      <c r="G3" s="850"/>
      <c r="H3" s="850"/>
      <c r="I3" s="850"/>
      <c r="J3" s="850"/>
      <c r="K3" s="851"/>
    </row>
    <row r="4" spans="1:13" s="41" customFormat="1" ht="48" customHeight="1" x14ac:dyDescent="0.2">
      <c r="A4" s="861"/>
      <c r="B4" s="862"/>
      <c r="C4" s="863"/>
      <c r="D4" s="865"/>
      <c r="E4" s="848"/>
      <c r="F4" s="68" t="s">
        <v>72</v>
      </c>
      <c r="G4" s="69" t="s">
        <v>84</v>
      </c>
      <c r="H4" s="69" t="s">
        <v>85</v>
      </c>
      <c r="I4" s="70" t="s">
        <v>89</v>
      </c>
      <c r="J4" s="69" t="s">
        <v>90</v>
      </c>
      <c r="K4" s="69" t="s">
        <v>91</v>
      </c>
    </row>
    <row r="5" spans="1:13" ht="16.5" customHeight="1" x14ac:dyDescent="0.25">
      <c r="A5" s="852">
        <v>1</v>
      </c>
      <c r="B5" s="853"/>
      <c r="C5" s="854"/>
      <c r="D5" s="71">
        <v>2</v>
      </c>
      <c r="E5" s="72">
        <v>3</v>
      </c>
      <c r="F5" s="73">
        <v>4</v>
      </c>
      <c r="G5" s="73">
        <v>5</v>
      </c>
      <c r="H5" s="73">
        <v>6</v>
      </c>
      <c r="I5" s="73">
        <v>7</v>
      </c>
      <c r="J5" s="73">
        <v>8</v>
      </c>
      <c r="K5" s="73">
        <v>9</v>
      </c>
    </row>
    <row r="6" spans="1:13" ht="27.95" customHeight="1" thickBot="1" x14ac:dyDescent="0.3">
      <c r="A6" s="855" t="s">
        <v>71</v>
      </c>
      <c r="B6" s="856"/>
      <c r="C6" s="857"/>
      <c r="D6" s="74">
        <f>D7+D53+D71</f>
        <v>71265</v>
      </c>
      <c r="E6" s="75">
        <f t="shared" ref="E6:K6" si="0">SUM(E7,E53,E71)</f>
        <v>70102</v>
      </c>
      <c r="F6" s="76">
        <f t="shared" si="0"/>
        <v>61188</v>
      </c>
      <c r="G6" s="76">
        <f t="shared" si="0"/>
        <v>1189</v>
      </c>
      <c r="H6" s="76">
        <f t="shared" si="0"/>
        <v>7725</v>
      </c>
      <c r="I6" s="76">
        <f t="shared" si="0"/>
        <v>4308</v>
      </c>
      <c r="J6" s="76">
        <f t="shared" si="0"/>
        <v>3699</v>
      </c>
      <c r="K6" s="76">
        <f t="shared" si="0"/>
        <v>953</v>
      </c>
    </row>
    <row r="7" spans="1:13" ht="27.95" customHeight="1" thickTop="1" x14ac:dyDescent="0.25">
      <c r="A7" s="866" t="s">
        <v>92</v>
      </c>
      <c r="B7" s="867"/>
      <c r="C7" s="868"/>
      <c r="D7" s="77">
        <f>SUM(D9:D52)</f>
        <v>65385</v>
      </c>
      <c r="E7" s="78">
        <f>SUM(F7:H7)</f>
        <v>64291</v>
      </c>
      <c r="F7" s="79">
        <f>SUM(F9:F52)</f>
        <v>56538</v>
      </c>
      <c r="G7" s="40">
        <f t="shared" ref="G7:J7" si="1">SUM(G9:G52)</f>
        <v>1115</v>
      </c>
      <c r="H7" s="40">
        <f t="shared" si="1"/>
        <v>6638</v>
      </c>
      <c r="I7" s="40">
        <f t="shared" si="1"/>
        <v>3724</v>
      </c>
      <c r="J7" s="40">
        <f t="shared" si="1"/>
        <v>3378</v>
      </c>
      <c r="K7" s="40">
        <f>SUM(K9:K52)</f>
        <v>835</v>
      </c>
    </row>
    <row r="8" spans="1:13" s="81" customFormat="1" ht="27.95" customHeight="1" x14ac:dyDescent="0.25">
      <c r="A8" s="869" t="s">
        <v>93</v>
      </c>
      <c r="B8" s="870"/>
      <c r="C8" s="871"/>
      <c r="D8" s="80">
        <v>91</v>
      </c>
      <c r="E8" s="53">
        <f t="shared" ref="E8:E70" si="2">SUM(F8:H8)</f>
        <v>91</v>
      </c>
      <c r="F8" s="46">
        <v>80</v>
      </c>
      <c r="G8" s="46">
        <v>2</v>
      </c>
      <c r="H8" s="46">
        <v>9</v>
      </c>
      <c r="I8" s="46">
        <v>0</v>
      </c>
      <c r="J8" s="46">
        <v>2</v>
      </c>
      <c r="K8" s="46">
        <v>3</v>
      </c>
    </row>
    <row r="9" spans="1:13" ht="27.95" customHeight="1" x14ac:dyDescent="0.25">
      <c r="A9" s="834" t="s">
        <v>94</v>
      </c>
      <c r="B9" s="838"/>
      <c r="C9" s="835"/>
      <c r="D9" s="80">
        <v>47</v>
      </c>
      <c r="E9" s="53">
        <f t="shared" si="2"/>
        <v>38</v>
      </c>
      <c r="F9" s="45">
        <v>32</v>
      </c>
      <c r="G9" s="45">
        <v>1</v>
      </c>
      <c r="H9" s="45">
        <v>5</v>
      </c>
      <c r="I9" s="45">
        <v>1</v>
      </c>
      <c r="J9" s="54">
        <v>1</v>
      </c>
      <c r="K9" s="54">
        <v>0</v>
      </c>
    </row>
    <row r="10" spans="1:13" ht="27.95" customHeight="1" x14ac:dyDescent="0.25">
      <c r="A10" s="834" t="s">
        <v>95</v>
      </c>
      <c r="B10" s="838"/>
      <c r="C10" s="835"/>
      <c r="D10" s="80">
        <v>33</v>
      </c>
      <c r="E10" s="53">
        <f t="shared" si="2"/>
        <v>38</v>
      </c>
      <c r="F10" s="45">
        <v>18</v>
      </c>
      <c r="G10" s="45">
        <v>2</v>
      </c>
      <c r="H10" s="45">
        <v>18</v>
      </c>
      <c r="I10" s="45">
        <v>22</v>
      </c>
      <c r="J10" s="54">
        <v>1</v>
      </c>
      <c r="K10" s="54">
        <v>4</v>
      </c>
    </row>
    <row r="11" spans="1:13" ht="27.95" customHeight="1" x14ac:dyDescent="0.25">
      <c r="A11" s="834" t="s">
        <v>96</v>
      </c>
      <c r="B11" s="838"/>
      <c r="C11" s="835"/>
      <c r="D11" s="80">
        <v>2</v>
      </c>
      <c r="E11" s="53">
        <f t="shared" si="2"/>
        <v>0</v>
      </c>
      <c r="F11" s="45">
        <v>0</v>
      </c>
      <c r="G11" s="45">
        <v>0</v>
      </c>
      <c r="H11" s="45">
        <v>0</v>
      </c>
      <c r="I11" s="45">
        <v>0</v>
      </c>
      <c r="J11" s="54">
        <v>0</v>
      </c>
      <c r="K11" s="54">
        <v>0</v>
      </c>
    </row>
    <row r="12" spans="1:13" ht="27.95" customHeight="1" x14ac:dyDescent="0.25">
      <c r="A12" s="836" t="s">
        <v>97</v>
      </c>
      <c r="B12" s="846" t="s">
        <v>98</v>
      </c>
      <c r="C12" s="82" t="s">
        <v>99</v>
      </c>
      <c r="D12" s="83">
        <v>4196</v>
      </c>
      <c r="E12" s="53">
        <f t="shared" si="2"/>
        <v>4183</v>
      </c>
      <c r="F12" s="45">
        <v>3326</v>
      </c>
      <c r="G12" s="45">
        <v>205</v>
      </c>
      <c r="H12" s="45">
        <v>652</v>
      </c>
      <c r="I12" s="45">
        <v>81</v>
      </c>
      <c r="J12" s="54">
        <v>413</v>
      </c>
      <c r="K12" s="54">
        <v>46</v>
      </c>
      <c r="M12" s="81"/>
    </row>
    <row r="13" spans="1:13" ht="27.95" customHeight="1" x14ac:dyDescent="0.25">
      <c r="A13" s="845"/>
      <c r="B13" s="846"/>
      <c r="C13" s="82" t="s">
        <v>100</v>
      </c>
      <c r="D13" s="83">
        <v>1000</v>
      </c>
      <c r="E13" s="53">
        <f t="shared" si="2"/>
        <v>997</v>
      </c>
      <c r="F13" s="45">
        <v>870</v>
      </c>
      <c r="G13" s="45">
        <v>40</v>
      </c>
      <c r="H13" s="45">
        <v>87</v>
      </c>
      <c r="I13" s="45">
        <v>30</v>
      </c>
      <c r="J13" s="54">
        <v>50</v>
      </c>
      <c r="K13" s="54">
        <v>13</v>
      </c>
      <c r="M13" s="81"/>
    </row>
    <row r="14" spans="1:13" ht="27.95" customHeight="1" x14ac:dyDescent="0.25">
      <c r="A14" s="845"/>
      <c r="B14" s="846"/>
      <c r="C14" s="82" t="s">
        <v>101</v>
      </c>
      <c r="D14" s="83">
        <v>54</v>
      </c>
      <c r="E14" s="53">
        <f t="shared" si="2"/>
        <v>57</v>
      </c>
      <c r="F14" s="45">
        <v>42</v>
      </c>
      <c r="G14" s="45">
        <v>6</v>
      </c>
      <c r="H14" s="45">
        <v>9</v>
      </c>
      <c r="I14" s="45">
        <v>0</v>
      </c>
      <c r="J14" s="54">
        <v>4</v>
      </c>
      <c r="K14" s="54">
        <v>1</v>
      </c>
    </row>
    <row r="15" spans="1:13" ht="27.95" customHeight="1" x14ac:dyDescent="0.25">
      <c r="A15" s="845"/>
      <c r="B15" s="846"/>
      <c r="C15" s="82" t="s">
        <v>102</v>
      </c>
      <c r="D15" s="83">
        <v>5</v>
      </c>
      <c r="E15" s="53">
        <f t="shared" si="2"/>
        <v>5</v>
      </c>
      <c r="F15" s="45">
        <v>3</v>
      </c>
      <c r="G15" s="45">
        <v>2</v>
      </c>
      <c r="H15" s="45">
        <v>0</v>
      </c>
      <c r="I15" s="45">
        <v>0</v>
      </c>
      <c r="J15" s="54">
        <v>0</v>
      </c>
      <c r="K15" s="54">
        <v>0</v>
      </c>
    </row>
    <row r="16" spans="1:13" ht="27.95" customHeight="1" x14ac:dyDescent="0.25">
      <c r="A16" s="845"/>
      <c r="B16" s="846"/>
      <c r="C16" s="82" t="s">
        <v>103</v>
      </c>
      <c r="D16" s="83">
        <v>1</v>
      </c>
      <c r="E16" s="53">
        <f t="shared" si="2"/>
        <v>1</v>
      </c>
      <c r="F16" s="45">
        <v>0</v>
      </c>
      <c r="G16" s="45">
        <v>0</v>
      </c>
      <c r="H16" s="45">
        <v>1</v>
      </c>
      <c r="I16" s="45">
        <v>0</v>
      </c>
      <c r="J16" s="54">
        <v>0</v>
      </c>
      <c r="K16" s="54">
        <v>0</v>
      </c>
    </row>
    <row r="17" spans="1:11" ht="27.95" customHeight="1" x14ac:dyDescent="0.25">
      <c r="A17" s="837"/>
      <c r="B17" s="834" t="s">
        <v>104</v>
      </c>
      <c r="C17" s="835"/>
      <c r="D17" s="80">
        <v>3806</v>
      </c>
      <c r="E17" s="53">
        <f t="shared" si="2"/>
        <v>3670</v>
      </c>
      <c r="F17" s="45">
        <v>2967</v>
      </c>
      <c r="G17" s="45">
        <v>125</v>
      </c>
      <c r="H17" s="45">
        <v>578</v>
      </c>
      <c r="I17" s="45">
        <v>48</v>
      </c>
      <c r="J17" s="54">
        <v>227</v>
      </c>
      <c r="K17" s="54">
        <v>88</v>
      </c>
    </row>
    <row r="18" spans="1:11" ht="27.95" customHeight="1" x14ac:dyDescent="0.25">
      <c r="A18" s="834" t="s">
        <v>105</v>
      </c>
      <c r="B18" s="838"/>
      <c r="C18" s="835"/>
      <c r="D18" s="80">
        <v>302</v>
      </c>
      <c r="E18" s="53">
        <f t="shared" si="2"/>
        <v>315</v>
      </c>
      <c r="F18" s="45">
        <v>207</v>
      </c>
      <c r="G18" s="45">
        <v>15</v>
      </c>
      <c r="H18" s="45">
        <v>93</v>
      </c>
      <c r="I18" s="45">
        <v>59</v>
      </c>
      <c r="J18" s="54">
        <v>16</v>
      </c>
      <c r="K18" s="54">
        <v>4</v>
      </c>
    </row>
    <row r="19" spans="1:11" ht="27.95" customHeight="1" x14ac:dyDescent="0.25">
      <c r="A19" s="834" t="s">
        <v>106</v>
      </c>
      <c r="B19" s="838"/>
      <c r="C19" s="835"/>
      <c r="D19" s="80">
        <v>6243</v>
      </c>
      <c r="E19" s="53">
        <f t="shared" si="2"/>
        <v>6123</v>
      </c>
      <c r="F19" s="45">
        <v>5917</v>
      </c>
      <c r="G19" s="45">
        <v>28</v>
      </c>
      <c r="H19" s="45">
        <v>178</v>
      </c>
      <c r="I19" s="45">
        <v>44</v>
      </c>
      <c r="J19" s="54">
        <v>110</v>
      </c>
      <c r="K19" s="54">
        <v>26</v>
      </c>
    </row>
    <row r="20" spans="1:11" ht="27.95" customHeight="1" x14ac:dyDescent="0.25">
      <c r="A20" s="834" t="s">
        <v>107</v>
      </c>
      <c r="B20" s="838"/>
      <c r="C20" s="835"/>
      <c r="D20" s="80">
        <v>10</v>
      </c>
      <c r="E20" s="53">
        <f t="shared" si="2"/>
        <v>26</v>
      </c>
      <c r="F20" s="45">
        <v>17</v>
      </c>
      <c r="G20" s="45">
        <v>0</v>
      </c>
      <c r="H20" s="45">
        <v>9</v>
      </c>
      <c r="I20" s="45">
        <v>6</v>
      </c>
      <c r="J20" s="54">
        <v>0</v>
      </c>
      <c r="K20" s="54">
        <v>0</v>
      </c>
    </row>
    <row r="21" spans="1:11" ht="27.95" customHeight="1" x14ac:dyDescent="0.25">
      <c r="A21" s="834" t="s">
        <v>108</v>
      </c>
      <c r="B21" s="838"/>
      <c r="C21" s="835"/>
      <c r="D21" s="80">
        <v>1879</v>
      </c>
      <c r="E21" s="53">
        <f t="shared" si="2"/>
        <v>1927</v>
      </c>
      <c r="F21" s="45">
        <v>1501</v>
      </c>
      <c r="G21" s="45">
        <v>46</v>
      </c>
      <c r="H21" s="45">
        <v>380</v>
      </c>
      <c r="I21" s="45">
        <v>51</v>
      </c>
      <c r="J21" s="54">
        <v>104</v>
      </c>
      <c r="K21" s="54">
        <v>20</v>
      </c>
    </row>
    <row r="22" spans="1:11" ht="27.95" customHeight="1" x14ac:dyDescent="0.25">
      <c r="A22" s="834" t="s">
        <v>109</v>
      </c>
      <c r="B22" s="838"/>
      <c r="C22" s="835"/>
      <c r="D22" s="80">
        <v>2</v>
      </c>
      <c r="E22" s="53">
        <f t="shared" si="2"/>
        <v>5</v>
      </c>
      <c r="F22" s="45">
        <v>5</v>
      </c>
      <c r="G22" s="45">
        <v>0</v>
      </c>
      <c r="H22" s="45">
        <v>0</v>
      </c>
      <c r="I22" s="45">
        <v>0</v>
      </c>
      <c r="J22" s="54">
        <v>0</v>
      </c>
      <c r="K22" s="54">
        <v>0</v>
      </c>
    </row>
    <row r="23" spans="1:11" ht="27.95" customHeight="1" x14ac:dyDescent="0.25">
      <c r="A23" s="836" t="s">
        <v>110</v>
      </c>
      <c r="B23" s="846" t="s">
        <v>111</v>
      </c>
      <c r="C23" s="82" t="s">
        <v>112</v>
      </c>
      <c r="D23" s="83">
        <v>1575</v>
      </c>
      <c r="E23" s="53">
        <f>SUM(F23:H23)</f>
        <v>1527</v>
      </c>
      <c r="F23" s="45">
        <v>1269</v>
      </c>
      <c r="G23" s="45">
        <v>57</v>
      </c>
      <c r="H23" s="45">
        <v>201</v>
      </c>
      <c r="I23" s="45">
        <v>12</v>
      </c>
      <c r="J23" s="54">
        <v>11</v>
      </c>
      <c r="K23" s="54">
        <v>17</v>
      </c>
    </row>
    <row r="24" spans="1:11" ht="27.95" customHeight="1" x14ac:dyDescent="0.25">
      <c r="A24" s="845"/>
      <c r="B24" s="846"/>
      <c r="C24" s="82" t="s">
        <v>113</v>
      </c>
      <c r="D24" s="83">
        <v>101</v>
      </c>
      <c r="E24" s="53">
        <f t="shared" si="2"/>
        <v>101</v>
      </c>
      <c r="F24" s="45">
        <v>80</v>
      </c>
      <c r="G24" s="45">
        <v>4</v>
      </c>
      <c r="H24" s="45">
        <v>17</v>
      </c>
      <c r="I24" s="45">
        <v>1</v>
      </c>
      <c r="J24" s="54">
        <v>0</v>
      </c>
      <c r="K24" s="54">
        <v>2</v>
      </c>
    </row>
    <row r="25" spans="1:11" ht="27.95" customHeight="1" x14ac:dyDescent="0.25">
      <c r="A25" s="845"/>
      <c r="B25" s="846"/>
      <c r="C25" s="82" t="s">
        <v>114</v>
      </c>
      <c r="D25" s="83">
        <v>523</v>
      </c>
      <c r="E25" s="53">
        <f t="shared" si="2"/>
        <v>505</v>
      </c>
      <c r="F25" s="45">
        <v>401</v>
      </c>
      <c r="G25" s="45">
        <v>43</v>
      </c>
      <c r="H25" s="45">
        <v>61</v>
      </c>
      <c r="I25" s="45">
        <v>4</v>
      </c>
      <c r="J25" s="54">
        <v>12</v>
      </c>
      <c r="K25" s="54">
        <v>8</v>
      </c>
    </row>
    <row r="26" spans="1:11" ht="27.95" customHeight="1" x14ac:dyDescent="0.25">
      <c r="A26" s="845"/>
      <c r="B26" s="846"/>
      <c r="C26" s="82" t="s">
        <v>115</v>
      </c>
      <c r="D26" s="84">
        <v>68</v>
      </c>
      <c r="E26" s="53">
        <f t="shared" si="2"/>
        <v>67</v>
      </c>
      <c r="F26" s="45">
        <v>31</v>
      </c>
      <c r="G26" s="45">
        <v>10</v>
      </c>
      <c r="H26" s="45">
        <v>26</v>
      </c>
      <c r="I26" s="45">
        <v>0</v>
      </c>
      <c r="J26" s="54">
        <v>1</v>
      </c>
      <c r="K26" s="54">
        <v>5</v>
      </c>
    </row>
    <row r="27" spans="1:11" ht="27.95" customHeight="1" x14ac:dyDescent="0.25">
      <c r="A27" s="845"/>
      <c r="B27" s="846"/>
      <c r="C27" s="82" t="s">
        <v>116</v>
      </c>
      <c r="D27" s="84">
        <v>1</v>
      </c>
      <c r="E27" s="53">
        <f>SUM(F27:H27)</f>
        <v>1</v>
      </c>
      <c r="F27" s="45">
        <v>0</v>
      </c>
      <c r="G27" s="45">
        <v>0</v>
      </c>
      <c r="H27" s="45">
        <v>1</v>
      </c>
      <c r="I27" s="45">
        <v>0</v>
      </c>
      <c r="J27" s="54">
        <v>0</v>
      </c>
      <c r="K27" s="54">
        <v>0</v>
      </c>
    </row>
    <row r="28" spans="1:11" ht="27.95" customHeight="1" x14ac:dyDescent="0.25">
      <c r="A28" s="837"/>
      <c r="B28" s="825" t="s">
        <v>117</v>
      </c>
      <c r="C28" s="827"/>
      <c r="D28" s="83">
        <v>1782</v>
      </c>
      <c r="E28" s="53">
        <f t="shared" si="2"/>
        <v>1768</v>
      </c>
      <c r="F28" s="45">
        <v>1438</v>
      </c>
      <c r="G28" s="45">
        <v>53</v>
      </c>
      <c r="H28" s="45">
        <v>277</v>
      </c>
      <c r="I28" s="45">
        <v>62</v>
      </c>
      <c r="J28" s="54">
        <v>30</v>
      </c>
      <c r="K28" s="54">
        <v>14</v>
      </c>
    </row>
    <row r="29" spans="1:11" ht="27.95" customHeight="1" x14ac:dyDescent="0.25">
      <c r="A29" s="839" t="s">
        <v>118</v>
      </c>
      <c r="B29" s="834" t="s">
        <v>119</v>
      </c>
      <c r="C29" s="835"/>
      <c r="D29" s="80">
        <v>3688</v>
      </c>
      <c r="E29" s="53">
        <f>SUM(F29:H29)</f>
        <v>3609</v>
      </c>
      <c r="F29" s="45">
        <v>2827</v>
      </c>
      <c r="G29" s="45">
        <v>77</v>
      </c>
      <c r="H29" s="45">
        <v>705</v>
      </c>
      <c r="I29" s="85">
        <v>6</v>
      </c>
      <c r="J29" s="54">
        <v>181</v>
      </c>
      <c r="K29" s="54">
        <v>33</v>
      </c>
    </row>
    <row r="30" spans="1:11" ht="27.95" customHeight="1" x14ac:dyDescent="0.25">
      <c r="A30" s="840"/>
      <c r="B30" s="834" t="s">
        <v>120</v>
      </c>
      <c r="C30" s="835"/>
      <c r="D30" s="80">
        <v>5095</v>
      </c>
      <c r="E30" s="53">
        <f t="shared" si="2"/>
        <v>4996</v>
      </c>
      <c r="F30" s="45">
        <v>4972</v>
      </c>
      <c r="G30" s="45">
        <v>0</v>
      </c>
      <c r="H30" s="45">
        <v>24</v>
      </c>
      <c r="I30" s="45">
        <v>6</v>
      </c>
      <c r="J30" s="54">
        <v>176</v>
      </c>
      <c r="K30" s="54">
        <v>0</v>
      </c>
    </row>
    <row r="31" spans="1:11" ht="27.95" customHeight="1" x14ac:dyDescent="0.25">
      <c r="A31" s="841"/>
      <c r="B31" s="834" t="s">
        <v>121</v>
      </c>
      <c r="C31" s="835"/>
      <c r="D31" s="80">
        <v>9</v>
      </c>
      <c r="E31" s="53">
        <f t="shared" si="2"/>
        <v>8</v>
      </c>
      <c r="F31" s="45">
        <v>5</v>
      </c>
      <c r="G31" s="45">
        <v>0</v>
      </c>
      <c r="H31" s="45">
        <v>3</v>
      </c>
      <c r="I31" s="45">
        <v>0</v>
      </c>
      <c r="J31" s="54">
        <v>1</v>
      </c>
      <c r="K31" s="54">
        <v>0</v>
      </c>
    </row>
    <row r="32" spans="1:11" ht="27.95" customHeight="1" x14ac:dyDescent="0.25">
      <c r="A32" s="834" t="s">
        <v>122</v>
      </c>
      <c r="B32" s="838"/>
      <c r="C32" s="835"/>
      <c r="D32" s="80">
        <v>44</v>
      </c>
      <c r="E32" s="53">
        <f t="shared" si="2"/>
        <v>45</v>
      </c>
      <c r="F32" s="45">
        <v>45</v>
      </c>
      <c r="G32" s="45">
        <v>0</v>
      </c>
      <c r="H32" s="45">
        <v>0</v>
      </c>
      <c r="I32" s="45">
        <v>0</v>
      </c>
      <c r="J32" s="54">
        <v>3</v>
      </c>
      <c r="K32" s="54">
        <v>1</v>
      </c>
    </row>
    <row r="33" spans="1:12" ht="27.95" customHeight="1" x14ac:dyDescent="0.25">
      <c r="A33" s="834" t="s">
        <v>123</v>
      </c>
      <c r="B33" s="838"/>
      <c r="C33" s="835"/>
      <c r="D33" s="80">
        <v>2</v>
      </c>
      <c r="E33" s="53">
        <f t="shared" si="2"/>
        <v>3</v>
      </c>
      <c r="F33" s="45">
        <v>2</v>
      </c>
      <c r="G33" s="45">
        <v>0</v>
      </c>
      <c r="H33" s="45">
        <v>1</v>
      </c>
      <c r="I33" s="45">
        <v>0</v>
      </c>
      <c r="J33" s="54">
        <v>0</v>
      </c>
      <c r="K33" s="54">
        <v>0</v>
      </c>
    </row>
    <row r="34" spans="1:12" ht="27.95" customHeight="1" x14ac:dyDescent="0.25">
      <c r="A34" s="834" t="s">
        <v>124</v>
      </c>
      <c r="B34" s="838"/>
      <c r="C34" s="835"/>
      <c r="D34" s="80">
        <v>1157</v>
      </c>
      <c r="E34" s="53">
        <f t="shared" si="2"/>
        <v>1081</v>
      </c>
      <c r="F34" s="45">
        <v>977</v>
      </c>
      <c r="G34" s="45">
        <v>10</v>
      </c>
      <c r="H34" s="45">
        <v>94</v>
      </c>
      <c r="I34" s="45">
        <v>64</v>
      </c>
      <c r="J34" s="54">
        <v>79</v>
      </c>
      <c r="K34" s="54">
        <v>9</v>
      </c>
    </row>
    <row r="35" spans="1:12" ht="27.95" customHeight="1" x14ac:dyDescent="0.25">
      <c r="A35" s="836" t="s">
        <v>125</v>
      </c>
      <c r="B35" s="834" t="s">
        <v>126</v>
      </c>
      <c r="C35" s="835"/>
      <c r="D35" s="80">
        <v>23</v>
      </c>
      <c r="E35" s="53">
        <f t="shared" si="2"/>
        <v>15</v>
      </c>
      <c r="F35" s="45">
        <v>14</v>
      </c>
      <c r="G35" s="45">
        <v>0</v>
      </c>
      <c r="H35" s="45">
        <v>1</v>
      </c>
      <c r="I35" s="45">
        <v>0</v>
      </c>
      <c r="J35" s="54">
        <v>1</v>
      </c>
      <c r="K35" s="54">
        <v>0</v>
      </c>
    </row>
    <row r="36" spans="1:12" ht="27.95" customHeight="1" x14ac:dyDescent="0.25">
      <c r="A36" s="845"/>
      <c r="B36" s="834" t="s">
        <v>127</v>
      </c>
      <c r="C36" s="835"/>
      <c r="D36" s="80">
        <v>17</v>
      </c>
      <c r="E36" s="53">
        <f t="shared" si="2"/>
        <v>14</v>
      </c>
      <c r="F36" s="45">
        <v>13</v>
      </c>
      <c r="G36" s="45">
        <v>0</v>
      </c>
      <c r="H36" s="45">
        <v>1</v>
      </c>
      <c r="I36" s="45">
        <v>0</v>
      </c>
      <c r="J36" s="54">
        <v>0</v>
      </c>
      <c r="K36" s="54">
        <v>0</v>
      </c>
    </row>
    <row r="37" spans="1:12" ht="27.95" customHeight="1" x14ac:dyDescent="0.25">
      <c r="A37" s="845"/>
      <c r="B37" s="834" t="s">
        <v>128</v>
      </c>
      <c r="C37" s="835"/>
      <c r="D37" s="80">
        <v>12</v>
      </c>
      <c r="E37" s="53">
        <f t="shared" si="2"/>
        <v>14</v>
      </c>
      <c r="F37" s="45">
        <v>13</v>
      </c>
      <c r="G37" s="45">
        <v>0</v>
      </c>
      <c r="H37" s="45">
        <v>1</v>
      </c>
      <c r="I37" s="45">
        <v>0</v>
      </c>
      <c r="J37" s="54">
        <v>0</v>
      </c>
      <c r="K37" s="54">
        <v>0</v>
      </c>
    </row>
    <row r="38" spans="1:12" ht="27.95" customHeight="1" x14ac:dyDescent="0.25">
      <c r="A38" s="837"/>
      <c r="B38" s="834" t="s">
        <v>129</v>
      </c>
      <c r="C38" s="835"/>
      <c r="D38" s="80">
        <v>2597</v>
      </c>
      <c r="E38" s="53">
        <f t="shared" si="2"/>
        <v>2677</v>
      </c>
      <c r="F38" s="45">
        <v>2564</v>
      </c>
      <c r="G38" s="45">
        <v>10</v>
      </c>
      <c r="H38" s="45">
        <v>103</v>
      </c>
      <c r="I38" s="45">
        <v>29</v>
      </c>
      <c r="J38" s="54">
        <v>97</v>
      </c>
      <c r="K38" s="54">
        <v>14</v>
      </c>
    </row>
    <row r="39" spans="1:12" ht="27.95" customHeight="1" x14ac:dyDescent="0.25">
      <c r="A39" s="834" t="s">
        <v>130</v>
      </c>
      <c r="B39" s="838"/>
      <c r="C39" s="835"/>
      <c r="D39" s="80">
        <v>0</v>
      </c>
      <c r="E39" s="53">
        <f t="shared" si="2"/>
        <v>0</v>
      </c>
      <c r="F39" s="45">
        <v>0</v>
      </c>
      <c r="G39" s="45">
        <v>0</v>
      </c>
      <c r="H39" s="45">
        <v>0</v>
      </c>
      <c r="I39" s="45">
        <v>0</v>
      </c>
      <c r="J39" s="54">
        <v>0</v>
      </c>
      <c r="K39" s="54">
        <v>0</v>
      </c>
    </row>
    <row r="40" spans="1:12" ht="27.95" customHeight="1" x14ac:dyDescent="0.25">
      <c r="A40" s="836" t="s">
        <v>131</v>
      </c>
      <c r="B40" s="834" t="s">
        <v>132</v>
      </c>
      <c r="C40" s="835"/>
      <c r="D40" s="80">
        <v>1570</v>
      </c>
      <c r="E40" s="53">
        <f t="shared" si="2"/>
        <v>1563</v>
      </c>
      <c r="F40" s="45">
        <v>678</v>
      </c>
      <c r="G40" s="45">
        <v>49</v>
      </c>
      <c r="H40" s="45">
        <v>836</v>
      </c>
      <c r="I40" s="45">
        <v>1256</v>
      </c>
      <c r="J40" s="54">
        <v>64</v>
      </c>
      <c r="K40" s="54">
        <v>9</v>
      </c>
    </row>
    <row r="41" spans="1:12" ht="27.95" customHeight="1" x14ac:dyDescent="0.25">
      <c r="A41" s="837"/>
      <c r="B41" s="834" t="s">
        <v>133</v>
      </c>
      <c r="C41" s="835"/>
      <c r="D41" s="80">
        <v>758</v>
      </c>
      <c r="E41" s="53">
        <f t="shared" si="2"/>
        <v>743</v>
      </c>
      <c r="F41" s="45">
        <v>528</v>
      </c>
      <c r="G41" s="45">
        <v>38</v>
      </c>
      <c r="H41" s="45">
        <v>177</v>
      </c>
      <c r="I41" s="45">
        <v>204</v>
      </c>
      <c r="J41" s="54">
        <v>24</v>
      </c>
      <c r="K41" s="54">
        <v>8</v>
      </c>
    </row>
    <row r="42" spans="1:12" ht="27.95" customHeight="1" x14ac:dyDescent="0.25">
      <c r="A42" s="834" t="s">
        <v>134</v>
      </c>
      <c r="B42" s="838"/>
      <c r="C42" s="835"/>
      <c r="D42" s="80">
        <v>5</v>
      </c>
      <c r="E42" s="53">
        <f t="shared" si="2"/>
        <v>5</v>
      </c>
      <c r="F42" s="45">
        <v>3</v>
      </c>
      <c r="G42" s="45">
        <v>0</v>
      </c>
      <c r="H42" s="45">
        <v>2</v>
      </c>
      <c r="I42" s="45">
        <v>2</v>
      </c>
      <c r="J42" s="54">
        <v>0</v>
      </c>
      <c r="K42" s="54">
        <v>2</v>
      </c>
    </row>
    <row r="43" spans="1:12" ht="27.95" customHeight="1" x14ac:dyDescent="0.25">
      <c r="A43" s="834" t="s">
        <v>135</v>
      </c>
      <c r="B43" s="838"/>
      <c r="C43" s="835"/>
      <c r="D43" s="80">
        <v>426</v>
      </c>
      <c r="E43" s="53">
        <f t="shared" si="2"/>
        <v>429</v>
      </c>
      <c r="F43" s="45">
        <v>329</v>
      </c>
      <c r="G43" s="45">
        <v>4</v>
      </c>
      <c r="H43" s="45">
        <v>96</v>
      </c>
      <c r="I43" s="45">
        <v>107</v>
      </c>
      <c r="J43" s="54">
        <v>37</v>
      </c>
      <c r="K43" s="54">
        <v>0</v>
      </c>
    </row>
    <row r="44" spans="1:12" ht="27.95" customHeight="1" x14ac:dyDescent="0.25">
      <c r="A44" s="839" t="s">
        <v>136</v>
      </c>
      <c r="B44" s="834" t="s">
        <v>137</v>
      </c>
      <c r="C44" s="835"/>
      <c r="D44" s="80">
        <v>5160</v>
      </c>
      <c r="E44" s="53">
        <f t="shared" si="2"/>
        <v>5192</v>
      </c>
      <c r="F44" s="45">
        <v>5092</v>
      </c>
      <c r="G44" s="45">
        <v>14</v>
      </c>
      <c r="H44" s="45">
        <v>86</v>
      </c>
      <c r="I44" s="45">
        <v>120</v>
      </c>
      <c r="J44" s="54">
        <v>397</v>
      </c>
      <c r="K44" s="54">
        <v>71</v>
      </c>
      <c r="L44" s="81"/>
    </row>
    <row r="45" spans="1:12" ht="27.95" customHeight="1" x14ac:dyDescent="0.25">
      <c r="A45" s="840"/>
      <c r="B45" s="834" t="s">
        <v>138</v>
      </c>
      <c r="C45" s="835"/>
      <c r="D45" s="80">
        <v>8981</v>
      </c>
      <c r="E45" s="53">
        <f t="shared" si="2"/>
        <v>8727</v>
      </c>
      <c r="F45" s="45">
        <v>8316</v>
      </c>
      <c r="G45" s="45">
        <v>33</v>
      </c>
      <c r="H45" s="45">
        <v>378</v>
      </c>
      <c r="I45" s="45">
        <v>430</v>
      </c>
      <c r="J45" s="54">
        <v>298</v>
      </c>
      <c r="K45" s="54">
        <v>94</v>
      </c>
    </row>
    <row r="46" spans="1:12" ht="27.95" customHeight="1" x14ac:dyDescent="0.25">
      <c r="A46" s="840"/>
      <c r="B46" s="836" t="s">
        <v>139</v>
      </c>
      <c r="C46" s="86" t="s">
        <v>140</v>
      </c>
      <c r="D46" s="83">
        <v>4622</v>
      </c>
      <c r="E46" s="53">
        <f t="shared" si="2"/>
        <v>4416</v>
      </c>
      <c r="F46" s="45">
        <v>3892</v>
      </c>
      <c r="G46" s="45">
        <v>91</v>
      </c>
      <c r="H46" s="45">
        <v>433</v>
      </c>
      <c r="I46" s="45">
        <v>122</v>
      </c>
      <c r="J46" s="54">
        <v>188</v>
      </c>
      <c r="K46" s="54">
        <v>120</v>
      </c>
    </row>
    <row r="47" spans="1:12" ht="27.95" customHeight="1" x14ac:dyDescent="0.25">
      <c r="A47" s="840"/>
      <c r="B47" s="837"/>
      <c r="C47" s="86" t="s">
        <v>141</v>
      </c>
      <c r="D47" s="83">
        <v>1307</v>
      </c>
      <c r="E47" s="53">
        <f t="shared" si="2"/>
        <v>1285</v>
      </c>
      <c r="F47" s="45">
        <v>957</v>
      </c>
      <c r="G47" s="45">
        <v>86</v>
      </c>
      <c r="H47" s="45">
        <v>242</v>
      </c>
      <c r="I47" s="45">
        <v>61</v>
      </c>
      <c r="J47" s="54">
        <v>41</v>
      </c>
      <c r="K47" s="54">
        <v>65</v>
      </c>
    </row>
    <row r="48" spans="1:12" ht="27.95" customHeight="1" x14ac:dyDescent="0.25">
      <c r="A48" s="840"/>
      <c r="B48" s="834" t="s">
        <v>142</v>
      </c>
      <c r="C48" s="835"/>
      <c r="D48" s="80">
        <v>346</v>
      </c>
      <c r="E48" s="53">
        <f t="shared" si="2"/>
        <v>331</v>
      </c>
      <c r="F48" s="45">
        <v>266</v>
      </c>
      <c r="G48" s="45">
        <v>4</v>
      </c>
      <c r="H48" s="45">
        <v>61</v>
      </c>
      <c r="I48" s="45">
        <v>39</v>
      </c>
      <c r="J48" s="54">
        <v>9</v>
      </c>
      <c r="K48" s="54">
        <v>4</v>
      </c>
    </row>
    <row r="49" spans="1:11" ht="27.95" customHeight="1" x14ac:dyDescent="0.25">
      <c r="A49" s="841"/>
      <c r="B49" s="834" t="s">
        <v>143</v>
      </c>
      <c r="C49" s="835"/>
      <c r="D49" s="80">
        <v>7503</v>
      </c>
      <c r="E49" s="53">
        <f t="shared" si="2"/>
        <v>7351</v>
      </c>
      <c r="F49" s="45">
        <v>6607</v>
      </c>
      <c r="G49" s="45">
        <v>56</v>
      </c>
      <c r="H49" s="45">
        <v>688</v>
      </c>
      <c r="I49" s="45">
        <v>673</v>
      </c>
      <c r="J49" s="54">
        <v>757</v>
      </c>
      <c r="K49" s="54">
        <v>142</v>
      </c>
    </row>
    <row r="50" spans="1:11" ht="27.95" customHeight="1" x14ac:dyDescent="0.25">
      <c r="A50" s="834" t="s">
        <v>144</v>
      </c>
      <c r="B50" s="838"/>
      <c r="C50" s="835"/>
      <c r="D50" s="80">
        <v>306</v>
      </c>
      <c r="E50" s="53">
        <f t="shared" si="2"/>
        <v>306</v>
      </c>
      <c r="F50" s="45">
        <v>215</v>
      </c>
      <c r="G50" s="45">
        <v>2</v>
      </c>
      <c r="H50" s="45">
        <v>89</v>
      </c>
      <c r="I50" s="45">
        <v>165</v>
      </c>
      <c r="J50" s="54">
        <v>26</v>
      </c>
      <c r="K50" s="54">
        <v>12</v>
      </c>
    </row>
    <row r="51" spans="1:11" ht="27.95" customHeight="1" x14ac:dyDescent="0.25">
      <c r="A51" s="834" t="s">
        <v>145</v>
      </c>
      <c r="B51" s="838"/>
      <c r="C51" s="835"/>
      <c r="D51" s="80">
        <v>122</v>
      </c>
      <c r="E51" s="53">
        <f t="shared" si="2"/>
        <v>125</v>
      </c>
      <c r="F51" s="45">
        <v>97</v>
      </c>
      <c r="G51" s="45">
        <v>4</v>
      </c>
      <c r="H51" s="45">
        <v>24</v>
      </c>
      <c r="I51" s="45">
        <v>19</v>
      </c>
      <c r="J51" s="54">
        <v>19</v>
      </c>
      <c r="K51" s="54">
        <v>3</v>
      </c>
    </row>
    <row r="52" spans="1:11" ht="27.95" customHeight="1" thickBot="1" x14ac:dyDescent="0.3">
      <c r="A52" s="842" t="s">
        <v>146</v>
      </c>
      <c r="B52" s="843"/>
      <c r="C52" s="844"/>
      <c r="D52" s="87">
        <v>5</v>
      </c>
      <c r="E52" s="75">
        <f t="shared" si="2"/>
        <v>2</v>
      </c>
      <c r="F52" s="88">
        <v>2</v>
      </c>
      <c r="G52" s="88">
        <v>0</v>
      </c>
      <c r="H52" s="88">
        <v>0</v>
      </c>
      <c r="I52" s="88">
        <v>0</v>
      </c>
      <c r="J52" s="89">
        <v>0</v>
      </c>
      <c r="K52" s="89">
        <v>0</v>
      </c>
    </row>
    <row r="53" spans="1:11" ht="27.95" customHeight="1" thickTop="1" x14ac:dyDescent="0.25">
      <c r="A53" s="828" t="s">
        <v>147</v>
      </c>
      <c r="B53" s="829"/>
      <c r="C53" s="830"/>
      <c r="D53" s="38">
        <f>SUM(D55:D70)</f>
        <v>105</v>
      </c>
      <c r="E53" s="78">
        <f t="shared" ref="E53:J53" si="3">SUM(E55:E70)</f>
        <v>99</v>
      </c>
      <c r="F53" s="90">
        <f t="shared" si="3"/>
        <v>90</v>
      </c>
      <c r="G53" s="90">
        <f t="shared" si="3"/>
        <v>0</v>
      </c>
      <c r="H53" s="90">
        <f t="shared" si="3"/>
        <v>9</v>
      </c>
      <c r="I53" s="90">
        <f t="shared" si="3"/>
        <v>5</v>
      </c>
      <c r="J53" s="90">
        <f t="shared" si="3"/>
        <v>3</v>
      </c>
      <c r="K53" s="90">
        <f>SUM(K55:K70)</f>
        <v>0</v>
      </c>
    </row>
    <row r="54" spans="1:11" s="81" customFormat="1" ht="27.95" customHeight="1" x14ac:dyDescent="0.25">
      <c r="A54" s="91" t="s">
        <v>93</v>
      </c>
      <c r="B54" s="92"/>
      <c r="C54" s="93"/>
      <c r="D54" s="94">
        <v>0</v>
      </c>
      <c r="E54" s="53">
        <f t="shared" si="2"/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</row>
    <row r="55" spans="1:11" ht="27.95" customHeight="1" x14ac:dyDescent="0.25">
      <c r="A55" s="839" t="s">
        <v>148</v>
      </c>
      <c r="B55" s="836" t="s">
        <v>98</v>
      </c>
      <c r="C55" s="86" t="s">
        <v>99</v>
      </c>
      <c r="D55" s="83">
        <v>81</v>
      </c>
      <c r="E55" s="53">
        <f t="shared" si="2"/>
        <v>76</v>
      </c>
      <c r="F55" s="95">
        <v>68</v>
      </c>
      <c r="G55" s="45">
        <v>0</v>
      </c>
      <c r="H55" s="95">
        <v>8</v>
      </c>
      <c r="I55" s="95">
        <v>3</v>
      </c>
      <c r="J55" s="95">
        <v>3</v>
      </c>
      <c r="K55" s="95">
        <v>0</v>
      </c>
    </row>
    <row r="56" spans="1:11" ht="27.95" customHeight="1" x14ac:dyDescent="0.25">
      <c r="A56" s="840"/>
      <c r="B56" s="837"/>
      <c r="C56" s="86" t="s">
        <v>100</v>
      </c>
      <c r="D56" s="83">
        <v>0</v>
      </c>
      <c r="E56" s="53">
        <f t="shared" si="2"/>
        <v>0</v>
      </c>
      <c r="F56" s="95">
        <v>0</v>
      </c>
      <c r="G56" s="45">
        <v>0</v>
      </c>
      <c r="H56" s="95">
        <v>0</v>
      </c>
      <c r="I56" s="95">
        <v>0</v>
      </c>
      <c r="J56" s="95">
        <v>0</v>
      </c>
      <c r="K56" s="95">
        <v>0</v>
      </c>
    </row>
    <row r="57" spans="1:11" ht="27.95" customHeight="1" x14ac:dyDescent="0.25">
      <c r="A57" s="841"/>
      <c r="B57" s="834" t="s">
        <v>149</v>
      </c>
      <c r="C57" s="835"/>
      <c r="D57" s="80">
        <v>2</v>
      </c>
      <c r="E57" s="53">
        <f t="shared" si="2"/>
        <v>2</v>
      </c>
      <c r="F57" s="95">
        <v>1</v>
      </c>
      <c r="G57" s="45">
        <v>0</v>
      </c>
      <c r="H57" s="95">
        <v>1</v>
      </c>
      <c r="I57" s="95">
        <v>0</v>
      </c>
      <c r="J57" s="95">
        <v>0</v>
      </c>
      <c r="K57" s="95">
        <v>0</v>
      </c>
    </row>
    <row r="58" spans="1:11" ht="27.95" customHeight="1" x14ac:dyDescent="0.25">
      <c r="A58" s="839" t="s">
        <v>150</v>
      </c>
      <c r="B58" s="836" t="s">
        <v>111</v>
      </c>
      <c r="C58" s="86" t="s">
        <v>151</v>
      </c>
      <c r="D58" s="83">
        <v>0</v>
      </c>
      <c r="E58" s="53">
        <f t="shared" si="2"/>
        <v>0</v>
      </c>
      <c r="F58" s="95">
        <v>0</v>
      </c>
      <c r="G58" s="45">
        <v>0</v>
      </c>
      <c r="H58" s="95">
        <v>0</v>
      </c>
      <c r="I58" s="95">
        <v>0</v>
      </c>
      <c r="J58" s="95">
        <v>0</v>
      </c>
      <c r="K58" s="95">
        <v>0</v>
      </c>
    </row>
    <row r="59" spans="1:11" ht="27.95" customHeight="1" x14ac:dyDescent="0.25">
      <c r="A59" s="840"/>
      <c r="B59" s="837"/>
      <c r="C59" s="86" t="s">
        <v>152</v>
      </c>
      <c r="D59" s="83">
        <v>0</v>
      </c>
      <c r="E59" s="53">
        <f t="shared" si="2"/>
        <v>0</v>
      </c>
      <c r="F59" s="95">
        <v>0</v>
      </c>
      <c r="G59" s="45">
        <v>0</v>
      </c>
      <c r="H59" s="95">
        <v>0</v>
      </c>
      <c r="I59" s="95">
        <v>0</v>
      </c>
      <c r="J59" s="95">
        <v>0</v>
      </c>
      <c r="K59" s="95">
        <v>0</v>
      </c>
    </row>
    <row r="60" spans="1:11" ht="27.95" customHeight="1" x14ac:dyDescent="0.25">
      <c r="A60" s="841"/>
      <c r="B60" s="834" t="s">
        <v>153</v>
      </c>
      <c r="C60" s="835"/>
      <c r="D60" s="80">
        <v>0</v>
      </c>
      <c r="E60" s="53">
        <f t="shared" si="2"/>
        <v>0</v>
      </c>
      <c r="F60" s="95">
        <v>0</v>
      </c>
      <c r="G60" s="45">
        <v>0</v>
      </c>
      <c r="H60" s="95">
        <v>0</v>
      </c>
      <c r="I60" s="95">
        <v>0</v>
      </c>
      <c r="J60" s="95">
        <v>0</v>
      </c>
      <c r="K60" s="95">
        <v>0</v>
      </c>
    </row>
    <row r="61" spans="1:11" ht="27.95" customHeight="1" x14ac:dyDescent="0.25">
      <c r="A61" s="839" t="s">
        <v>154</v>
      </c>
      <c r="B61" s="834" t="s">
        <v>155</v>
      </c>
      <c r="C61" s="835"/>
      <c r="D61" s="80">
        <v>0</v>
      </c>
      <c r="E61" s="53">
        <f t="shared" si="2"/>
        <v>0</v>
      </c>
      <c r="F61" s="95">
        <v>0</v>
      </c>
      <c r="G61" s="45">
        <v>0</v>
      </c>
      <c r="H61" s="95">
        <v>0</v>
      </c>
      <c r="I61" s="95">
        <v>0</v>
      </c>
      <c r="J61" s="95">
        <v>0</v>
      </c>
      <c r="K61" s="95">
        <v>0</v>
      </c>
    </row>
    <row r="62" spans="1:11" ht="27.95" customHeight="1" x14ac:dyDescent="0.25">
      <c r="A62" s="841"/>
      <c r="B62" s="834" t="s">
        <v>156</v>
      </c>
      <c r="C62" s="835"/>
      <c r="D62" s="80">
        <v>0</v>
      </c>
      <c r="E62" s="53">
        <f t="shared" si="2"/>
        <v>0</v>
      </c>
      <c r="F62" s="95">
        <v>0</v>
      </c>
      <c r="G62" s="45">
        <v>0</v>
      </c>
      <c r="H62" s="95">
        <v>0</v>
      </c>
      <c r="I62" s="95">
        <v>0</v>
      </c>
      <c r="J62" s="95">
        <v>0</v>
      </c>
      <c r="K62" s="95">
        <v>0</v>
      </c>
    </row>
    <row r="63" spans="1:11" ht="27.95" customHeight="1" x14ac:dyDescent="0.25">
      <c r="A63" s="831" t="s">
        <v>157</v>
      </c>
      <c r="B63" s="834" t="s">
        <v>158</v>
      </c>
      <c r="C63" s="835"/>
      <c r="D63" s="80">
        <v>5</v>
      </c>
      <c r="E63" s="53">
        <f t="shared" si="2"/>
        <v>5</v>
      </c>
      <c r="F63" s="95">
        <v>5</v>
      </c>
      <c r="G63" s="45">
        <v>0</v>
      </c>
      <c r="H63" s="95">
        <v>0</v>
      </c>
      <c r="I63" s="95">
        <v>1</v>
      </c>
      <c r="J63" s="95">
        <v>0</v>
      </c>
      <c r="K63" s="95">
        <v>0</v>
      </c>
    </row>
    <row r="64" spans="1:11" ht="27.95" customHeight="1" x14ac:dyDescent="0.25">
      <c r="A64" s="832"/>
      <c r="B64" s="836" t="s">
        <v>159</v>
      </c>
      <c r="C64" s="86" t="s">
        <v>160</v>
      </c>
      <c r="D64" s="83">
        <v>5</v>
      </c>
      <c r="E64" s="53">
        <f t="shared" si="2"/>
        <v>5</v>
      </c>
      <c r="F64" s="95">
        <v>5</v>
      </c>
      <c r="G64" s="45">
        <v>0</v>
      </c>
      <c r="H64" s="95">
        <v>0</v>
      </c>
      <c r="I64" s="95">
        <v>0</v>
      </c>
      <c r="J64" s="95">
        <v>0</v>
      </c>
      <c r="K64" s="95">
        <v>0</v>
      </c>
    </row>
    <row r="65" spans="1:12" ht="27.95" customHeight="1" x14ac:dyDescent="0.25">
      <c r="A65" s="832"/>
      <c r="B65" s="837"/>
      <c r="C65" s="86" t="s">
        <v>161</v>
      </c>
      <c r="D65" s="83">
        <v>4</v>
      </c>
      <c r="E65" s="53">
        <f t="shared" si="2"/>
        <v>4</v>
      </c>
      <c r="F65" s="95">
        <v>4</v>
      </c>
      <c r="G65" s="45">
        <v>0</v>
      </c>
      <c r="H65" s="95">
        <v>0</v>
      </c>
      <c r="I65" s="95">
        <v>0</v>
      </c>
      <c r="J65" s="95">
        <v>0</v>
      </c>
      <c r="K65" s="95">
        <v>0</v>
      </c>
    </row>
    <row r="66" spans="1:12" ht="27.95" customHeight="1" x14ac:dyDescent="0.25">
      <c r="A66" s="833"/>
      <c r="B66" s="834" t="s">
        <v>162</v>
      </c>
      <c r="C66" s="835"/>
      <c r="D66" s="80">
        <v>4</v>
      </c>
      <c r="E66" s="53">
        <f t="shared" si="2"/>
        <v>3</v>
      </c>
      <c r="F66" s="95">
        <v>3</v>
      </c>
      <c r="G66" s="45">
        <v>0</v>
      </c>
      <c r="H66" s="95">
        <v>0</v>
      </c>
      <c r="I66" s="95">
        <v>0</v>
      </c>
      <c r="J66" s="95">
        <v>0</v>
      </c>
      <c r="K66" s="95">
        <v>0</v>
      </c>
    </row>
    <row r="67" spans="1:12" ht="27.95" customHeight="1" x14ac:dyDescent="0.25">
      <c r="A67" s="834" t="s">
        <v>163</v>
      </c>
      <c r="B67" s="838"/>
      <c r="C67" s="835"/>
      <c r="D67" s="80">
        <v>1</v>
      </c>
      <c r="E67" s="53">
        <f t="shared" si="2"/>
        <v>2</v>
      </c>
      <c r="F67" s="95">
        <v>2</v>
      </c>
      <c r="G67" s="45">
        <v>0</v>
      </c>
      <c r="H67" s="95">
        <v>0</v>
      </c>
      <c r="I67" s="95">
        <v>1</v>
      </c>
      <c r="J67" s="95">
        <v>0</v>
      </c>
      <c r="K67" s="95">
        <v>0</v>
      </c>
    </row>
    <row r="68" spans="1:12" ht="27.95" customHeight="1" x14ac:dyDescent="0.25">
      <c r="A68" s="825" t="s">
        <v>164</v>
      </c>
      <c r="B68" s="826"/>
      <c r="C68" s="827"/>
      <c r="D68" s="83">
        <v>0</v>
      </c>
      <c r="E68" s="53">
        <f t="shared" si="2"/>
        <v>0</v>
      </c>
      <c r="F68" s="95">
        <v>0</v>
      </c>
      <c r="G68" s="45">
        <v>0</v>
      </c>
      <c r="H68" s="95">
        <v>0</v>
      </c>
      <c r="I68" s="95">
        <v>0</v>
      </c>
      <c r="J68" s="95">
        <v>0</v>
      </c>
      <c r="K68" s="95">
        <v>0</v>
      </c>
    </row>
    <row r="69" spans="1:12" ht="27.95" customHeight="1" x14ac:dyDescent="0.25">
      <c r="A69" s="825" t="s">
        <v>165</v>
      </c>
      <c r="B69" s="826"/>
      <c r="C69" s="827"/>
      <c r="D69" s="83">
        <v>0</v>
      </c>
      <c r="E69" s="53">
        <f t="shared" si="2"/>
        <v>0</v>
      </c>
      <c r="F69" s="95">
        <v>0</v>
      </c>
      <c r="G69" s="45">
        <v>0</v>
      </c>
      <c r="H69" s="95">
        <v>0</v>
      </c>
      <c r="I69" s="95">
        <v>0</v>
      </c>
      <c r="J69" s="95">
        <v>0</v>
      </c>
      <c r="K69" s="95">
        <v>0</v>
      </c>
      <c r="L69" s="25" t="s">
        <v>166</v>
      </c>
    </row>
    <row r="70" spans="1:12" ht="27.95" customHeight="1" thickBot="1" x14ac:dyDescent="0.3">
      <c r="A70" s="825" t="s">
        <v>167</v>
      </c>
      <c r="B70" s="826"/>
      <c r="C70" s="827"/>
      <c r="D70" s="83">
        <v>3</v>
      </c>
      <c r="E70" s="53">
        <f t="shared" si="2"/>
        <v>2</v>
      </c>
      <c r="F70" s="95">
        <v>2</v>
      </c>
      <c r="G70" s="45">
        <v>0</v>
      </c>
      <c r="H70" s="95">
        <v>0</v>
      </c>
      <c r="I70" s="95">
        <v>0</v>
      </c>
      <c r="J70" s="95">
        <v>0</v>
      </c>
      <c r="K70" s="95">
        <v>0</v>
      </c>
    </row>
    <row r="71" spans="1:12" ht="27.95" customHeight="1" thickTop="1" x14ac:dyDescent="0.25">
      <c r="A71" s="828" t="s">
        <v>168</v>
      </c>
      <c r="B71" s="829"/>
      <c r="C71" s="830"/>
      <c r="D71" s="96">
        <v>5775</v>
      </c>
      <c r="E71" s="78">
        <f>SUM(F71:H71)</f>
        <v>5712</v>
      </c>
      <c r="F71" s="40">
        <v>4560</v>
      </c>
      <c r="G71" s="97">
        <v>74</v>
      </c>
      <c r="H71" s="97">
        <v>1078</v>
      </c>
      <c r="I71" s="97">
        <v>579</v>
      </c>
      <c r="J71" s="97">
        <v>318</v>
      </c>
      <c r="K71" s="97">
        <v>118</v>
      </c>
    </row>
    <row r="73" spans="1:12" s="98" customFormat="1" ht="12" x14ac:dyDescent="0.2">
      <c r="A73" s="98" t="s">
        <v>169</v>
      </c>
    </row>
  </sheetData>
  <mergeCells count="68">
    <mergeCell ref="E3:E4"/>
    <mergeCell ref="F3:K3"/>
    <mergeCell ref="A5:C5"/>
    <mergeCell ref="A6:C6"/>
    <mergeCell ref="A12:A17"/>
    <mergeCell ref="B12:B16"/>
    <mergeCell ref="B17:C17"/>
    <mergeCell ref="A3:C4"/>
    <mergeCell ref="D3:D4"/>
    <mergeCell ref="A7:C7"/>
    <mergeCell ref="A8:C8"/>
    <mergeCell ref="A9:C9"/>
    <mergeCell ref="A10:C10"/>
    <mergeCell ref="A11:C11"/>
    <mergeCell ref="A33:C33"/>
    <mergeCell ref="A18:C18"/>
    <mergeCell ref="A19:C19"/>
    <mergeCell ref="A20:C20"/>
    <mergeCell ref="A21:C21"/>
    <mergeCell ref="A22:C22"/>
    <mergeCell ref="A23:A28"/>
    <mergeCell ref="B23:B27"/>
    <mergeCell ref="B28:C28"/>
    <mergeCell ref="A29:A31"/>
    <mergeCell ref="B29:C29"/>
    <mergeCell ref="B30:C30"/>
    <mergeCell ref="B31:C31"/>
    <mergeCell ref="A32:C32"/>
    <mergeCell ref="A43:C43"/>
    <mergeCell ref="A34:C34"/>
    <mergeCell ref="A35:A38"/>
    <mergeCell ref="B35:C35"/>
    <mergeCell ref="B36:C36"/>
    <mergeCell ref="B37:C37"/>
    <mergeCell ref="B38:C38"/>
    <mergeCell ref="A39:C39"/>
    <mergeCell ref="A40:A41"/>
    <mergeCell ref="B40:C40"/>
    <mergeCell ref="B41:C41"/>
    <mergeCell ref="A42:C42"/>
    <mergeCell ref="A44:A49"/>
    <mergeCell ref="B44:C44"/>
    <mergeCell ref="B45:C45"/>
    <mergeCell ref="B46:B47"/>
    <mergeCell ref="B48:C48"/>
    <mergeCell ref="B49:C49"/>
    <mergeCell ref="A50:C50"/>
    <mergeCell ref="A51:C51"/>
    <mergeCell ref="A52:C52"/>
    <mergeCell ref="A53:C53"/>
    <mergeCell ref="A55:A57"/>
    <mergeCell ref="B55:B56"/>
    <mergeCell ref="B57:C57"/>
    <mergeCell ref="A58:A60"/>
    <mergeCell ref="B58:B59"/>
    <mergeCell ref="B60:C60"/>
    <mergeCell ref="A61:A62"/>
    <mergeCell ref="B61:C61"/>
    <mergeCell ref="B62:C62"/>
    <mergeCell ref="A69:C69"/>
    <mergeCell ref="A70:C70"/>
    <mergeCell ref="A71:C71"/>
    <mergeCell ref="A63:A66"/>
    <mergeCell ref="B63:C63"/>
    <mergeCell ref="B64:B65"/>
    <mergeCell ref="B66:C66"/>
    <mergeCell ref="A67:C67"/>
    <mergeCell ref="A68:C68"/>
  </mergeCells>
  <pageMargins left="0.78740157480314965" right="0.15748031496062992" top="0.47244094488188981" bottom="0.31496062992125984" header="0.27559055118110237" footer="0.19685039370078741"/>
  <pageSetup paperSize="9" scale="39" orientation="portrait" r:id="rId1"/>
  <headerFooter>
    <oddHeader>&amp;C2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zoomScale="90" zoomScaleNormal="90" workbookViewId="0">
      <selection activeCell="O43" sqref="O43"/>
    </sheetView>
  </sheetViews>
  <sheetFormatPr defaultColWidth="9.140625" defaultRowHeight="12.75" x14ac:dyDescent="0.2"/>
  <cols>
    <col min="1" max="1" width="9.85546875" style="1" customWidth="1"/>
    <col min="2" max="7" width="9.140625" style="1"/>
    <col min="8" max="8" width="26.42578125" style="1" customWidth="1"/>
    <col min="9" max="16384" width="9.140625" style="1"/>
  </cols>
  <sheetData>
    <row r="2" spans="1:8" ht="15.75" x14ac:dyDescent="0.25">
      <c r="A2" s="99" t="s">
        <v>170</v>
      </c>
      <c r="B2" s="99" t="s">
        <v>171</v>
      </c>
      <c r="C2" s="99"/>
      <c r="D2" s="99"/>
      <c r="E2" s="99"/>
      <c r="F2" s="99"/>
      <c r="G2" s="99"/>
      <c r="H2" s="100"/>
    </row>
    <row r="3" spans="1:8" ht="15.75" x14ac:dyDescent="0.25">
      <c r="A3" s="99"/>
      <c r="B3" s="99" t="s">
        <v>172</v>
      </c>
      <c r="C3" s="99"/>
      <c r="D3" s="99"/>
      <c r="E3" s="99"/>
      <c r="F3" s="99"/>
      <c r="G3" s="99"/>
      <c r="H3" s="100"/>
    </row>
    <row r="4" spans="1:8" x14ac:dyDescent="0.2">
      <c r="A4" s="100"/>
      <c r="B4" s="100"/>
      <c r="C4" s="100"/>
      <c r="D4" s="100"/>
      <c r="E4" s="100"/>
      <c r="F4" s="100"/>
      <c r="G4" s="100"/>
      <c r="H4" s="100"/>
    </row>
    <row r="5" spans="1:8" x14ac:dyDescent="0.2">
      <c r="A5" s="100"/>
      <c r="B5" s="100"/>
      <c r="C5" s="100"/>
      <c r="D5" s="100"/>
      <c r="E5" s="100"/>
      <c r="F5" s="100"/>
      <c r="G5" s="100"/>
      <c r="H5" s="100"/>
    </row>
    <row r="6" spans="1:8" x14ac:dyDescent="0.2">
      <c r="A6" s="100"/>
      <c r="B6" s="100"/>
      <c r="C6" s="100"/>
      <c r="D6" s="100"/>
      <c r="E6" s="100"/>
      <c r="F6" s="100"/>
      <c r="G6" s="100"/>
      <c r="H6" s="100"/>
    </row>
    <row r="36" spans="1:8" ht="15.75" x14ac:dyDescent="0.25">
      <c r="A36" s="99" t="s">
        <v>173</v>
      </c>
      <c r="B36" s="99" t="s">
        <v>174</v>
      </c>
      <c r="C36" s="99"/>
      <c r="D36" s="99"/>
      <c r="E36" s="99"/>
      <c r="F36" s="99"/>
      <c r="G36" s="99"/>
      <c r="H36" s="99"/>
    </row>
    <row r="37" spans="1:8" ht="15.75" x14ac:dyDescent="0.25">
      <c r="A37" s="99"/>
      <c r="B37" s="99" t="s">
        <v>172</v>
      </c>
      <c r="C37" s="99"/>
      <c r="D37" s="99"/>
      <c r="E37" s="99"/>
      <c r="F37" s="99"/>
      <c r="G37" s="99"/>
      <c r="H37" s="99"/>
    </row>
  </sheetData>
  <pageMargins left="0.86614173228346458" right="0.51181102362204722" top="0.62992125984251968" bottom="0.74803149606299213" header="0.31496062992125984" footer="0.31496062992125984"/>
  <pageSetup paperSize="9" scale="81" orientation="portrait" r:id="rId1"/>
  <headerFooter>
    <oddHeader>&amp;C3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zoomScale="90" zoomScaleNormal="90" workbookViewId="0">
      <selection activeCell="N28" sqref="N28"/>
    </sheetView>
  </sheetViews>
  <sheetFormatPr defaultColWidth="9.140625" defaultRowHeight="15.75" x14ac:dyDescent="0.25"/>
  <cols>
    <col min="1" max="1" width="8" style="25" customWidth="1"/>
    <col min="2" max="2" width="15.42578125" style="25" customWidth="1"/>
    <col min="3" max="3" width="30.140625" style="25" customWidth="1"/>
    <col min="4" max="4" width="18.7109375" style="25" customWidth="1"/>
    <col min="5" max="5" width="18.7109375" style="99" customWidth="1"/>
    <col min="6" max="11" width="18.7109375" style="25" customWidth="1"/>
    <col min="12" max="16384" width="9.140625" style="25"/>
  </cols>
  <sheetData>
    <row r="1" spans="1:11" x14ac:dyDescent="0.25">
      <c r="A1" s="25" t="s">
        <v>175</v>
      </c>
    </row>
    <row r="2" spans="1:11" ht="24" customHeight="1" x14ac:dyDescent="0.25">
      <c r="A2" s="934" t="s">
        <v>176</v>
      </c>
      <c r="B2" s="935"/>
      <c r="C2" s="935"/>
      <c r="D2" s="940" t="s">
        <v>63</v>
      </c>
      <c r="E2" s="847" t="s">
        <v>88</v>
      </c>
      <c r="F2" s="915" t="s">
        <v>65</v>
      </c>
      <c r="G2" s="915"/>
      <c r="H2" s="915"/>
      <c r="I2" s="915"/>
      <c r="J2" s="915"/>
      <c r="K2" s="915"/>
    </row>
    <row r="3" spans="1:11" ht="24.95" customHeight="1" x14ac:dyDescent="0.25">
      <c r="A3" s="936"/>
      <c r="B3" s="937"/>
      <c r="C3" s="937"/>
      <c r="D3" s="941"/>
      <c r="E3" s="942"/>
      <c r="F3" s="943" t="s">
        <v>66</v>
      </c>
      <c r="G3" s="944"/>
      <c r="H3" s="944"/>
      <c r="I3" s="944" t="s">
        <v>67</v>
      </c>
      <c r="J3" s="945"/>
      <c r="K3" s="945"/>
    </row>
    <row r="4" spans="1:11" ht="24.95" customHeight="1" x14ac:dyDescent="0.25">
      <c r="A4" s="938"/>
      <c r="B4" s="939"/>
      <c r="C4" s="939"/>
      <c r="D4" s="865"/>
      <c r="E4" s="848"/>
      <c r="F4" s="101" t="s">
        <v>68</v>
      </c>
      <c r="G4" s="73" t="s">
        <v>69</v>
      </c>
      <c r="H4" s="73" t="s">
        <v>70</v>
      </c>
      <c r="I4" s="102" t="s">
        <v>68</v>
      </c>
      <c r="J4" s="73" t="s">
        <v>69</v>
      </c>
      <c r="K4" s="73" t="s">
        <v>70</v>
      </c>
    </row>
    <row r="5" spans="1:11" ht="20.100000000000001" customHeight="1" x14ac:dyDescent="0.25">
      <c r="A5" s="921">
        <v>1</v>
      </c>
      <c r="B5" s="850"/>
      <c r="C5" s="851"/>
      <c r="D5" s="103">
        <v>2</v>
      </c>
      <c r="E5" s="104">
        <v>3</v>
      </c>
      <c r="F5" s="101">
        <v>4</v>
      </c>
      <c r="G5" s="73">
        <v>5</v>
      </c>
      <c r="H5" s="73">
        <v>6</v>
      </c>
      <c r="I5" s="102">
        <v>7</v>
      </c>
      <c r="J5" s="73">
        <v>8</v>
      </c>
      <c r="K5" s="73">
        <v>9</v>
      </c>
    </row>
    <row r="6" spans="1:11" ht="26.1" customHeight="1" thickBot="1" x14ac:dyDescent="0.3">
      <c r="A6" s="922" t="s">
        <v>71</v>
      </c>
      <c r="B6" s="923"/>
      <c r="C6" s="923"/>
      <c r="D6" s="33">
        <f>D7+D20</f>
        <v>54674</v>
      </c>
      <c r="E6" s="105">
        <f t="shared" ref="E6:K6" si="0">SUM(E7,E20)</f>
        <v>53968</v>
      </c>
      <c r="F6" s="106">
        <f t="shared" si="0"/>
        <v>53545</v>
      </c>
      <c r="G6" s="106">
        <f t="shared" si="0"/>
        <v>2489</v>
      </c>
      <c r="H6" s="106">
        <f t="shared" si="0"/>
        <v>51056</v>
      </c>
      <c r="I6" s="106">
        <f t="shared" si="0"/>
        <v>423</v>
      </c>
      <c r="J6" s="106">
        <f t="shared" si="0"/>
        <v>12</v>
      </c>
      <c r="K6" s="106">
        <f t="shared" si="0"/>
        <v>411</v>
      </c>
    </row>
    <row r="7" spans="1:11" s="99" customFormat="1" ht="26.1" customHeight="1" thickTop="1" x14ac:dyDescent="0.25">
      <c r="A7" s="924" t="s">
        <v>72</v>
      </c>
      <c r="B7" s="107" t="s">
        <v>68</v>
      </c>
      <c r="C7" s="108"/>
      <c r="D7" s="109">
        <f>SUM(D8:D19)</f>
        <v>53446</v>
      </c>
      <c r="E7" s="110">
        <f>SUM(F7,I7)</f>
        <v>52779</v>
      </c>
      <c r="F7" s="111">
        <f t="shared" ref="F7:F20" si="1">SUM(G7:H7)</f>
        <v>52392</v>
      </c>
      <c r="G7" s="111">
        <f>SUM(G8:G19)</f>
        <v>2431</v>
      </c>
      <c r="H7" s="111">
        <f>SUM(H8:H19)</f>
        <v>49961</v>
      </c>
      <c r="I7" s="112">
        <f t="shared" ref="I7:I20" si="2">SUM(J7:K7)</f>
        <v>387</v>
      </c>
      <c r="J7" s="113">
        <f>SUM(J8:J19)</f>
        <v>12</v>
      </c>
      <c r="K7" s="113">
        <f>SUM(K8:K19)</f>
        <v>375</v>
      </c>
    </row>
    <row r="8" spans="1:11" ht="26.1" customHeight="1" x14ac:dyDescent="0.25">
      <c r="A8" s="925"/>
      <c r="B8" s="114" t="s">
        <v>177</v>
      </c>
      <c r="C8" s="115"/>
      <c r="D8" s="116">
        <v>636</v>
      </c>
      <c r="E8" s="117">
        <f t="shared" ref="E8:E32" si="3">SUM(F8,I8)</f>
        <v>620</v>
      </c>
      <c r="F8" s="118">
        <f>G8+H8</f>
        <v>616</v>
      </c>
      <c r="G8" s="119">
        <v>39</v>
      </c>
      <c r="H8" s="120">
        <v>577</v>
      </c>
      <c r="I8" s="121">
        <f>J8+K8</f>
        <v>4</v>
      </c>
      <c r="J8" s="122">
        <v>0</v>
      </c>
      <c r="K8" s="123">
        <v>4</v>
      </c>
    </row>
    <row r="9" spans="1:11" ht="26.1" customHeight="1" x14ac:dyDescent="0.25">
      <c r="A9" s="926"/>
      <c r="B9" s="124" t="s">
        <v>178</v>
      </c>
      <c r="C9" s="124"/>
      <c r="D9" s="125">
        <v>4929</v>
      </c>
      <c r="E9" s="126">
        <f t="shared" si="3"/>
        <v>4913</v>
      </c>
      <c r="F9" s="118">
        <f t="shared" ref="F9:F19" si="4">G9+H9</f>
        <v>4862</v>
      </c>
      <c r="G9" s="119">
        <v>286</v>
      </c>
      <c r="H9" s="120">
        <v>4576</v>
      </c>
      <c r="I9" s="121">
        <f t="shared" ref="I9:I19" si="5">J9+K9</f>
        <v>51</v>
      </c>
      <c r="J9" s="120">
        <v>5</v>
      </c>
      <c r="K9" s="127">
        <v>46</v>
      </c>
    </row>
    <row r="10" spans="1:11" ht="26.1" customHeight="1" x14ac:dyDescent="0.25">
      <c r="A10" s="926"/>
      <c r="B10" s="128" t="s">
        <v>179</v>
      </c>
      <c r="C10" s="128"/>
      <c r="D10" s="129">
        <v>10196</v>
      </c>
      <c r="E10" s="126">
        <f t="shared" si="3"/>
        <v>10086</v>
      </c>
      <c r="F10" s="118">
        <f t="shared" si="4"/>
        <v>9993</v>
      </c>
      <c r="G10" s="119">
        <v>536</v>
      </c>
      <c r="H10" s="130">
        <v>9457</v>
      </c>
      <c r="I10" s="121">
        <f t="shared" si="5"/>
        <v>93</v>
      </c>
      <c r="J10" s="120">
        <v>1</v>
      </c>
      <c r="K10" s="127">
        <v>92</v>
      </c>
    </row>
    <row r="11" spans="1:11" ht="26.1" customHeight="1" x14ac:dyDescent="0.25">
      <c r="A11" s="926"/>
      <c r="B11" s="128" t="s">
        <v>180</v>
      </c>
      <c r="C11" s="128"/>
      <c r="D11" s="129">
        <v>6565</v>
      </c>
      <c r="E11" s="126">
        <f t="shared" si="3"/>
        <v>6404</v>
      </c>
      <c r="F11" s="118">
        <f t="shared" si="4"/>
        <v>6315</v>
      </c>
      <c r="G11" s="119">
        <v>276</v>
      </c>
      <c r="H11" s="120">
        <v>6039</v>
      </c>
      <c r="I11" s="121">
        <f t="shared" si="5"/>
        <v>89</v>
      </c>
      <c r="J11" s="120">
        <v>4</v>
      </c>
      <c r="K11" s="127">
        <v>85</v>
      </c>
    </row>
    <row r="12" spans="1:11" ht="26.1" customHeight="1" x14ac:dyDescent="0.25">
      <c r="A12" s="926"/>
      <c r="B12" s="128" t="s">
        <v>181</v>
      </c>
      <c r="C12" s="128"/>
      <c r="D12" s="129">
        <v>5031</v>
      </c>
      <c r="E12" s="126">
        <f t="shared" si="3"/>
        <v>4844</v>
      </c>
      <c r="F12" s="118">
        <f t="shared" si="4"/>
        <v>4811</v>
      </c>
      <c r="G12" s="119">
        <v>210</v>
      </c>
      <c r="H12" s="130">
        <v>4601</v>
      </c>
      <c r="I12" s="121">
        <f t="shared" si="5"/>
        <v>33</v>
      </c>
      <c r="J12" s="120">
        <v>1</v>
      </c>
      <c r="K12" s="127">
        <v>32</v>
      </c>
    </row>
    <row r="13" spans="1:11" ht="26.1" customHeight="1" x14ac:dyDescent="0.25">
      <c r="A13" s="926"/>
      <c r="B13" s="128" t="s">
        <v>182</v>
      </c>
      <c r="C13" s="128"/>
      <c r="D13" s="129">
        <v>7207</v>
      </c>
      <c r="E13" s="126">
        <f t="shared" si="3"/>
        <v>7084</v>
      </c>
      <c r="F13" s="118">
        <f t="shared" si="4"/>
        <v>7030</v>
      </c>
      <c r="G13" s="119">
        <v>307</v>
      </c>
      <c r="H13" s="120">
        <v>6723</v>
      </c>
      <c r="I13" s="121">
        <f t="shared" si="5"/>
        <v>54</v>
      </c>
      <c r="J13" s="120">
        <v>0</v>
      </c>
      <c r="K13" s="127">
        <v>54</v>
      </c>
    </row>
    <row r="14" spans="1:11" ht="26.1" customHeight="1" x14ac:dyDescent="0.25">
      <c r="A14" s="926"/>
      <c r="B14" s="128" t="s">
        <v>183</v>
      </c>
      <c r="C14" s="128"/>
      <c r="D14" s="129">
        <v>7764</v>
      </c>
      <c r="E14" s="126">
        <f t="shared" si="3"/>
        <v>7772</v>
      </c>
      <c r="F14" s="118">
        <f t="shared" si="4"/>
        <v>7728</v>
      </c>
      <c r="G14" s="119">
        <v>275</v>
      </c>
      <c r="H14" s="120">
        <v>7453</v>
      </c>
      <c r="I14" s="121">
        <f t="shared" si="5"/>
        <v>44</v>
      </c>
      <c r="J14" s="120">
        <v>0</v>
      </c>
      <c r="K14" s="127">
        <v>44</v>
      </c>
    </row>
    <row r="15" spans="1:11" ht="26.1" customHeight="1" x14ac:dyDescent="0.25">
      <c r="A15" s="926"/>
      <c r="B15" s="128" t="s">
        <v>184</v>
      </c>
      <c r="C15" s="128"/>
      <c r="D15" s="129">
        <v>6261</v>
      </c>
      <c r="E15" s="126">
        <f t="shared" si="3"/>
        <v>6215</v>
      </c>
      <c r="F15" s="118">
        <f t="shared" si="4"/>
        <v>6207</v>
      </c>
      <c r="G15" s="119">
        <v>248</v>
      </c>
      <c r="H15" s="120">
        <v>5959</v>
      </c>
      <c r="I15" s="121">
        <f t="shared" si="5"/>
        <v>8</v>
      </c>
      <c r="J15" s="120">
        <v>1</v>
      </c>
      <c r="K15" s="127">
        <v>7</v>
      </c>
    </row>
    <row r="16" spans="1:11" ht="26.1" customHeight="1" x14ac:dyDescent="0.25">
      <c r="A16" s="926"/>
      <c r="B16" s="128" t="s">
        <v>185</v>
      </c>
      <c r="C16" s="128"/>
      <c r="D16" s="129">
        <v>2441</v>
      </c>
      <c r="E16" s="126">
        <f t="shared" si="3"/>
        <v>2436</v>
      </c>
      <c r="F16" s="118">
        <f t="shared" si="4"/>
        <v>2427</v>
      </c>
      <c r="G16" s="119">
        <v>160</v>
      </c>
      <c r="H16" s="120">
        <v>2267</v>
      </c>
      <c r="I16" s="121">
        <f t="shared" si="5"/>
        <v>9</v>
      </c>
      <c r="J16" s="120">
        <v>0</v>
      </c>
      <c r="K16" s="127">
        <v>9</v>
      </c>
    </row>
    <row r="17" spans="1:13" ht="26.1" customHeight="1" x14ac:dyDescent="0.25">
      <c r="A17" s="926"/>
      <c r="B17" s="128" t="s">
        <v>186</v>
      </c>
      <c r="C17" s="128"/>
      <c r="D17" s="131">
        <v>250</v>
      </c>
      <c r="E17" s="126">
        <f t="shared" si="3"/>
        <v>257</v>
      </c>
      <c r="F17" s="118">
        <f t="shared" si="4"/>
        <v>256</v>
      </c>
      <c r="G17" s="119">
        <v>5</v>
      </c>
      <c r="H17" s="120">
        <v>251</v>
      </c>
      <c r="I17" s="121">
        <f t="shared" si="5"/>
        <v>1</v>
      </c>
      <c r="J17" s="120">
        <v>0</v>
      </c>
      <c r="K17" s="127">
        <v>1</v>
      </c>
    </row>
    <row r="18" spans="1:13" ht="26.1" customHeight="1" x14ac:dyDescent="0.25">
      <c r="A18" s="926"/>
      <c r="B18" s="132" t="s">
        <v>187</v>
      </c>
      <c r="C18" s="133"/>
      <c r="D18" s="131">
        <v>1631</v>
      </c>
      <c r="E18" s="126">
        <f t="shared" si="3"/>
        <v>1609</v>
      </c>
      <c r="F18" s="118">
        <f t="shared" si="4"/>
        <v>1608</v>
      </c>
      <c r="G18" s="119">
        <v>73</v>
      </c>
      <c r="H18" s="120">
        <v>1535</v>
      </c>
      <c r="I18" s="121">
        <f t="shared" si="5"/>
        <v>1</v>
      </c>
      <c r="J18" s="120">
        <v>0</v>
      </c>
      <c r="K18" s="127">
        <v>1</v>
      </c>
      <c r="M18" s="25" t="s">
        <v>166</v>
      </c>
    </row>
    <row r="19" spans="1:13" ht="26.1" customHeight="1" thickBot="1" x14ac:dyDescent="0.3">
      <c r="A19" s="927"/>
      <c r="B19" s="134" t="s">
        <v>188</v>
      </c>
      <c r="C19" s="134"/>
      <c r="D19" s="135">
        <v>535</v>
      </c>
      <c r="E19" s="136">
        <f t="shared" si="3"/>
        <v>539</v>
      </c>
      <c r="F19" s="118">
        <f t="shared" si="4"/>
        <v>539</v>
      </c>
      <c r="G19" s="137">
        <v>16</v>
      </c>
      <c r="H19" s="138">
        <v>523</v>
      </c>
      <c r="I19" s="121">
        <f t="shared" si="5"/>
        <v>0</v>
      </c>
      <c r="J19" s="138">
        <v>0</v>
      </c>
      <c r="K19" s="139">
        <v>0</v>
      </c>
    </row>
    <row r="20" spans="1:13" s="99" customFormat="1" ht="26.1" customHeight="1" thickTop="1" x14ac:dyDescent="0.25">
      <c r="A20" s="928" t="s">
        <v>84</v>
      </c>
      <c r="B20" s="140" t="s">
        <v>68</v>
      </c>
      <c r="C20" s="141"/>
      <c r="D20" s="142">
        <f>SUM(D21:D32)</f>
        <v>1228</v>
      </c>
      <c r="E20" s="143">
        <f t="shared" si="3"/>
        <v>1189</v>
      </c>
      <c r="F20" s="111">
        <f t="shared" si="1"/>
        <v>1153</v>
      </c>
      <c r="G20" s="111">
        <f>SUM(G21:G32)</f>
        <v>58</v>
      </c>
      <c r="H20" s="111">
        <f>SUM(H21:H32)</f>
        <v>1095</v>
      </c>
      <c r="I20" s="112">
        <f t="shared" si="2"/>
        <v>36</v>
      </c>
      <c r="J20" s="144">
        <f>SUM(J21:J32)</f>
        <v>0</v>
      </c>
      <c r="K20" s="144">
        <f>SUM(K21:K32)</f>
        <v>36</v>
      </c>
    </row>
    <row r="21" spans="1:13" ht="26.1" customHeight="1" x14ac:dyDescent="0.25">
      <c r="A21" s="929"/>
      <c r="B21" s="145" t="s">
        <v>189</v>
      </c>
      <c r="C21" s="146"/>
      <c r="D21" s="147">
        <v>0</v>
      </c>
      <c r="E21" s="117">
        <f t="shared" si="3"/>
        <v>0</v>
      </c>
      <c r="F21" s="118">
        <f>G21+H21</f>
        <v>0</v>
      </c>
      <c r="G21" s="119">
        <v>0</v>
      </c>
      <c r="H21" s="120">
        <v>0</v>
      </c>
      <c r="I21" s="121">
        <f>J21+K21</f>
        <v>0</v>
      </c>
      <c r="J21" s="122">
        <v>0</v>
      </c>
      <c r="K21" s="123">
        <v>0</v>
      </c>
    </row>
    <row r="22" spans="1:13" ht="26.1" customHeight="1" x14ac:dyDescent="0.25">
      <c r="A22" s="929"/>
      <c r="B22" s="124" t="s">
        <v>178</v>
      </c>
      <c r="C22" s="124"/>
      <c r="D22" s="125">
        <v>2</v>
      </c>
      <c r="E22" s="126">
        <f t="shared" si="3"/>
        <v>3</v>
      </c>
      <c r="F22" s="118">
        <f t="shared" ref="F22:F32" si="6">G22+H22</f>
        <v>3</v>
      </c>
      <c r="G22" s="119">
        <v>0</v>
      </c>
      <c r="H22" s="120">
        <v>3</v>
      </c>
      <c r="I22" s="121">
        <f t="shared" ref="I22:I32" si="7">J22+K22</f>
        <v>0</v>
      </c>
      <c r="J22" s="120">
        <v>0</v>
      </c>
      <c r="K22" s="127">
        <v>0</v>
      </c>
    </row>
    <row r="23" spans="1:13" ht="26.1" customHeight="1" x14ac:dyDescent="0.25">
      <c r="A23" s="929"/>
      <c r="B23" s="128" t="s">
        <v>179</v>
      </c>
      <c r="C23" s="128"/>
      <c r="D23" s="129">
        <v>16</v>
      </c>
      <c r="E23" s="126">
        <f t="shared" si="3"/>
        <v>22</v>
      </c>
      <c r="F23" s="118">
        <f t="shared" si="6"/>
        <v>21</v>
      </c>
      <c r="G23" s="119">
        <v>0</v>
      </c>
      <c r="H23" s="120">
        <v>21</v>
      </c>
      <c r="I23" s="121">
        <f t="shared" si="7"/>
        <v>1</v>
      </c>
      <c r="J23" s="120">
        <v>0</v>
      </c>
      <c r="K23" s="127">
        <v>1</v>
      </c>
    </row>
    <row r="24" spans="1:13" ht="26.1" customHeight="1" x14ac:dyDescent="0.25">
      <c r="A24" s="929"/>
      <c r="B24" s="128" t="s">
        <v>180</v>
      </c>
      <c r="C24" s="128"/>
      <c r="D24" s="129">
        <v>47</v>
      </c>
      <c r="E24" s="126">
        <f t="shared" si="3"/>
        <v>55</v>
      </c>
      <c r="F24" s="118">
        <f t="shared" si="6"/>
        <v>53</v>
      </c>
      <c r="G24" s="119">
        <v>2</v>
      </c>
      <c r="H24" s="120">
        <v>51</v>
      </c>
      <c r="I24" s="121">
        <f t="shared" si="7"/>
        <v>2</v>
      </c>
      <c r="J24" s="120">
        <v>0</v>
      </c>
      <c r="K24" s="127">
        <v>2</v>
      </c>
    </row>
    <row r="25" spans="1:13" ht="26.1" customHeight="1" x14ac:dyDescent="0.25">
      <c r="A25" s="929"/>
      <c r="B25" s="128" t="s">
        <v>181</v>
      </c>
      <c r="C25" s="128"/>
      <c r="D25" s="129">
        <v>40</v>
      </c>
      <c r="E25" s="126">
        <f t="shared" si="3"/>
        <v>59</v>
      </c>
      <c r="F25" s="118">
        <f t="shared" si="6"/>
        <v>57</v>
      </c>
      <c r="G25" s="119">
        <v>4</v>
      </c>
      <c r="H25" s="120">
        <v>53</v>
      </c>
      <c r="I25" s="121">
        <f t="shared" si="7"/>
        <v>2</v>
      </c>
      <c r="J25" s="120">
        <v>0</v>
      </c>
      <c r="K25" s="127">
        <v>2</v>
      </c>
    </row>
    <row r="26" spans="1:13" ht="26.1" customHeight="1" x14ac:dyDescent="0.25">
      <c r="A26" s="929"/>
      <c r="B26" s="128" t="s">
        <v>182</v>
      </c>
      <c r="C26" s="128"/>
      <c r="D26" s="129">
        <v>139</v>
      </c>
      <c r="E26" s="126">
        <f t="shared" si="3"/>
        <v>115</v>
      </c>
      <c r="F26" s="118">
        <f t="shared" si="6"/>
        <v>108</v>
      </c>
      <c r="G26" s="119">
        <v>3</v>
      </c>
      <c r="H26" s="120">
        <v>105</v>
      </c>
      <c r="I26" s="121">
        <f t="shared" si="7"/>
        <v>7</v>
      </c>
      <c r="J26" s="120">
        <v>0</v>
      </c>
      <c r="K26" s="127">
        <v>7</v>
      </c>
    </row>
    <row r="27" spans="1:13" ht="26.1" customHeight="1" x14ac:dyDescent="0.25">
      <c r="A27" s="929"/>
      <c r="B27" s="128" t="s">
        <v>183</v>
      </c>
      <c r="C27" s="128"/>
      <c r="D27" s="129">
        <v>403</v>
      </c>
      <c r="E27" s="126">
        <f t="shared" si="3"/>
        <v>389</v>
      </c>
      <c r="F27" s="118">
        <f t="shared" si="6"/>
        <v>376</v>
      </c>
      <c r="G27" s="119">
        <v>17</v>
      </c>
      <c r="H27" s="120">
        <v>359</v>
      </c>
      <c r="I27" s="121">
        <f t="shared" si="7"/>
        <v>13</v>
      </c>
      <c r="J27" s="120">
        <v>0</v>
      </c>
      <c r="K27" s="127">
        <v>13</v>
      </c>
    </row>
    <row r="28" spans="1:13" ht="26.1" customHeight="1" x14ac:dyDescent="0.25">
      <c r="A28" s="929"/>
      <c r="B28" s="128" t="s">
        <v>184</v>
      </c>
      <c r="C28" s="128"/>
      <c r="D28" s="129">
        <v>346</v>
      </c>
      <c r="E28" s="126">
        <f t="shared" si="3"/>
        <v>313</v>
      </c>
      <c r="F28" s="118">
        <f t="shared" si="6"/>
        <v>308</v>
      </c>
      <c r="G28" s="119">
        <v>13</v>
      </c>
      <c r="H28" s="120">
        <v>295</v>
      </c>
      <c r="I28" s="121">
        <f t="shared" si="7"/>
        <v>5</v>
      </c>
      <c r="J28" s="120">
        <v>0</v>
      </c>
      <c r="K28" s="127">
        <v>5</v>
      </c>
    </row>
    <row r="29" spans="1:13" ht="26.1" customHeight="1" x14ac:dyDescent="0.25">
      <c r="A29" s="929"/>
      <c r="B29" s="128" t="s">
        <v>185</v>
      </c>
      <c r="C29" s="128"/>
      <c r="D29" s="129">
        <v>141</v>
      </c>
      <c r="E29" s="126">
        <f t="shared" si="3"/>
        <v>128</v>
      </c>
      <c r="F29" s="118">
        <f t="shared" si="6"/>
        <v>123</v>
      </c>
      <c r="G29" s="119">
        <v>11</v>
      </c>
      <c r="H29" s="120">
        <v>112</v>
      </c>
      <c r="I29" s="121">
        <f t="shared" si="7"/>
        <v>5</v>
      </c>
      <c r="J29" s="120">
        <v>0</v>
      </c>
      <c r="K29" s="127">
        <v>5</v>
      </c>
    </row>
    <row r="30" spans="1:13" ht="26.1" customHeight="1" x14ac:dyDescent="0.25">
      <c r="A30" s="929"/>
      <c r="B30" s="128" t="s">
        <v>186</v>
      </c>
      <c r="C30" s="128"/>
      <c r="D30" s="131">
        <v>12</v>
      </c>
      <c r="E30" s="126">
        <f t="shared" si="3"/>
        <v>20</v>
      </c>
      <c r="F30" s="118">
        <f t="shared" si="6"/>
        <v>20</v>
      </c>
      <c r="G30" s="119">
        <v>0</v>
      </c>
      <c r="H30" s="120">
        <v>20</v>
      </c>
      <c r="I30" s="121">
        <f t="shared" si="7"/>
        <v>0</v>
      </c>
      <c r="J30" s="120">
        <v>0</v>
      </c>
      <c r="K30" s="127">
        <v>0</v>
      </c>
    </row>
    <row r="31" spans="1:13" ht="26.1" customHeight="1" x14ac:dyDescent="0.25">
      <c r="A31" s="929"/>
      <c r="B31" s="148" t="s">
        <v>187</v>
      </c>
      <c r="C31" s="133"/>
      <c r="D31" s="131">
        <v>57</v>
      </c>
      <c r="E31" s="126">
        <f t="shared" si="3"/>
        <v>61</v>
      </c>
      <c r="F31" s="118">
        <f t="shared" si="6"/>
        <v>60</v>
      </c>
      <c r="G31" s="119">
        <v>6</v>
      </c>
      <c r="H31" s="120">
        <v>54</v>
      </c>
      <c r="I31" s="121">
        <f t="shared" si="7"/>
        <v>1</v>
      </c>
      <c r="J31" s="120">
        <v>0</v>
      </c>
      <c r="K31" s="127">
        <v>1</v>
      </c>
    </row>
    <row r="32" spans="1:13" ht="26.1" customHeight="1" x14ac:dyDescent="0.25">
      <c r="A32" s="930"/>
      <c r="B32" s="128" t="s">
        <v>188</v>
      </c>
      <c r="C32" s="128"/>
      <c r="D32" s="129">
        <v>25</v>
      </c>
      <c r="E32" s="126">
        <f t="shared" si="3"/>
        <v>24</v>
      </c>
      <c r="F32" s="118">
        <f t="shared" si="6"/>
        <v>24</v>
      </c>
      <c r="G32" s="119">
        <v>2</v>
      </c>
      <c r="H32" s="120">
        <v>22</v>
      </c>
      <c r="I32" s="121">
        <f t="shared" si="7"/>
        <v>0</v>
      </c>
      <c r="J32" s="120">
        <v>0</v>
      </c>
      <c r="K32" s="127">
        <v>0</v>
      </c>
    </row>
    <row r="33" spans="1:14" ht="16.5" customHeight="1" x14ac:dyDescent="0.25">
      <c r="A33" s="149"/>
      <c r="B33" s="150"/>
      <c r="C33" s="151"/>
      <c r="D33" s="151"/>
      <c r="E33" s="152"/>
      <c r="F33" s="153"/>
      <c r="G33" s="153"/>
      <c r="H33" s="154"/>
      <c r="I33" s="155"/>
      <c r="J33" s="155"/>
      <c r="K33" s="155"/>
    </row>
    <row r="34" spans="1:14" ht="16.5" customHeight="1" x14ac:dyDescent="0.25">
      <c r="A34" s="149"/>
      <c r="B34" s="150"/>
      <c r="C34" s="151"/>
      <c r="D34" s="151"/>
      <c r="E34" s="152"/>
      <c r="F34" s="153"/>
      <c r="G34" s="153"/>
      <c r="H34" s="154"/>
      <c r="I34" s="155"/>
      <c r="J34" s="155"/>
      <c r="K34" s="155"/>
    </row>
    <row r="35" spans="1:14" x14ac:dyDescent="0.25">
      <c r="A35" s="66" t="s">
        <v>190</v>
      </c>
      <c r="B35" s="66"/>
      <c r="C35" s="66"/>
      <c r="D35" s="66"/>
      <c r="E35" s="156"/>
      <c r="F35" s="66"/>
      <c r="G35" s="66"/>
      <c r="H35" s="66"/>
      <c r="L35" s="157"/>
      <c r="M35" s="157"/>
      <c r="N35" s="157"/>
    </row>
    <row r="36" spans="1:14" ht="24.95" customHeight="1" x14ac:dyDescent="0.25">
      <c r="A36" s="899" t="s">
        <v>176</v>
      </c>
      <c r="B36" s="900"/>
      <c r="C36" s="931"/>
      <c r="D36" s="918" t="s">
        <v>63</v>
      </c>
      <c r="E36" s="912" t="s">
        <v>88</v>
      </c>
      <c r="F36" s="915" t="s">
        <v>65</v>
      </c>
      <c r="G36" s="915"/>
      <c r="H36" s="915"/>
      <c r="I36" s="915"/>
      <c r="J36" s="915"/>
      <c r="K36" s="915"/>
      <c r="M36" s="157"/>
      <c r="N36" s="157"/>
    </row>
    <row r="37" spans="1:14" ht="24.95" customHeight="1" x14ac:dyDescent="0.25">
      <c r="A37" s="901"/>
      <c r="B37" s="902"/>
      <c r="C37" s="932"/>
      <c r="D37" s="919"/>
      <c r="E37" s="913"/>
      <c r="F37" s="916" t="s">
        <v>66</v>
      </c>
      <c r="G37" s="916"/>
      <c r="H37" s="916"/>
      <c r="I37" s="916" t="s">
        <v>67</v>
      </c>
      <c r="J37" s="917"/>
      <c r="K37" s="917"/>
    </row>
    <row r="38" spans="1:14" ht="24.95" customHeight="1" x14ac:dyDescent="0.25">
      <c r="A38" s="903"/>
      <c r="B38" s="904"/>
      <c r="C38" s="933"/>
      <c r="D38" s="920"/>
      <c r="E38" s="914"/>
      <c r="F38" s="158" t="s">
        <v>68</v>
      </c>
      <c r="G38" s="159" t="s">
        <v>69</v>
      </c>
      <c r="H38" s="159" t="s">
        <v>70</v>
      </c>
      <c r="I38" s="158" t="s">
        <v>68</v>
      </c>
      <c r="J38" s="160" t="s">
        <v>69</v>
      </c>
      <c r="K38" s="160" t="s">
        <v>70</v>
      </c>
    </row>
    <row r="39" spans="1:14" ht="20.100000000000001" customHeight="1" x14ac:dyDescent="0.25">
      <c r="A39" s="891">
        <v>1</v>
      </c>
      <c r="B39" s="892"/>
      <c r="C39" s="893"/>
      <c r="D39" s="161">
        <v>2</v>
      </c>
      <c r="E39" s="162">
        <v>3</v>
      </c>
      <c r="F39" s="163">
        <v>4</v>
      </c>
      <c r="G39" s="164">
        <v>5</v>
      </c>
      <c r="H39" s="159">
        <v>6</v>
      </c>
      <c r="I39" s="165">
        <v>7</v>
      </c>
      <c r="J39" s="160">
        <v>8</v>
      </c>
      <c r="K39" s="160">
        <v>9</v>
      </c>
    </row>
    <row r="40" spans="1:14" s="99" customFormat="1" ht="26.1" customHeight="1" x14ac:dyDescent="0.25">
      <c r="A40" s="166" t="s">
        <v>191</v>
      </c>
      <c r="B40" s="167"/>
      <c r="C40" s="168"/>
      <c r="D40" s="169">
        <f>SUM(D41:D44)</f>
        <v>7283</v>
      </c>
      <c r="E40" s="170">
        <f t="shared" ref="E40:E44" si="8">SUM(F40,I40)</f>
        <v>7321</v>
      </c>
      <c r="F40" s="171">
        <f t="shared" ref="F40" si="9">SUM(G40:H40)</f>
        <v>7202</v>
      </c>
      <c r="G40" s="172">
        <f>SUM(G41:G44)</f>
        <v>588</v>
      </c>
      <c r="H40" s="172">
        <f>SUM(H41:H44)</f>
        <v>6614</v>
      </c>
      <c r="I40" s="173">
        <f t="shared" ref="I40" si="10">SUM(J40:K40)</f>
        <v>119</v>
      </c>
      <c r="J40" s="172">
        <f>SUM(J41:J44)</f>
        <v>5</v>
      </c>
      <c r="K40" s="172">
        <f>SUM(K41:K44)</f>
        <v>114</v>
      </c>
    </row>
    <row r="41" spans="1:14" ht="26.1" customHeight="1" x14ac:dyDescent="0.25">
      <c r="A41" s="145" t="s">
        <v>192</v>
      </c>
      <c r="B41" s="174"/>
      <c r="C41" s="175"/>
      <c r="D41" s="176">
        <v>76</v>
      </c>
      <c r="E41" s="177">
        <f t="shared" si="8"/>
        <v>74</v>
      </c>
      <c r="F41" s="178">
        <f>G41+H41</f>
        <v>73</v>
      </c>
      <c r="G41" s="119">
        <v>5</v>
      </c>
      <c r="H41" s="119">
        <v>68</v>
      </c>
      <c r="I41" s="179">
        <f>J41+K41</f>
        <v>1</v>
      </c>
      <c r="J41" s="180">
        <v>0</v>
      </c>
      <c r="K41" s="180">
        <v>1</v>
      </c>
    </row>
    <row r="42" spans="1:14" ht="26.1" customHeight="1" x14ac:dyDescent="0.25">
      <c r="A42" s="145" t="s">
        <v>193</v>
      </c>
      <c r="B42" s="174"/>
      <c r="C42" s="178"/>
      <c r="D42" s="181">
        <v>4593</v>
      </c>
      <c r="E42" s="177">
        <f t="shared" si="8"/>
        <v>4654</v>
      </c>
      <c r="F42" s="178">
        <f t="shared" ref="F42:F44" si="11">G42+H42</f>
        <v>4551</v>
      </c>
      <c r="G42" s="119">
        <v>437</v>
      </c>
      <c r="H42" s="119">
        <v>4114</v>
      </c>
      <c r="I42" s="179">
        <f t="shared" ref="I42:I44" si="12">J42+K42</f>
        <v>103</v>
      </c>
      <c r="J42" s="180">
        <v>5</v>
      </c>
      <c r="K42" s="180">
        <v>98</v>
      </c>
    </row>
    <row r="43" spans="1:14" ht="26.1" customHeight="1" x14ac:dyDescent="0.25">
      <c r="A43" s="145" t="s">
        <v>194</v>
      </c>
      <c r="B43" s="174"/>
      <c r="C43" s="178"/>
      <c r="D43" s="181">
        <v>1389</v>
      </c>
      <c r="E43" s="177">
        <f t="shared" si="8"/>
        <v>1362</v>
      </c>
      <c r="F43" s="178">
        <f t="shared" si="11"/>
        <v>1352</v>
      </c>
      <c r="G43" s="119">
        <v>81</v>
      </c>
      <c r="H43" s="119">
        <v>1271</v>
      </c>
      <c r="I43" s="179">
        <f t="shared" si="12"/>
        <v>10</v>
      </c>
      <c r="J43" s="180">
        <v>0</v>
      </c>
      <c r="K43" s="180">
        <v>10</v>
      </c>
    </row>
    <row r="44" spans="1:14" ht="26.1" customHeight="1" x14ac:dyDescent="0.25">
      <c r="A44" s="182" t="s">
        <v>195</v>
      </c>
      <c r="B44" s="183"/>
      <c r="C44" s="184"/>
      <c r="D44" s="181">
        <v>1225</v>
      </c>
      <c r="E44" s="177">
        <f t="shared" si="8"/>
        <v>1231</v>
      </c>
      <c r="F44" s="178">
        <f t="shared" si="11"/>
        <v>1226</v>
      </c>
      <c r="G44" s="119">
        <v>65</v>
      </c>
      <c r="H44" s="119">
        <v>1161</v>
      </c>
      <c r="I44" s="179">
        <f t="shared" si="12"/>
        <v>5</v>
      </c>
      <c r="J44" s="180">
        <v>0</v>
      </c>
      <c r="K44" s="180">
        <v>5</v>
      </c>
    </row>
    <row r="45" spans="1:14" s="41" customFormat="1" ht="11.25" customHeight="1" x14ac:dyDescent="0.2">
      <c r="A45" s="185" t="s">
        <v>196</v>
      </c>
      <c r="B45" s="185"/>
      <c r="C45" s="186"/>
      <c r="D45" s="186"/>
      <c r="E45" s="187"/>
      <c r="F45" s="188"/>
      <c r="G45" s="188"/>
      <c r="H45" s="188"/>
      <c r="I45" s="189"/>
      <c r="J45" s="189"/>
      <c r="K45" s="189"/>
    </row>
    <row r="46" spans="1:14" s="41" customFormat="1" ht="11.25" customHeight="1" x14ac:dyDescent="0.2">
      <c r="A46" s="185" t="s">
        <v>197</v>
      </c>
      <c r="B46" s="185"/>
      <c r="C46" s="186"/>
      <c r="D46" s="186"/>
      <c r="E46" s="187"/>
      <c r="F46" s="188"/>
      <c r="G46" s="188"/>
      <c r="H46" s="188"/>
      <c r="I46" s="189"/>
      <c r="J46" s="189"/>
      <c r="K46" s="189"/>
    </row>
    <row r="47" spans="1:14" s="41" customFormat="1" ht="10.5" customHeight="1" x14ac:dyDescent="0.2">
      <c r="A47" s="185"/>
      <c r="B47" s="185"/>
      <c r="C47" s="186"/>
      <c r="D47" s="186"/>
      <c r="E47" s="187"/>
      <c r="F47" s="188"/>
      <c r="G47" s="188"/>
      <c r="H47" s="188"/>
      <c r="I47" s="189"/>
      <c r="J47" s="189"/>
      <c r="K47" s="189"/>
    </row>
    <row r="48" spans="1:14" s="41" customFormat="1" ht="10.5" customHeight="1" x14ac:dyDescent="0.2">
      <c r="A48" s="185"/>
      <c r="B48" s="185"/>
      <c r="C48" s="186"/>
      <c r="D48" s="186"/>
      <c r="E48" s="187"/>
      <c r="F48" s="188"/>
      <c r="G48" s="188"/>
      <c r="H48" s="188"/>
      <c r="I48" s="189"/>
      <c r="J48" s="189"/>
      <c r="K48" s="189"/>
    </row>
    <row r="49" spans="1:15" s="41" customFormat="1" ht="17.25" customHeight="1" x14ac:dyDescent="0.2">
      <c r="A49" s="185"/>
      <c r="B49" s="185"/>
      <c r="C49" s="186"/>
      <c r="D49" s="186"/>
      <c r="E49" s="187"/>
      <c r="F49" s="188"/>
      <c r="G49" s="188"/>
      <c r="H49" s="188"/>
      <c r="I49" s="189"/>
      <c r="J49" s="189"/>
      <c r="K49" s="189"/>
    </row>
    <row r="50" spans="1:15" ht="18.75" customHeight="1" x14ac:dyDescent="0.25">
      <c r="B50" s="190"/>
      <c r="C50" s="191"/>
      <c r="D50" s="191"/>
      <c r="E50" s="191"/>
      <c r="F50" s="191"/>
      <c r="K50" s="99"/>
    </row>
    <row r="51" spans="1:15" x14ac:dyDescent="0.25">
      <c r="A51" s="66" t="s">
        <v>198</v>
      </c>
      <c r="B51" s="66"/>
      <c r="C51" s="66"/>
      <c r="D51" s="66"/>
      <c r="E51" s="156"/>
      <c r="F51" s="66"/>
      <c r="G51" s="66"/>
      <c r="H51" s="66"/>
      <c r="L51" s="157"/>
      <c r="M51" s="157"/>
      <c r="N51" s="157"/>
    </row>
    <row r="52" spans="1:15" ht="24.95" customHeight="1" x14ac:dyDescent="0.25">
      <c r="A52" s="899" t="s">
        <v>176</v>
      </c>
      <c r="B52" s="900"/>
      <c r="C52" s="900"/>
      <c r="D52" s="905" t="s">
        <v>63</v>
      </c>
      <c r="E52" s="908" t="s">
        <v>88</v>
      </c>
      <c r="F52" s="911" t="s">
        <v>65</v>
      </c>
      <c r="G52" s="911"/>
      <c r="H52" s="911"/>
      <c r="I52" s="911"/>
      <c r="J52" s="911"/>
      <c r="K52" s="911"/>
      <c r="M52" s="192"/>
      <c r="N52" s="193"/>
      <c r="O52" s="193"/>
    </row>
    <row r="53" spans="1:15" ht="24.95" customHeight="1" x14ac:dyDescent="0.25">
      <c r="A53" s="901"/>
      <c r="B53" s="902"/>
      <c r="C53" s="902"/>
      <c r="D53" s="906"/>
      <c r="E53" s="909"/>
      <c r="F53" s="889" t="s">
        <v>66</v>
      </c>
      <c r="G53" s="889"/>
      <c r="H53" s="889"/>
      <c r="I53" s="889" t="s">
        <v>67</v>
      </c>
      <c r="J53" s="890"/>
      <c r="K53" s="890"/>
      <c r="M53" s="193"/>
      <c r="N53" s="193"/>
      <c r="O53" s="193"/>
    </row>
    <row r="54" spans="1:15" ht="24.95" customHeight="1" x14ac:dyDescent="0.25">
      <c r="A54" s="903"/>
      <c r="B54" s="904"/>
      <c r="C54" s="904"/>
      <c r="D54" s="907"/>
      <c r="E54" s="910"/>
      <c r="F54" s="158" t="s">
        <v>68</v>
      </c>
      <c r="G54" s="159" t="s">
        <v>69</v>
      </c>
      <c r="H54" s="159" t="s">
        <v>70</v>
      </c>
      <c r="I54" s="158" t="s">
        <v>68</v>
      </c>
      <c r="J54" s="160" t="s">
        <v>69</v>
      </c>
      <c r="K54" s="160" t="s">
        <v>70</v>
      </c>
      <c r="M54" s="193"/>
      <c r="N54" s="193"/>
      <c r="O54" s="193"/>
    </row>
    <row r="55" spans="1:15" ht="20.100000000000001" customHeight="1" x14ac:dyDescent="0.25">
      <c r="A55" s="891">
        <v>1</v>
      </c>
      <c r="B55" s="892"/>
      <c r="C55" s="893"/>
      <c r="D55" s="161">
        <v>2</v>
      </c>
      <c r="E55" s="162">
        <v>3</v>
      </c>
      <c r="F55" s="163">
        <v>4</v>
      </c>
      <c r="G55" s="164">
        <v>5</v>
      </c>
      <c r="H55" s="194">
        <v>6</v>
      </c>
      <c r="I55" s="163">
        <v>7</v>
      </c>
      <c r="J55" s="195">
        <v>8</v>
      </c>
      <c r="K55" s="160">
        <v>9</v>
      </c>
      <c r="M55" s="193"/>
      <c r="N55" s="193"/>
      <c r="O55" s="193"/>
    </row>
    <row r="56" spans="1:15" s="99" customFormat="1" ht="26.1" customHeight="1" x14ac:dyDescent="0.25">
      <c r="A56" s="166" t="s">
        <v>191</v>
      </c>
      <c r="B56" s="167"/>
      <c r="C56" s="168"/>
      <c r="D56" s="196">
        <f>SUM(D57:D60)</f>
        <v>1085</v>
      </c>
      <c r="E56" s="197">
        <f>SUM(F56,I56)</f>
        <v>1088</v>
      </c>
      <c r="F56" s="198">
        <f>SUM(G56:H56)</f>
        <v>1068</v>
      </c>
      <c r="G56" s="172">
        <f>SUM(G57:G60)</f>
        <v>96</v>
      </c>
      <c r="H56" s="172">
        <f>SUM(H57:H60)</f>
        <v>972</v>
      </c>
      <c r="I56" s="199">
        <f>SUM(J56:K56)</f>
        <v>20</v>
      </c>
      <c r="J56" s="172">
        <f>SUM(J57:J60)</f>
        <v>2</v>
      </c>
      <c r="K56" s="172">
        <f>SUM(K57:K60)</f>
        <v>18</v>
      </c>
    </row>
    <row r="57" spans="1:15" ht="26.1" customHeight="1" x14ac:dyDescent="0.25">
      <c r="A57" s="124" t="s">
        <v>192</v>
      </c>
      <c r="B57" s="145"/>
      <c r="C57" s="175"/>
      <c r="D57" s="200">
        <v>1077</v>
      </c>
      <c r="E57" s="201">
        <f>SUM(F57,I57)</f>
        <v>1082</v>
      </c>
      <c r="F57" s="119">
        <f>G57+H57</f>
        <v>1062</v>
      </c>
      <c r="G57" s="119">
        <v>96</v>
      </c>
      <c r="H57" s="119">
        <v>966</v>
      </c>
      <c r="I57" s="180">
        <f>J57+K57</f>
        <v>20</v>
      </c>
      <c r="J57" s="180">
        <v>2</v>
      </c>
      <c r="K57" s="180">
        <v>18</v>
      </c>
    </row>
    <row r="58" spans="1:15" ht="26.1" customHeight="1" x14ac:dyDescent="0.25">
      <c r="A58" s="124" t="s">
        <v>193</v>
      </c>
      <c r="B58" s="124"/>
      <c r="C58" s="178"/>
      <c r="D58" s="202">
        <v>7</v>
      </c>
      <c r="E58" s="201">
        <f>SUM(F58,I58)</f>
        <v>4</v>
      </c>
      <c r="F58" s="119">
        <f t="shared" ref="F58:F60" si="13">G58+H58</f>
        <v>4</v>
      </c>
      <c r="G58" s="119">
        <v>0</v>
      </c>
      <c r="H58" s="119">
        <v>4</v>
      </c>
      <c r="I58" s="180">
        <f t="shared" ref="I58:I60" si="14">J58+K58</f>
        <v>0</v>
      </c>
      <c r="J58" s="180">
        <v>0</v>
      </c>
      <c r="K58" s="180">
        <v>0</v>
      </c>
    </row>
    <row r="59" spans="1:15" ht="26.1" customHeight="1" x14ac:dyDescent="0.25">
      <c r="A59" s="145" t="s">
        <v>194</v>
      </c>
      <c r="B59" s="174"/>
      <c r="C59" s="178"/>
      <c r="D59" s="202">
        <v>1</v>
      </c>
      <c r="E59" s="201">
        <f>SUM(F59,I59)</f>
        <v>1</v>
      </c>
      <c r="F59" s="119">
        <f t="shared" si="13"/>
        <v>1</v>
      </c>
      <c r="G59" s="119">
        <v>0</v>
      </c>
      <c r="H59" s="119">
        <v>1</v>
      </c>
      <c r="I59" s="180">
        <f t="shared" si="14"/>
        <v>0</v>
      </c>
      <c r="J59" s="180">
        <v>0</v>
      </c>
      <c r="K59" s="180">
        <v>0</v>
      </c>
    </row>
    <row r="60" spans="1:15" ht="26.1" customHeight="1" x14ac:dyDescent="0.25">
      <c r="A60" s="145" t="s">
        <v>195</v>
      </c>
      <c r="B60" s="174"/>
      <c r="C60" s="175"/>
      <c r="D60" s="202">
        <v>0</v>
      </c>
      <c r="E60" s="201">
        <f>SUM(F60,I60)</f>
        <v>1</v>
      </c>
      <c r="F60" s="119">
        <f t="shared" si="13"/>
        <v>1</v>
      </c>
      <c r="G60" s="119">
        <v>0</v>
      </c>
      <c r="H60" s="119">
        <v>1</v>
      </c>
      <c r="I60" s="180">
        <f t="shared" si="14"/>
        <v>0</v>
      </c>
      <c r="J60" s="180">
        <v>0</v>
      </c>
      <c r="K60" s="180">
        <v>0</v>
      </c>
    </row>
    <row r="61" spans="1:15" s="41" customFormat="1" ht="12.75" x14ac:dyDescent="0.2">
      <c r="A61" s="41" t="s">
        <v>199</v>
      </c>
      <c r="E61" s="100"/>
    </row>
    <row r="62" spans="1:15" s="41" customFormat="1" ht="12.75" x14ac:dyDescent="0.2">
      <c r="A62" s="41" t="s">
        <v>200</v>
      </c>
      <c r="E62" s="100"/>
    </row>
    <row r="65" spans="1:11" x14ac:dyDescent="0.25">
      <c r="E65" s="25"/>
      <c r="F65" s="99"/>
    </row>
    <row r="66" spans="1:11" x14ac:dyDescent="0.25">
      <c r="A66" s="894" t="s">
        <v>201</v>
      </c>
      <c r="B66" s="894"/>
      <c r="C66" s="894"/>
      <c r="D66" s="894"/>
      <c r="E66" s="894"/>
      <c r="F66" s="894"/>
      <c r="G66" s="894"/>
      <c r="H66" s="894"/>
      <c r="I66" s="894"/>
      <c r="J66" s="894"/>
      <c r="K66" s="894"/>
    </row>
    <row r="67" spans="1:11" ht="33.75" customHeight="1" x14ac:dyDescent="0.25">
      <c r="A67" s="895" t="s">
        <v>17</v>
      </c>
      <c r="B67" s="896"/>
      <c r="C67" s="896"/>
      <c r="D67" s="896"/>
      <c r="E67" s="896"/>
      <c r="F67" s="896"/>
      <c r="G67" s="896"/>
      <c r="H67" s="897"/>
      <c r="I67" s="203" t="s">
        <v>63</v>
      </c>
      <c r="J67" s="204" t="s">
        <v>88</v>
      </c>
      <c r="K67" s="205" t="s">
        <v>202</v>
      </c>
    </row>
    <row r="68" spans="1:11" ht="26.1" customHeight="1" x14ac:dyDescent="0.25">
      <c r="A68" s="875" t="s">
        <v>203</v>
      </c>
      <c r="B68" s="876"/>
      <c r="C68" s="876"/>
      <c r="D68" s="876"/>
      <c r="E68" s="876"/>
      <c r="F68" s="876"/>
      <c r="G68" s="876"/>
      <c r="H68" s="877"/>
      <c r="I68" s="878">
        <v>45.97</v>
      </c>
      <c r="J68" s="880">
        <v>46.12</v>
      </c>
      <c r="K68" s="882">
        <f>J68-I68</f>
        <v>0.14999999999999858</v>
      </c>
    </row>
    <row r="69" spans="1:11" ht="26.1" customHeight="1" x14ac:dyDescent="0.25">
      <c r="A69" s="884" t="s">
        <v>204</v>
      </c>
      <c r="B69" s="885"/>
      <c r="C69" s="885"/>
      <c r="D69" s="885"/>
      <c r="E69" s="885"/>
      <c r="F69" s="885"/>
      <c r="G69" s="885"/>
      <c r="H69" s="898"/>
      <c r="I69" s="879"/>
      <c r="J69" s="881"/>
      <c r="K69" s="883"/>
    </row>
    <row r="70" spans="1:11" ht="26.1" customHeight="1" x14ac:dyDescent="0.25">
      <c r="A70" s="875" t="s">
        <v>205</v>
      </c>
      <c r="B70" s="876"/>
      <c r="C70" s="876"/>
      <c r="D70" s="876"/>
      <c r="E70" s="876"/>
      <c r="F70" s="876"/>
      <c r="G70" s="876"/>
      <c r="H70" s="877"/>
      <c r="I70" s="878">
        <v>24</v>
      </c>
      <c r="J70" s="880">
        <v>24</v>
      </c>
      <c r="K70" s="882">
        <f>J70-I70</f>
        <v>0</v>
      </c>
    </row>
    <row r="71" spans="1:11" ht="26.1" customHeight="1" x14ac:dyDescent="0.25">
      <c r="A71" s="884" t="s">
        <v>204</v>
      </c>
      <c r="B71" s="885"/>
      <c r="C71" s="885"/>
      <c r="D71" s="885"/>
      <c r="E71" s="885"/>
      <c r="F71" s="885"/>
      <c r="G71" s="885"/>
      <c r="H71" s="885"/>
      <c r="I71" s="879"/>
      <c r="J71" s="881"/>
      <c r="K71" s="883"/>
    </row>
    <row r="72" spans="1:11" ht="26.1" customHeight="1" x14ac:dyDescent="0.25">
      <c r="A72" s="886" t="s">
        <v>206</v>
      </c>
      <c r="B72" s="887"/>
      <c r="C72" s="887"/>
      <c r="D72" s="887"/>
      <c r="E72" s="887"/>
      <c r="F72" s="887"/>
      <c r="G72" s="887"/>
      <c r="H72" s="888"/>
      <c r="I72" s="206">
        <v>6.02</v>
      </c>
      <c r="J72" s="207">
        <v>5.95</v>
      </c>
      <c r="K72" s="208">
        <f>J72-I72</f>
        <v>-6.9999999999999396E-2</v>
      </c>
    </row>
    <row r="73" spans="1:11" ht="26.1" customHeight="1" x14ac:dyDescent="0.25">
      <c r="A73" s="872" t="s">
        <v>207</v>
      </c>
      <c r="B73" s="873"/>
      <c r="C73" s="873"/>
      <c r="D73" s="873"/>
      <c r="E73" s="873"/>
      <c r="F73" s="873"/>
      <c r="G73" s="873"/>
      <c r="H73" s="874"/>
      <c r="I73" s="206">
        <v>0.59</v>
      </c>
      <c r="J73" s="207">
        <v>0.61</v>
      </c>
      <c r="K73" s="208">
        <f>J73-I73</f>
        <v>2.0000000000000018E-2</v>
      </c>
    </row>
    <row r="75" spans="1:11" x14ac:dyDescent="0.25">
      <c r="J75" s="25" t="s">
        <v>166</v>
      </c>
    </row>
  </sheetData>
  <mergeCells count="38">
    <mergeCell ref="A2:C4"/>
    <mergeCell ref="D2:D4"/>
    <mergeCell ref="E2:E4"/>
    <mergeCell ref="F2:K2"/>
    <mergeCell ref="F3:H3"/>
    <mergeCell ref="I3:K3"/>
    <mergeCell ref="A5:C5"/>
    <mergeCell ref="A6:C6"/>
    <mergeCell ref="A7:A19"/>
    <mergeCell ref="A20:A32"/>
    <mergeCell ref="A36:C38"/>
    <mergeCell ref="E36:E38"/>
    <mergeCell ref="F36:K36"/>
    <mergeCell ref="F37:H37"/>
    <mergeCell ref="I37:K37"/>
    <mergeCell ref="A39:C39"/>
    <mergeCell ref="D36:D38"/>
    <mergeCell ref="I53:K53"/>
    <mergeCell ref="A55:C55"/>
    <mergeCell ref="A66:K66"/>
    <mergeCell ref="A67:H67"/>
    <mergeCell ref="A68:H68"/>
    <mergeCell ref="I68:I69"/>
    <mergeCell ref="J68:J69"/>
    <mergeCell ref="K68:K69"/>
    <mergeCell ref="A69:H69"/>
    <mergeCell ref="A52:C54"/>
    <mergeCell ref="D52:D54"/>
    <mergeCell ref="E52:E54"/>
    <mergeCell ref="F52:K52"/>
    <mergeCell ref="F53:H53"/>
    <mergeCell ref="A73:H73"/>
    <mergeCell ref="A70:H70"/>
    <mergeCell ref="I70:I71"/>
    <mergeCell ref="J70:J71"/>
    <mergeCell ref="K70:K71"/>
    <mergeCell ref="A71:H71"/>
    <mergeCell ref="A72:H72"/>
  </mergeCells>
  <pageMargins left="0.79" right="0.17" top="0.43307086614173229" bottom="0.31496062992125984" header="0.19685039370078741" footer="0.19685039370078741"/>
  <pageSetup paperSize="9" scale="42" orientation="portrait" r:id="rId1"/>
  <headerFooter>
    <oddHeader>&amp;C4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="90" zoomScaleNormal="90" workbookViewId="0">
      <selection activeCell="N28" sqref="N28"/>
    </sheetView>
  </sheetViews>
  <sheetFormatPr defaultColWidth="9.140625" defaultRowHeight="15.75" x14ac:dyDescent="0.25"/>
  <cols>
    <col min="1" max="1" width="5" style="25" customWidth="1"/>
    <col min="2" max="2" width="59.7109375" style="25" customWidth="1"/>
    <col min="3" max="10" width="11.7109375" style="25" customWidth="1"/>
    <col min="11" max="16384" width="9.140625" style="25"/>
  </cols>
  <sheetData>
    <row r="1" spans="1:11" x14ac:dyDescent="0.25">
      <c r="A1" s="25" t="s">
        <v>208</v>
      </c>
    </row>
    <row r="3" spans="1:11" ht="42" customHeight="1" x14ac:dyDescent="0.25">
      <c r="A3" s="952" t="s">
        <v>209</v>
      </c>
      <c r="B3" s="953"/>
      <c r="C3" s="209"/>
      <c r="D3" s="210"/>
      <c r="E3" s="957" t="s">
        <v>65</v>
      </c>
      <c r="F3" s="957"/>
      <c r="G3" s="957"/>
      <c r="H3" s="957"/>
      <c r="I3" s="957"/>
      <c r="J3" s="957"/>
    </row>
    <row r="4" spans="1:11" ht="38.1" customHeight="1" x14ac:dyDescent="0.25">
      <c r="A4" s="954"/>
      <c r="B4" s="955"/>
      <c r="C4" s="211" t="s">
        <v>210</v>
      </c>
      <c r="D4" s="212" t="s">
        <v>211</v>
      </c>
      <c r="E4" s="958" t="s">
        <v>66</v>
      </c>
      <c r="F4" s="958"/>
      <c r="G4" s="958"/>
      <c r="H4" s="958" t="s">
        <v>67</v>
      </c>
      <c r="I4" s="959"/>
      <c r="J4" s="959"/>
    </row>
    <row r="5" spans="1:11" ht="48.95" customHeight="1" x14ac:dyDescent="0.25">
      <c r="A5" s="956"/>
      <c r="B5" s="955"/>
      <c r="C5" s="213"/>
      <c r="D5" s="214"/>
      <c r="E5" s="215" t="s">
        <v>68</v>
      </c>
      <c r="F5" s="216" t="s">
        <v>69</v>
      </c>
      <c r="G5" s="216" t="s">
        <v>70</v>
      </c>
      <c r="H5" s="217" t="s">
        <v>68</v>
      </c>
      <c r="I5" s="216" t="s">
        <v>69</v>
      </c>
      <c r="J5" s="216" t="s">
        <v>70</v>
      </c>
    </row>
    <row r="6" spans="1:11" s="222" customFormat="1" ht="32.25" customHeight="1" x14ac:dyDescent="0.2">
      <c r="A6" s="960">
        <v>1</v>
      </c>
      <c r="B6" s="961"/>
      <c r="C6" s="218">
        <v>2</v>
      </c>
      <c r="D6" s="219">
        <v>3</v>
      </c>
      <c r="E6" s="220">
        <v>4</v>
      </c>
      <c r="F6" s="221">
        <v>5</v>
      </c>
      <c r="G6" s="221">
        <v>6</v>
      </c>
      <c r="H6" s="221">
        <v>7</v>
      </c>
      <c r="I6" s="221">
        <v>8</v>
      </c>
      <c r="J6" s="221">
        <v>9</v>
      </c>
    </row>
    <row r="7" spans="1:11" ht="50.1" customHeight="1" thickBot="1" x14ac:dyDescent="0.3">
      <c r="A7" s="962" t="s">
        <v>71</v>
      </c>
      <c r="B7" s="963"/>
      <c r="C7" s="223">
        <f>C8+C20+C24</f>
        <v>71265</v>
      </c>
      <c r="D7" s="224">
        <f t="shared" ref="D7:J7" si="0">SUM(D8,D20,D24)</f>
        <v>70102</v>
      </c>
      <c r="E7" s="35">
        <f t="shared" si="0"/>
        <v>69149</v>
      </c>
      <c r="F7" s="35">
        <f t="shared" si="0"/>
        <v>3655</v>
      </c>
      <c r="G7" s="35">
        <f t="shared" si="0"/>
        <v>65494</v>
      </c>
      <c r="H7" s="35">
        <f t="shared" si="0"/>
        <v>953</v>
      </c>
      <c r="I7" s="35">
        <f t="shared" si="0"/>
        <v>44</v>
      </c>
      <c r="J7" s="35">
        <f t="shared" si="0"/>
        <v>909</v>
      </c>
    </row>
    <row r="8" spans="1:11" ht="50.1" customHeight="1" thickTop="1" x14ac:dyDescent="0.25">
      <c r="A8" s="946" t="s">
        <v>72</v>
      </c>
      <c r="B8" s="225" t="s">
        <v>68</v>
      </c>
      <c r="C8" s="38">
        <f>SUM(C9:C19)</f>
        <v>61814</v>
      </c>
      <c r="D8" s="226">
        <f t="shared" ref="D8:D24" si="1">SUM(E8,H8)</f>
        <v>61188</v>
      </c>
      <c r="E8" s="227">
        <f>SUM(F8,G8)</f>
        <v>60662</v>
      </c>
      <c r="F8" s="227">
        <f>SUM(F9:F19)</f>
        <v>3115</v>
      </c>
      <c r="G8" s="227">
        <f>SUM(G9:G19)</f>
        <v>57547</v>
      </c>
      <c r="H8" s="227">
        <f>SUM(I8,J8)</f>
        <v>526</v>
      </c>
      <c r="I8" s="227">
        <f>SUM(I9:I19)</f>
        <v>19</v>
      </c>
      <c r="J8" s="227">
        <f>SUM(J9:J19)</f>
        <v>507</v>
      </c>
    </row>
    <row r="9" spans="1:11" ht="50.1" customHeight="1" x14ac:dyDescent="0.25">
      <c r="A9" s="947"/>
      <c r="B9" s="228" t="s">
        <v>212</v>
      </c>
      <c r="C9" s="229">
        <v>535</v>
      </c>
      <c r="D9" s="230">
        <f t="shared" si="1"/>
        <v>539</v>
      </c>
      <c r="E9" s="231">
        <f>F9+G9</f>
        <v>539</v>
      </c>
      <c r="F9" s="231">
        <v>16</v>
      </c>
      <c r="G9" s="231">
        <v>523</v>
      </c>
      <c r="H9" s="231">
        <f>I9+J9</f>
        <v>0</v>
      </c>
      <c r="I9" s="231">
        <v>0</v>
      </c>
      <c r="J9" s="231">
        <v>0</v>
      </c>
    </row>
    <row r="10" spans="1:11" ht="50.1" customHeight="1" x14ac:dyDescent="0.25">
      <c r="A10" s="948"/>
      <c r="B10" s="232" t="s">
        <v>213</v>
      </c>
      <c r="C10" s="233">
        <v>52911</v>
      </c>
      <c r="D10" s="234">
        <f t="shared" si="1"/>
        <v>52240</v>
      </c>
      <c r="E10" s="231">
        <f t="shared" ref="E10" si="2">F10+G10</f>
        <v>51853</v>
      </c>
      <c r="F10" s="45">
        <v>2415</v>
      </c>
      <c r="G10" s="45">
        <v>49438</v>
      </c>
      <c r="H10" s="231">
        <f t="shared" ref="H10" si="3">I10+J10</f>
        <v>387</v>
      </c>
      <c r="I10" s="45">
        <v>12</v>
      </c>
      <c r="J10" s="45">
        <v>375</v>
      </c>
    </row>
    <row r="11" spans="1:11" ht="50.1" customHeight="1" thickBot="1" x14ac:dyDescent="0.3">
      <c r="A11" s="947"/>
      <c r="B11" s="235" t="s">
        <v>214</v>
      </c>
      <c r="C11" s="236">
        <v>0</v>
      </c>
      <c r="D11" s="234">
        <f t="shared" si="1"/>
        <v>0</v>
      </c>
      <c r="E11" s="51">
        <v>0</v>
      </c>
      <c r="F11" s="237">
        <v>0</v>
      </c>
      <c r="G11" s="237">
        <v>0</v>
      </c>
      <c r="H11" s="51">
        <v>0</v>
      </c>
      <c r="I11" s="237">
        <v>0</v>
      </c>
      <c r="J11" s="237">
        <v>0</v>
      </c>
    </row>
    <row r="12" spans="1:11" ht="50.1" customHeight="1" thickTop="1" x14ac:dyDescent="0.25">
      <c r="A12" s="947"/>
      <c r="B12" s="238" t="s">
        <v>215</v>
      </c>
      <c r="C12" s="239">
        <v>499</v>
      </c>
      <c r="D12" s="226">
        <f t="shared" si="1"/>
        <v>517</v>
      </c>
      <c r="E12" s="231">
        <f>F12+G12</f>
        <v>509</v>
      </c>
      <c r="F12" s="240">
        <v>31</v>
      </c>
      <c r="G12" s="240">
        <v>478</v>
      </c>
      <c r="H12" s="231">
        <f>I12+J12</f>
        <v>8</v>
      </c>
      <c r="I12" s="240">
        <v>0</v>
      </c>
      <c r="J12" s="240">
        <v>8</v>
      </c>
      <c r="K12" s="25" t="s">
        <v>166</v>
      </c>
    </row>
    <row r="13" spans="1:11" ht="50.1" customHeight="1" x14ac:dyDescent="0.25">
      <c r="A13" s="947"/>
      <c r="B13" s="241" t="s">
        <v>216</v>
      </c>
      <c r="C13" s="233">
        <v>106</v>
      </c>
      <c r="D13" s="234">
        <f t="shared" si="1"/>
        <v>104</v>
      </c>
      <c r="E13" s="231">
        <f t="shared" ref="E13:E14" si="4">F13+G13</f>
        <v>104</v>
      </c>
      <c r="F13" s="45">
        <v>9</v>
      </c>
      <c r="G13" s="45">
        <v>95</v>
      </c>
      <c r="H13" s="231">
        <f t="shared" ref="H13:H14" si="5">I13+J13</f>
        <v>0</v>
      </c>
      <c r="I13" s="45">
        <v>0</v>
      </c>
      <c r="J13" s="45">
        <v>0</v>
      </c>
    </row>
    <row r="14" spans="1:11" ht="50.1" customHeight="1" thickBot="1" x14ac:dyDescent="0.3">
      <c r="A14" s="947"/>
      <c r="B14" s="242" t="s">
        <v>217</v>
      </c>
      <c r="C14" s="243">
        <v>6678</v>
      </c>
      <c r="D14" s="224">
        <f t="shared" si="1"/>
        <v>6700</v>
      </c>
      <c r="E14" s="51">
        <f t="shared" si="4"/>
        <v>6589</v>
      </c>
      <c r="F14" s="51">
        <v>548</v>
      </c>
      <c r="G14" s="51">
        <v>6041</v>
      </c>
      <c r="H14" s="51">
        <f t="shared" si="5"/>
        <v>111</v>
      </c>
      <c r="I14" s="51">
        <v>5</v>
      </c>
      <c r="J14" s="51">
        <v>106</v>
      </c>
    </row>
    <row r="15" spans="1:11" ht="50.1" customHeight="1" thickTop="1" x14ac:dyDescent="0.25">
      <c r="A15" s="947"/>
      <c r="B15" s="228" t="s">
        <v>218</v>
      </c>
      <c r="C15" s="229">
        <v>15</v>
      </c>
      <c r="D15" s="230">
        <f t="shared" si="1"/>
        <v>9</v>
      </c>
      <c r="E15" s="231">
        <f>F15+G15</f>
        <v>9</v>
      </c>
      <c r="F15" s="231">
        <v>0</v>
      </c>
      <c r="G15" s="231">
        <v>9</v>
      </c>
      <c r="H15" s="231">
        <f>I15+J15</f>
        <v>0</v>
      </c>
      <c r="I15" s="231">
        <v>0</v>
      </c>
      <c r="J15" s="231">
        <v>0</v>
      </c>
    </row>
    <row r="16" spans="1:11" ht="50.1" customHeight="1" x14ac:dyDescent="0.25">
      <c r="A16" s="947"/>
      <c r="B16" s="241" t="s">
        <v>219</v>
      </c>
      <c r="C16" s="233">
        <v>179</v>
      </c>
      <c r="D16" s="234">
        <f t="shared" si="1"/>
        <v>163</v>
      </c>
      <c r="E16" s="231">
        <f t="shared" ref="E16:E19" si="6">F16+G16</f>
        <v>161</v>
      </c>
      <c r="F16" s="45">
        <v>13</v>
      </c>
      <c r="G16" s="45">
        <v>148</v>
      </c>
      <c r="H16" s="231">
        <f t="shared" ref="H16:H19" si="7">I16+J16</f>
        <v>2</v>
      </c>
      <c r="I16" s="45">
        <v>0</v>
      </c>
      <c r="J16" s="45">
        <v>2</v>
      </c>
    </row>
    <row r="17" spans="1:12" ht="50.1" customHeight="1" x14ac:dyDescent="0.25">
      <c r="A17" s="947"/>
      <c r="B17" s="241" t="s">
        <v>220</v>
      </c>
      <c r="C17" s="233">
        <v>887</v>
      </c>
      <c r="D17" s="234">
        <f t="shared" si="1"/>
        <v>915</v>
      </c>
      <c r="E17" s="231">
        <f t="shared" si="6"/>
        <v>897</v>
      </c>
      <c r="F17" s="45">
        <v>83</v>
      </c>
      <c r="G17" s="45">
        <v>814</v>
      </c>
      <c r="H17" s="231">
        <f t="shared" si="7"/>
        <v>18</v>
      </c>
      <c r="I17" s="45">
        <v>2</v>
      </c>
      <c r="J17" s="45">
        <v>16</v>
      </c>
    </row>
    <row r="18" spans="1:12" ht="50.1" customHeight="1" x14ac:dyDescent="0.25">
      <c r="A18" s="947"/>
      <c r="B18" s="241" t="s">
        <v>221</v>
      </c>
      <c r="C18" s="233">
        <v>4</v>
      </c>
      <c r="D18" s="234">
        <f t="shared" si="1"/>
        <v>1</v>
      </c>
      <c r="E18" s="231">
        <f t="shared" si="6"/>
        <v>1</v>
      </c>
      <c r="F18" s="45">
        <v>0</v>
      </c>
      <c r="G18" s="45">
        <v>1</v>
      </c>
      <c r="H18" s="231">
        <f t="shared" si="7"/>
        <v>0</v>
      </c>
      <c r="I18" s="45">
        <v>0</v>
      </c>
      <c r="J18" s="45">
        <v>0</v>
      </c>
    </row>
    <row r="19" spans="1:12" ht="50.1" customHeight="1" thickBot="1" x14ac:dyDescent="0.3">
      <c r="A19" s="947"/>
      <c r="B19" s="241" t="s">
        <v>222</v>
      </c>
      <c r="C19" s="233">
        <v>0</v>
      </c>
      <c r="D19" s="234">
        <f t="shared" si="1"/>
        <v>0</v>
      </c>
      <c r="E19" s="231">
        <f t="shared" si="6"/>
        <v>0</v>
      </c>
      <c r="F19" s="45">
        <v>0</v>
      </c>
      <c r="G19" s="45">
        <v>0</v>
      </c>
      <c r="H19" s="231">
        <f t="shared" si="7"/>
        <v>0</v>
      </c>
      <c r="I19" s="45">
        <v>0</v>
      </c>
      <c r="J19" s="45">
        <v>0</v>
      </c>
    </row>
    <row r="20" spans="1:12" ht="50.1" customHeight="1" thickTop="1" x14ac:dyDescent="0.25">
      <c r="A20" s="946" t="s">
        <v>84</v>
      </c>
      <c r="B20" s="225" t="s">
        <v>68</v>
      </c>
      <c r="C20" s="38">
        <f>SUM(C21:C23)</f>
        <v>1228</v>
      </c>
      <c r="D20" s="226">
        <f t="shared" si="1"/>
        <v>1189</v>
      </c>
      <c r="E20" s="227">
        <f t="shared" ref="E20" si="8">SUM(F20:G20)</f>
        <v>1153</v>
      </c>
      <c r="F20" s="227">
        <f>SUM(F21:F23)</f>
        <v>58</v>
      </c>
      <c r="G20" s="227">
        <f>SUM(G21:G23)</f>
        <v>1095</v>
      </c>
      <c r="H20" s="227">
        <f t="shared" ref="H20" si="9">SUM(I20:J20)</f>
        <v>36</v>
      </c>
      <c r="I20" s="227">
        <f>SUM(I21:I23)</f>
        <v>0</v>
      </c>
      <c r="J20" s="227">
        <f>SUM(J21:J23)</f>
        <v>36</v>
      </c>
    </row>
    <row r="21" spans="1:12" ht="50.1" customHeight="1" x14ac:dyDescent="0.25">
      <c r="A21" s="947"/>
      <c r="B21" s="228" t="s">
        <v>212</v>
      </c>
      <c r="C21" s="229">
        <v>25</v>
      </c>
      <c r="D21" s="230">
        <f t="shared" si="1"/>
        <v>24</v>
      </c>
      <c r="E21" s="231">
        <f>F21+G21</f>
        <v>24</v>
      </c>
      <c r="F21" s="231">
        <v>2</v>
      </c>
      <c r="G21" s="231">
        <v>22</v>
      </c>
      <c r="H21" s="231">
        <f>I21+J21</f>
        <v>0</v>
      </c>
      <c r="I21" s="231">
        <v>0</v>
      </c>
      <c r="J21" s="231">
        <v>0</v>
      </c>
    </row>
    <row r="22" spans="1:12" ht="50.1" customHeight="1" x14ac:dyDescent="0.25">
      <c r="A22" s="947"/>
      <c r="B22" s="241" t="s">
        <v>213</v>
      </c>
      <c r="C22" s="233">
        <v>1203</v>
      </c>
      <c r="D22" s="234">
        <f t="shared" si="1"/>
        <v>1165</v>
      </c>
      <c r="E22" s="231">
        <f t="shared" ref="E22:E23" si="10">F22+G22</f>
        <v>1129</v>
      </c>
      <c r="F22" s="45">
        <v>56</v>
      </c>
      <c r="G22" s="45">
        <v>1073</v>
      </c>
      <c r="H22" s="231">
        <f t="shared" ref="H22:H24" si="11">I22+J22</f>
        <v>36</v>
      </c>
      <c r="I22" s="45">
        <v>0</v>
      </c>
      <c r="J22" s="45">
        <v>36</v>
      </c>
    </row>
    <row r="23" spans="1:12" ht="50.1" customHeight="1" thickBot="1" x14ac:dyDescent="0.3">
      <c r="A23" s="949"/>
      <c r="B23" s="235" t="s">
        <v>214</v>
      </c>
      <c r="C23" s="236">
        <v>0</v>
      </c>
      <c r="D23" s="244">
        <f t="shared" si="1"/>
        <v>0</v>
      </c>
      <c r="E23" s="231">
        <f t="shared" si="10"/>
        <v>0</v>
      </c>
      <c r="F23" s="237">
        <v>0</v>
      </c>
      <c r="G23" s="237">
        <v>0</v>
      </c>
      <c r="H23" s="231">
        <f t="shared" si="11"/>
        <v>0</v>
      </c>
      <c r="I23" s="237">
        <v>0</v>
      </c>
      <c r="J23" s="237">
        <v>0</v>
      </c>
      <c r="L23" s="157"/>
    </row>
    <row r="24" spans="1:12" s="193" customFormat="1" ht="50.1" customHeight="1" thickTop="1" x14ac:dyDescent="0.25">
      <c r="A24" s="950" t="s">
        <v>223</v>
      </c>
      <c r="B24" s="951"/>
      <c r="C24" s="77">
        <v>8223</v>
      </c>
      <c r="D24" s="226">
        <f t="shared" si="1"/>
        <v>7725</v>
      </c>
      <c r="E24" s="227">
        <f>F24+G24</f>
        <v>7334</v>
      </c>
      <c r="F24" s="227">
        <v>482</v>
      </c>
      <c r="G24" s="227">
        <v>6852</v>
      </c>
      <c r="H24" s="227">
        <f t="shared" si="11"/>
        <v>391</v>
      </c>
      <c r="I24" s="227">
        <v>25</v>
      </c>
      <c r="J24" s="227">
        <v>366</v>
      </c>
    </row>
  </sheetData>
  <mergeCells count="9">
    <mergeCell ref="A8:A19"/>
    <mergeCell ref="A20:A23"/>
    <mergeCell ref="A24:B24"/>
    <mergeCell ref="A3:B5"/>
    <mergeCell ref="E3:J3"/>
    <mergeCell ref="E4:G4"/>
    <mergeCell ref="H4:J4"/>
    <mergeCell ref="A6:B6"/>
    <mergeCell ref="A7:B7"/>
  </mergeCells>
  <pageMargins left="0.71" right="0.24" top="0.6692913385826772" bottom="0.74803149606299213" header="0.31496062992125984" footer="0.31496062992125984"/>
  <pageSetup paperSize="9" scale="56" orientation="portrait" r:id="rId1"/>
  <headerFooter>
    <oddHeader>&amp;C5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="90" zoomScaleNormal="90" workbookViewId="0">
      <selection activeCell="N28" sqref="N28"/>
    </sheetView>
  </sheetViews>
  <sheetFormatPr defaultColWidth="9.140625" defaultRowHeight="15.75" x14ac:dyDescent="0.25"/>
  <cols>
    <col min="1" max="1" width="5.140625" style="25" customWidth="1"/>
    <col min="2" max="2" width="29.7109375" style="25" customWidth="1"/>
    <col min="3" max="10" width="11.7109375" style="25" customWidth="1"/>
    <col min="11" max="11" width="8.5703125" style="25" customWidth="1"/>
    <col min="12" max="16384" width="9.140625" style="25"/>
  </cols>
  <sheetData>
    <row r="1" spans="1:10" x14ac:dyDescent="0.25">
      <c r="A1" s="25" t="s">
        <v>224</v>
      </c>
    </row>
    <row r="3" spans="1:10" ht="27" customHeight="1" x14ac:dyDescent="0.25">
      <c r="A3" s="964" t="s">
        <v>225</v>
      </c>
      <c r="B3" s="965"/>
      <c r="C3" s="970" t="s">
        <v>210</v>
      </c>
      <c r="D3" s="971" t="s">
        <v>211</v>
      </c>
      <c r="E3" s="915" t="s">
        <v>65</v>
      </c>
      <c r="F3" s="915"/>
      <c r="G3" s="915"/>
      <c r="H3" s="915"/>
      <c r="I3" s="915"/>
      <c r="J3" s="915"/>
    </row>
    <row r="4" spans="1:10" ht="27" customHeight="1" x14ac:dyDescent="0.25">
      <c r="A4" s="966"/>
      <c r="B4" s="967"/>
      <c r="C4" s="906"/>
      <c r="D4" s="913"/>
      <c r="E4" s="972" t="s">
        <v>66</v>
      </c>
      <c r="F4" s="972"/>
      <c r="G4" s="972"/>
      <c r="H4" s="972" t="s">
        <v>67</v>
      </c>
      <c r="I4" s="973"/>
      <c r="J4" s="973"/>
    </row>
    <row r="5" spans="1:10" ht="27" customHeight="1" x14ac:dyDescent="0.25">
      <c r="A5" s="968"/>
      <c r="B5" s="969"/>
      <c r="C5" s="907"/>
      <c r="D5" s="914"/>
      <c r="E5" s="215" t="s">
        <v>68</v>
      </c>
      <c r="F5" s="216" t="s">
        <v>69</v>
      </c>
      <c r="G5" s="216" t="s">
        <v>70</v>
      </c>
      <c r="H5" s="245" t="s">
        <v>68</v>
      </c>
      <c r="I5" s="246" t="s">
        <v>69</v>
      </c>
      <c r="J5" s="246" t="s">
        <v>70</v>
      </c>
    </row>
    <row r="6" spans="1:10" ht="20.100000000000001" customHeight="1" x14ac:dyDescent="0.25">
      <c r="A6" s="974">
        <v>1</v>
      </c>
      <c r="B6" s="975"/>
      <c r="C6" s="161">
        <v>2</v>
      </c>
      <c r="D6" s="247">
        <v>3</v>
      </c>
      <c r="E6" s="248">
        <v>4</v>
      </c>
      <c r="F6" s="216">
        <v>5</v>
      </c>
      <c r="G6" s="216">
        <v>6</v>
      </c>
      <c r="H6" s="216">
        <v>7</v>
      </c>
      <c r="I6" s="216">
        <v>8</v>
      </c>
      <c r="J6" s="216">
        <v>9</v>
      </c>
    </row>
    <row r="7" spans="1:10" ht="32.1" customHeight="1" thickBot="1" x14ac:dyDescent="0.3">
      <c r="A7" s="976" t="s">
        <v>71</v>
      </c>
      <c r="B7" s="977"/>
      <c r="C7" s="249">
        <f>C8+C15+C23+C30</f>
        <v>33526</v>
      </c>
      <c r="D7" s="250">
        <f t="shared" ref="D7:J7" si="0">SUM(D8,D15,D23,D30)</f>
        <v>33452</v>
      </c>
      <c r="E7" s="251">
        <f t="shared" si="0"/>
        <v>32845</v>
      </c>
      <c r="F7" s="251">
        <f t="shared" si="0"/>
        <v>2399</v>
      </c>
      <c r="G7" s="251">
        <f t="shared" si="0"/>
        <v>30446</v>
      </c>
      <c r="H7" s="251">
        <f t="shared" si="0"/>
        <v>607</v>
      </c>
      <c r="I7" s="251">
        <f t="shared" si="0"/>
        <v>44</v>
      </c>
      <c r="J7" s="251">
        <f t="shared" si="0"/>
        <v>563</v>
      </c>
    </row>
    <row r="8" spans="1:10" ht="32.1" customHeight="1" thickTop="1" x14ac:dyDescent="0.25">
      <c r="A8" s="946" t="s">
        <v>226</v>
      </c>
      <c r="B8" s="225" t="s">
        <v>68</v>
      </c>
      <c r="C8" s="38">
        <f>SUM(C9:C14)</f>
        <v>13931</v>
      </c>
      <c r="D8" s="226">
        <f t="shared" ref="D8:D29" si="1">SUM(E8,H8)</f>
        <v>13743</v>
      </c>
      <c r="E8" s="252">
        <f>SUM(F8,G8)</f>
        <v>13645</v>
      </c>
      <c r="F8" s="252">
        <f>SUM(F9:F14)</f>
        <v>692</v>
      </c>
      <c r="G8" s="252">
        <f>SUM(G9:G14)</f>
        <v>12953</v>
      </c>
      <c r="H8" s="252">
        <f>SUM(I8,J8)</f>
        <v>98</v>
      </c>
      <c r="I8" s="252">
        <f>SUM(I9:I14)</f>
        <v>6</v>
      </c>
      <c r="J8" s="252">
        <f>SUM(J9:J14)</f>
        <v>92</v>
      </c>
    </row>
    <row r="9" spans="1:10" ht="32.1" customHeight="1" x14ac:dyDescent="0.25">
      <c r="A9" s="947"/>
      <c r="B9" s="241" t="s">
        <v>227</v>
      </c>
      <c r="C9" s="233">
        <v>1748</v>
      </c>
      <c r="D9" s="234">
        <f t="shared" si="1"/>
        <v>1799</v>
      </c>
      <c r="E9" s="46">
        <f>F9+G9</f>
        <v>1774</v>
      </c>
      <c r="F9" s="45">
        <v>114</v>
      </c>
      <c r="G9" s="45">
        <v>1660</v>
      </c>
      <c r="H9" s="46">
        <f>I9+J9</f>
        <v>25</v>
      </c>
      <c r="I9" s="45">
        <v>3</v>
      </c>
      <c r="J9" s="45">
        <v>22</v>
      </c>
    </row>
    <row r="10" spans="1:10" ht="32.1" customHeight="1" x14ac:dyDescent="0.25">
      <c r="A10" s="947"/>
      <c r="B10" s="241" t="s">
        <v>228</v>
      </c>
      <c r="C10" s="233">
        <v>10049</v>
      </c>
      <c r="D10" s="234">
        <f t="shared" si="1"/>
        <v>9773</v>
      </c>
      <c r="E10" s="46">
        <f t="shared" ref="E10:E14" si="2">F10+G10</f>
        <v>9708</v>
      </c>
      <c r="F10" s="45">
        <v>453</v>
      </c>
      <c r="G10" s="45">
        <v>9255</v>
      </c>
      <c r="H10" s="46">
        <f t="shared" ref="H10:H14" si="3">I10+J10</f>
        <v>65</v>
      </c>
      <c r="I10" s="45">
        <v>2</v>
      </c>
      <c r="J10" s="45">
        <v>63</v>
      </c>
    </row>
    <row r="11" spans="1:10" ht="32.1" customHeight="1" x14ac:dyDescent="0.25">
      <c r="A11" s="947"/>
      <c r="B11" s="241" t="s">
        <v>229</v>
      </c>
      <c r="C11" s="233">
        <v>1604</v>
      </c>
      <c r="D11" s="234">
        <f t="shared" si="1"/>
        <v>1741</v>
      </c>
      <c r="E11" s="46">
        <f t="shared" si="2"/>
        <v>1734</v>
      </c>
      <c r="F11" s="45">
        <v>103</v>
      </c>
      <c r="G11" s="45">
        <v>1631</v>
      </c>
      <c r="H11" s="46">
        <f t="shared" si="3"/>
        <v>7</v>
      </c>
      <c r="I11" s="45">
        <v>1</v>
      </c>
      <c r="J11" s="45">
        <v>6</v>
      </c>
    </row>
    <row r="12" spans="1:10" ht="32.1" customHeight="1" x14ac:dyDescent="0.25">
      <c r="A12" s="947"/>
      <c r="B12" s="241" t="s">
        <v>230</v>
      </c>
      <c r="C12" s="233">
        <v>487</v>
      </c>
      <c r="D12" s="234">
        <f t="shared" si="1"/>
        <v>385</v>
      </c>
      <c r="E12" s="46">
        <f t="shared" si="2"/>
        <v>385</v>
      </c>
      <c r="F12" s="45">
        <v>21</v>
      </c>
      <c r="G12" s="45">
        <v>364</v>
      </c>
      <c r="H12" s="46">
        <f t="shared" si="3"/>
        <v>0</v>
      </c>
      <c r="I12" s="45">
        <v>0</v>
      </c>
      <c r="J12" s="45">
        <v>0</v>
      </c>
    </row>
    <row r="13" spans="1:10" ht="32.1" customHeight="1" x14ac:dyDescent="0.25">
      <c r="A13" s="947"/>
      <c r="B13" s="241" t="s">
        <v>231</v>
      </c>
      <c r="C13" s="233">
        <v>39</v>
      </c>
      <c r="D13" s="234">
        <f t="shared" si="1"/>
        <v>36</v>
      </c>
      <c r="E13" s="46">
        <f t="shared" si="2"/>
        <v>36</v>
      </c>
      <c r="F13" s="45">
        <v>1</v>
      </c>
      <c r="G13" s="45">
        <v>35</v>
      </c>
      <c r="H13" s="46">
        <f t="shared" si="3"/>
        <v>0</v>
      </c>
      <c r="I13" s="45">
        <v>0</v>
      </c>
      <c r="J13" s="45">
        <v>0</v>
      </c>
    </row>
    <row r="14" spans="1:10" ht="32.1" customHeight="1" thickBot="1" x14ac:dyDescent="0.3">
      <c r="A14" s="947"/>
      <c r="B14" s="241" t="s">
        <v>232</v>
      </c>
      <c r="C14" s="233">
        <v>4</v>
      </c>
      <c r="D14" s="234">
        <f t="shared" si="1"/>
        <v>9</v>
      </c>
      <c r="E14" s="46">
        <f t="shared" si="2"/>
        <v>8</v>
      </c>
      <c r="F14" s="51">
        <v>0</v>
      </c>
      <c r="G14" s="51">
        <v>8</v>
      </c>
      <c r="H14" s="46">
        <f t="shared" si="3"/>
        <v>1</v>
      </c>
      <c r="I14" s="45">
        <v>0</v>
      </c>
      <c r="J14" s="45">
        <v>1</v>
      </c>
    </row>
    <row r="15" spans="1:10" ht="32.1" customHeight="1" thickTop="1" x14ac:dyDescent="0.25">
      <c r="A15" s="946" t="s">
        <v>233</v>
      </c>
      <c r="B15" s="225" t="s">
        <v>68</v>
      </c>
      <c r="C15" s="38">
        <f>SUM(C16:C22)</f>
        <v>7086</v>
      </c>
      <c r="D15" s="226">
        <f t="shared" si="1"/>
        <v>6816</v>
      </c>
      <c r="E15" s="227">
        <f t="shared" ref="E15:E30" si="4">SUM(F15:G15)</f>
        <v>6677</v>
      </c>
      <c r="F15" s="227">
        <f>SUM(F16:F22)</f>
        <v>660</v>
      </c>
      <c r="G15" s="227">
        <f>SUM(G16:G22)</f>
        <v>6017</v>
      </c>
      <c r="H15" s="227">
        <f>SUM(I15:J15)</f>
        <v>139</v>
      </c>
      <c r="I15" s="227">
        <f>SUM(I16:I22)</f>
        <v>8</v>
      </c>
      <c r="J15" s="227">
        <f>SUM(J16:J22)</f>
        <v>131</v>
      </c>
    </row>
    <row r="16" spans="1:10" ht="32.1" customHeight="1" x14ac:dyDescent="0.25">
      <c r="A16" s="947"/>
      <c r="B16" s="241" t="s">
        <v>227</v>
      </c>
      <c r="C16" s="233">
        <v>1611</v>
      </c>
      <c r="D16" s="234">
        <f t="shared" si="1"/>
        <v>1602</v>
      </c>
      <c r="E16" s="231">
        <f>F16+G16</f>
        <v>1562</v>
      </c>
      <c r="F16" s="231">
        <v>184</v>
      </c>
      <c r="G16" s="231">
        <v>1378</v>
      </c>
      <c r="H16" s="46">
        <f>I16+J16</f>
        <v>40</v>
      </c>
      <c r="I16" s="45">
        <v>6</v>
      </c>
      <c r="J16" s="45">
        <v>34</v>
      </c>
    </row>
    <row r="17" spans="1:10" ht="32.1" customHeight="1" x14ac:dyDescent="0.25">
      <c r="A17" s="947"/>
      <c r="B17" s="241" t="s">
        <v>228</v>
      </c>
      <c r="C17" s="233">
        <v>4940</v>
      </c>
      <c r="D17" s="234">
        <f t="shared" si="1"/>
        <v>4680</v>
      </c>
      <c r="E17" s="231">
        <f t="shared" ref="E17:E22" si="5">F17+G17</f>
        <v>4588</v>
      </c>
      <c r="F17" s="45">
        <v>435</v>
      </c>
      <c r="G17" s="45">
        <v>4153</v>
      </c>
      <c r="H17" s="46">
        <f t="shared" ref="H17:H22" si="6">I17+J17</f>
        <v>92</v>
      </c>
      <c r="I17" s="45">
        <v>2</v>
      </c>
      <c r="J17" s="45">
        <v>90</v>
      </c>
    </row>
    <row r="18" spans="1:10" ht="32.1" customHeight="1" x14ac:dyDescent="0.25">
      <c r="A18" s="947"/>
      <c r="B18" s="253" t="s">
        <v>234</v>
      </c>
      <c r="C18" s="254">
        <v>0</v>
      </c>
      <c r="D18" s="234">
        <f t="shared" si="1"/>
        <v>2</v>
      </c>
      <c r="E18" s="231">
        <f t="shared" si="5"/>
        <v>2</v>
      </c>
      <c r="F18" s="255">
        <v>0</v>
      </c>
      <c r="G18" s="256">
        <v>2</v>
      </c>
      <c r="H18" s="46">
        <f t="shared" si="6"/>
        <v>0</v>
      </c>
      <c r="I18" s="256">
        <v>0</v>
      </c>
      <c r="J18" s="255">
        <v>0</v>
      </c>
    </row>
    <row r="19" spans="1:10" ht="32.1" customHeight="1" x14ac:dyDescent="0.25">
      <c r="A19" s="947"/>
      <c r="B19" s="241" t="s">
        <v>230</v>
      </c>
      <c r="C19" s="233">
        <v>118</v>
      </c>
      <c r="D19" s="234">
        <f t="shared" si="1"/>
        <v>94</v>
      </c>
      <c r="E19" s="231">
        <f t="shared" si="5"/>
        <v>94</v>
      </c>
      <c r="F19" s="54">
        <v>3</v>
      </c>
      <c r="G19" s="257">
        <v>91</v>
      </c>
      <c r="H19" s="46">
        <f t="shared" si="6"/>
        <v>0</v>
      </c>
      <c r="I19" s="257">
        <v>0</v>
      </c>
      <c r="J19" s="54">
        <v>0</v>
      </c>
    </row>
    <row r="20" spans="1:10" ht="32.1" customHeight="1" x14ac:dyDescent="0.25">
      <c r="A20" s="947"/>
      <c r="B20" s="241" t="s">
        <v>231</v>
      </c>
      <c r="C20" s="233">
        <v>8</v>
      </c>
      <c r="D20" s="234">
        <f>SUM(E20,H20)</f>
        <v>11</v>
      </c>
      <c r="E20" s="231">
        <f t="shared" si="5"/>
        <v>10</v>
      </c>
      <c r="F20" s="258">
        <v>0</v>
      </c>
      <c r="G20" s="256">
        <v>10</v>
      </c>
      <c r="H20" s="46">
        <f t="shared" si="6"/>
        <v>1</v>
      </c>
      <c r="I20" s="256">
        <v>0</v>
      </c>
      <c r="J20" s="258">
        <v>1</v>
      </c>
    </row>
    <row r="21" spans="1:10" ht="32.1" customHeight="1" x14ac:dyDescent="0.25">
      <c r="A21" s="947"/>
      <c r="B21" s="241" t="s">
        <v>235</v>
      </c>
      <c r="C21" s="233">
        <v>409</v>
      </c>
      <c r="D21" s="234">
        <f>SUM(E21,H21)</f>
        <v>425</v>
      </c>
      <c r="E21" s="231">
        <f t="shared" si="5"/>
        <v>419</v>
      </c>
      <c r="F21" s="258">
        <v>38</v>
      </c>
      <c r="G21" s="259">
        <v>381</v>
      </c>
      <c r="H21" s="46">
        <f t="shared" si="6"/>
        <v>6</v>
      </c>
      <c r="I21" s="260">
        <v>0</v>
      </c>
      <c r="J21" s="258">
        <v>6</v>
      </c>
    </row>
    <row r="22" spans="1:10" ht="32.1" customHeight="1" thickBot="1" x14ac:dyDescent="0.3">
      <c r="A22" s="947"/>
      <c r="B22" s="241" t="s">
        <v>232</v>
      </c>
      <c r="C22" s="233">
        <v>0</v>
      </c>
      <c r="D22" s="234">
        <f t="shared" si="1"/>
        <v>2</v>
      </c>
      <c r="E22" s="231">
        <f t="shared" si="5"/>
        <v>2</v>
      </c>
      <c r="F22" s="45">
        <v>0</v>
      </c>
      <c r="G22" s="45">
        <v>2</v>
      </c>
      <c r="H22" s="46">
        <f t="shared" si="6"/>
        <v>0</v>
      </c>
      <c r="I22" s="45">
        <v>0</v>
      </c>
      <c r="J22" s="45">
        <v>0</v>
      </c>
    </row>
    <row r="23" spans="1:10" ht="32.1" customHeight="1" thickTop="1" x14ac:dyDescent="0.25">
      <c r="A23" s="946" t="s">
        <v>236</v>
      </c>
      <c r="B23" s="225" t="s">
        <v>68</v>
      </c>
      <c r="C23" s="38">
        <f>SUM(C24:C29)</f>
        <v>8987</v>
      </c>
      <c r="D23" s="226">
        <f t="shared" si="1"/>
        <v>9180</v>
      </c>
      <c r="E23" s="227">
        <f t="shared" si="4"/>
        <v>9011</v>
      </c>
      <c r="F23" s="227">
        <f>SUM(F24:F29)</f>
        <v>793</v>
      </c>
      <c r="G23" s="227">
        <f>SUM(G24:G29)</f>
        <v>8218</v>
      </c>
      <c r="H23" s="227">
        <f>SUM(I23:J23)</f>
        <v>169</v>
      </c>
      <c r="I23" s="227">
        <f>SUM(I24:I29)</f>
        <v>14</v>
      </c>
      <c r="J23" s="227">
        <f>SUM(J24:J29)</f>
        <v>155</v>
      </c>
    </row>
    <row r="24" spans="1:10" ht="32.1" customHeight="1" x14ac:dyDescent="0.25">
      <c r="A24" s="947"/>
      <c r="B24" s="241" t="s">
        <v>227</v>
      </c>
      <c r="C24" s="233">
        <v>59</v>
      </c>
      <c r="D24" s="234">
        <f t="shared" si="1"/>
        <v>52</v>
      </c>
      <c r="E24" s="231">
        <f>F24+G24</f>
        <v>50</v>
      </c>
      <c r="F24" s="231">
        <v>3</v>
      </c>
      <c r="G24" s="231">
        <v>47</v>
      </c>
      <c r="H24" s="46">
        <f>I24+J24</f>
        <v>2</v>
      </c>
      <c r="I24" s="45">
        <v>0</v>
      </c>
      <c r="J24" s="45">
        <v>2</v>
      </c>
    </row>
    <row r="25" spans="1:10" ht="32.1" customHeight="1" x14ac:dyDescent="0.25">
      <c r="A25" s="947"/>
      <c r="B25" s="241" t="s">
        <v>228</v>
      </c>
      <c r="C25" s="233">
        <v>8474</v>
      </c>
      <c r="D25" s="234">
        <f t="shared" si="1"/>
        <v>8664</v>
      </c>
      <c r="E25" s="231">
        <f t="shared" ref="E25:E29" si="7">F25+G25</f>
        <v>8506</v>
      </c>
      <c r="F25" s="45">
        <v>754</v>
      </c>
      <c r="G25" s="45">
        <v>7752</v>
      </c>
      <c r="H25" s="46">
        <f t="shared" ref="H25:H29" si="8">I25+J25</f>
        <v>158</v>
      </c>
      <c r="I25" s="45">
        <v>14</v>
      </c>
      <c r="J25" s="45">
        <v>144</v>
      </c>
    </row>
    <row r="26" spans="1:10" ht="32.1" customHeight="1" x14ac:dyDescent="0.25">
      <c r="A26" s="947"/>
      <c r="B26" s="241" t="s">
        <v>230</v>
      </c>
      <c r="C26" s="233">
        <v>96</v>
      </c>
      <c r="D26" s="234">
        <f t="shared" si="1"/>
        <v>119</v>
      </c>
      <c r="E26" s="231">
        <f t="shared" si="7"/>
        <v>119</v>
      </c>
      <c r="F26" s="45">
        <v>10</v>
      </c>
      <c r="G26" s="45">
        <v>109</v>
      </c>
      <c r="H26" s="46">
        <f t="shared" si="8"/>
        <v>0</v>
      </c>
      <c r="I26" s="45">
        <v>0</v>
      </c>
      <c r="J26" s="45">
        <v>0</v>
      </c>
    </row>
    <row r="27" spans="1:10" ht="32.1" customHeight="1" x14ac:dyDescent="0.25">
      <c r="A27" s="947"/>
      <c r="B27" s="241" t="s">
        <v>231</v>
      </c>
      <c r="C27" s="233">
        <v>5</v>
      </c>
      <c r="D27" s="234">
        <f t="shared" si="1"/>
        <v>12</v>
      </c>
      <c r="E27" s="231">
        <f t="shared" si="7"/>
        <v>12</v>
      </c>
      <c r="F27" s="45">
        <v>0</v>
      </c>
      <c r="G27" s="45">
        <v>12</v>
      </c>
      <c r="H27" s="46">
        <f t="shared" si="8"/>
        <v>0</v>
      </c>
      <c r="I27" s="45">
        <v>0</v>
      </c>
      <c r="J27" s="45">
        <v>0</v>
      </c>
    </row>
    <row r="28" spans="1:10" ht="32.1" customHeight="1" x14ac:dyDescent="0.25">
      <c r="A28" s="947"/>
      <c r="B28" s="241" t="s">
        <v>235</v>
      </c>
      <c r="C28" s="233">
        <v>352</v>
      </c>
      <c r="D28" s="234">
        <f t="shared" si="1"/>
        <v>332</v>
      </c>
      <c r="E28" s="231">
        <f t="shared" si="7"/>
        <v>323</v>
      </c>
      <c r="F28" s="45">
        <v>26</v>
      </c>
      <c r="G28" s="45">
        <v>297</v>
      </c>
      <c r="H28" s="46">
        <f t="shared" si="8"/>
        <v>9</v>
      </c>
      <c r="I28" s="45">
        <v>0</v>
      </c>
      <c r="J28" s="45">
        <v>9</v>
      </c>
    </row>
    <row r="29" spans="1:10" ht="32.1" customHeight="1" thickBot="1" x14ac:dyDescent="0.3">
      <c r="A29" s="947"/>
      <c r="B29" s="241" t="s">
        <v>232</v>
      </c>
      <c r="C29" s="233">
        <v>1</v>
      </c>
      <c r="D29" s="234">
        <f t="shared" si="1"/>
        <v>1</v>
      </c>
      <c r="E29" s="231">
        <f t="shared" si="7"/>
        <v>1</v>
      </c>
      <c r="F29" s="45">
        <v>0</v>
      </c>
      <c r="G29" s="45">
        <v>1</v>
      </c>
      <c r="H29" s="46">
        <f t="shared" si="8"/>
        <v>0</v>
      </c>
      <c r="I29" s="45">
        <v>0</v>
      </c>
      <c r="J29" s="45">
        <v>0</v>
      </c>
    </row>
    <row r="30" spans="1:10" ht="32.1" customHeight="1" thickTop="1" x14ac:dyDescent="0.25">
      <c r="A30" s="946" t="s">
        <v>237</v>
      </c>
      <c r="B30" s="225" t="s">
        <v>68</v>
      </c>
      <c r="C30" s="38">
        <f>SUM(C31:C34)</f>
        <v>3522</v>
      </c>
      <c r="D30" s="226">
        <f>SUM(E30,H30)</f>
        <v>3713</v>
      </c>
      <c r="E30" s="227">
        <f t="shared" si="4"/>
        <v>3512</v>
      </c>
      <c r="F30" s="227">
        <f>SUM(F31:F34)</f>
        <v>254</v>
      </c>
      <c r="G30" s="227">
        <f>SUM(G31:G34)</f>
        <v>3258</v>
      </c>
      <c r="H30" s="227">
        <f>SUM(I30:J30)</f>
        <v>201</v>
      </c>
      <c r="I30" s="227">
        <f>SUM(I31:I34)</f>
        <v>16</v>
      </c>
      <c r="J30" s="227">
        <f>SUM(J31:J34)</f>
        <v>185</v>
      </c>
    </row>
    <row r="31" spans="1:10" ht="32.1" customHeight="1" x14ac:dyDescent="0.25">
      <c r="A31" s="947"/>
      <c r="B31" s="241" t="s">
        <v>227</v>
      </c>
      <c r="C31" s="233">
        <v>3316</v>
      </c>
      <c r="D31" s="234">
        <f>SUM(E31,H31)</f>
        <v>3526</v>
      </c>
      <c r="E31" s="231">
        <f>F31+G31</f>
        <v>3342</v>
      </c>
      <c r="F31" s="231">
        <v>238</v>
      </c>
      <c r="G31" s="231">
        <v>3104</v>
      </c>
      <c r="H31" s="46">
        <f>I31+J31</f>
        <v>184</v>
      </c>
      <c r="I31" s="45">
        <v>14</v>
      </c>
      <c r="J31" s="45">
        <v>170</v>
      </c>
    </row>
    <row r="32" spans="1:10" ht="32.1" customHeight="1" x14ac:dyDescent="0.25">
      <c r="A32" s="947"/>
      <c r="B32" s="241" t="s">
        <v>238</v>
      </c>
      <c r="C32" s="233">
        <v>151</v>
      </c>
      <c r="D32" s="234">
        <f>SUM(E32,H32)</f>
        <v>136</v>
      </c>
      <c r="E32" s="231">
        <f t="shared" ref="E32:E34" si="9">F32+G32</f>
        <v>119</v>
      </c>
      <c r="F32" s="45">
        <v>8</v>
      </c>
      <c r="G32" s="45">
        <v>111</v>
      </c>
      <c r="H32" s="46">
        <f t="shared" ref="H32:H34" si="10">I32+J32</f>
        <v>17</v>
      </c>
      <c r="I32" s="45">
        <v>2</v>
      </c>
      <c r="J32" s="45">
        <v>15</v>
      </c>
    </row>
    <row r="33" spans="1:10" ht="32.1" customHeight="1" x14ac:dyDescent="0.25">
      <c r="A33" s="947"/>
      <c r="B33" s="241" t="s">
        <v>231</v>
      </c>
      <c r="C33" s="233">
        <v>10</v>
      </c>
      <c r="D33" s="234">
        <f>SUM(E33,H33)</f>
        <v>8</v>
      </c>
      <c r="E33" s="231">
        <f t="shared" si="9"/>
        <v>8</v>
      </c>
      <c r="F33" s="45">
        <v>0</v>
      </c>
      <c r="G33" s="45">
        <v>8</v>
      </c>
      <c r="H33" s="46">
        <f t="shared" si="10"/>
        <v>0</v>
      </c>
      <c r="I33" s="45">
        <v>0</v>
      </c>
      <c r="J33" s="45">
        <v>0</v>
      </c>
    </row>
    <row r="34" spans="1:10" ht="32.1" customHeight="1" x14ac:dyDescent="0.25">
      <c r="A34" s="947"/>
      <c r="B34" s="241" t="s">
        <v>232</v>
      </c>
      <c r="C34" s="233">
        <v>45</v>
      </c>
      <c r="D34" s="234">
        <f>SUM(E34,H34)</f>
        <v>43</v>
      </c>
      <c r="E34" s="231">
        <f t="shared" si="9"/>
        <v>43</v>
      </c>
      <c r="F34" s="45">
        <v>8</v>
      </c>
      <c r="G34" s="45">
        <v>35</v>
      </c>
      <c r="H34" s="46">
        <f t="shared" si="10"/>
        <v>0</v>
      </c>
      <c r="I34" s="45">
        <v>0</v>
      </c>
      <c r="J34" s="45">
        <v>0</v>
      </c>
    </row>
    <row r="35" spans="1:10" s="98" customFormat="1" ht="12" x14ac:dyDescent="0.2">
      <c r="A35" s="98" t="s">
        <v>199</v>
      </c>
      <c r="E35" s="261"/>
    </row>
    <row r="36" spans="1:10" s="98" customFormat="1" ht="12" x14ac:dyDescent="0.2">
      <c r="A36" s="98" t="s">
        <v>239</v>
      </c>
      <c r="E36" s="261"/>
    </row>
  </sheetData>
  <mergeCells count="12">
    <mergeCell ref="A30:A34"/>
    <mergeCell ref="A3:B5"/>
    <mergeCell ref="C3:C5"/>
    <mergeCell ref="D3:D5"/>
    <mergeCell ref="E3:J3"/>
    <mergeCell ref="E4:G4"/>
    <mergeCell ref="H4:J4"/>
    <mergeCell ref="A6:B6"/>
    <mergeCell ref="A7:B7"/>
    <mergeCell ref="A8:A14"/>
    <mergeCell ref="A15:A22"/>
    <mergeCell ref="A23:A29"/>
  </mergeCells>
  <pageMargins left="0.6692913385826772" right="0.31496062992125984" top="0.55118110236220474" bottom="0.39370078740157483" header="0.31496062992125984" footer="0.23622047244094491"/>
  <pageSetup paperSize="9" scale="70" orientation="portrait" r:id="rId1"/>
  <headerFooter>
    <oddHeader>&amp;C6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22" zoomScale="90" zoomScaleNormal="90" workbookViewId="0">
      <selection activeCell="L33" sqref="L33"/>
    </sheetView>
  </sheetViews>
  <sheetFormatPr defaultColWidth="9.140625" defaultRowHeight="15.75" x14ac:dyDescent="0.25"/>
  <cols>
    <col min="1" max="1" width="43.7109375" style="262" customWidth="1"/>
    <col min="2" max="9" width="12.7109375" style="262" customWidth="1"/>
    <col min="10" max="16384" width="9.140625" style="262"/>
  </cols>
  <sheetData>
    <row r="1" spans="1:9" x14ac:dyDescent="0.25">
      <c r="A1" s="66" t="s">
        <v>240</v>
      </c>
      <c r="B1" s="66"/>
      <c r="C1" s="66"/>
      <c r="D1" s="66"/>
      <c r="E1" s="66"/>
      <c r="F1" s="66"/>
      <c r="G1" s="25"/>
      <c r="H1" s="25"/>
      <c r="I1" s="25"/>
    </row>
    <row r="2" spans="1:9" x14ac:dyDescent="0.25">
      <c r="A2" s="66" t="s">
        <v>241</v>
      </c>
      <c r="B2" s="66"/>
      <c r="C2" s="66"/>
      <c r="D2" s="66"/>
      <c r="E2" s="66"/>
      <c r="F2" s="66"/>
      <c r="G2" s="25"/>
      <c r="H2" s="25"/>
      <c r="I2" s="25"/>
    </row>
    <row r="3" spans="1:9" x14ac:dyDescent="0.25">
      <c r="A3" s="66"/>
      <c r="B3" s="66"/>
      <c r="C3" s="66"/>
      <c r="D3" s="66"/>
      <c r="E3" s="66"/>
      <c r="F3" s="66"/>
      <c r="G3" s="25"/>
      <c r="H3" s="25"/>
      <c r="I3" s="25"/>
    </row>
    <row r="4" spans="1:9" ht="33.950000000000003" customHeight="1" x14ac:dyDescent="0.25">
      <c r="A4" s="944" t="s">
        <v>225</v>
      </c>
      <c r="B4" s="978" t="s">
        <v>63</v>
      </c>
      <c r="C4" s="818" t="s">
        <v>88</v>
      </c>
      <c r="D4" s="915" t="s">
        <v>65</v>
      </c>
      <c r="E4" s="915"/>
      <c r="F4" s="915"/>
      <c r="G4" s="915"/>
      <c r="H4" s="915"/>
      <c r="I4" s="915"/>
    </row>
    <row r="5" spans="1:9" ht="36" customHeight="1" x14ac:dyDescent="0.25">
      <c r="A5" s="944"/>
      <c r="B5" s="816"/>
      <c r="C5" s="819"/>
      <c r="D5" s="944" t="s">
        <v>66</v>
      </c>
      <c r="E5" s="972"/>
      <c r="F5" s="972"/>
      <c r="G5" s="944" t="s">
        <v>67</v>
      </c>
      <c r="H5" s="945"/>
      <c r="I5" s="945"/>
    </row>
    <row r="6" spans="1:9" ht="36" customHeight="1" x14ac:dyDescent="0.25">
      <c r="A6" s="944"/>
      <c r="B6" s="817"/>
      <c r="C6" s="820"/>
      <c r="D6" s="263" t="s">
        <v>68</v>
      </c>
      <c r="E6" s="246" t="s">
        <v>69</v>
      </c>
      <c r="F6" s="246" t="s">
        <v>70</v>
      </c>
      <c r="G6" s="263" t="s">
        <v>68</v>
      </c>
      <c r="H6" s="246" t="s">
        <v>69</v>
      </c>
      <c r="I6" s="246" t="s">
        <v>70</v>
      </c>
    </row>
    <row r="7" spans="1:9" ht="24" customHeight="1" thickBot="1" x14ac:dyDescent="0.3">
      <c r="A7" s="264">
        <v>1</v>
      </c>
      <c r="B7" s="265">
        <v>2</v>
      </c>
      <c r="C7" s="266">
        <v>3</v>
      </c>
      <c r="D7" s="267">
        <v>4</v>
      </c>
      <c r="E7" s="268">
        <v>5</v>
      </c>
      <c r="F7" s="268">
        <v>6</v>
      </c>
      <c r="G7" s="267">
        <v>7</v>
      </c>
      <c r="H7" s="268">
        <v>8</v>
      </c>
      <c r="I7" s="268">
        <v>9</v>
      </c>
    </row>
    <row r="8" spans="1:9" ht="36" customHeight="1" thickTop="1" x14ac:dyDescent="0.25">
      <c r="A8" s="269" t="s">
        <v>68</v>
      </c>
      <c r="B8" s="270">
        <f>SUM(B9:B19)</f>
        <v>39582</v>
      </c>
      <c r="C8" s="39">
        <f t="shared" ref="C8:C18" si="0">SUM(D8,G8)</f>
        <v>41923</v>
      </c>
      <c r="D8" s="271">
        <f>SUM(E8:F8)</f>
        <v>41345</v>
      </c>
      <c r="E8" s="271">
        <f>SUM(E9:E19)</f>
        <v>3583</v>
      </c>
      <c r="F8" s="271">
        <f>SUM(F9:F19)</f>
        <v>37762</v>
      </c>
      <c r="G8" s="271">
        <f t="shared" ref="G8" si="1">SUM(H8:I8)</f>
        <v>578</v>
      </c>
      <c r="H8" s="271">
        <f>SUM(H9:H19)</f>
        <v>78</v>
      </c>
      <c r="I8" s="271">
        <f>SUM(I9:I19)</f>
        <v>500</v>
      </c>
    </row>
    <row r="9" spans="1:9" ht="36" customHeight="1" x14ac:dyDescent="0.25">
      <c r="A9" s="272" t="s">
        <v>73</v>
      </c>
      <c r="B9" s="233">
        <v>23013</v>
      </c>
      <c r="C9" s="273">
        <f t="shared" si="0"/>
        <v>24463</v>
      </c>
      <c r="D9" s="46">
        <f>E9+F9</f>
        <v>24191</v>
      </c>
      <c r="E9" s="46">
        <v>1892</v>
      </c>
      <c r="F9" s="274">
        <v>22299</v>
      </c>
      <c r="G9" s="46">
        <f>H9+I9</f>
        <v>272</v>
      </c>
      <c r="H9" s="45">
        <v>32</v>
      </c>
      <c r="I9" s="45">
        <v>240</v>
      </c>
    </row>
    <row r="10" spans="1:9" ht="36" customHeight="1" x14ac:dyDescent="0.25">
      <c r="A10" s="272" t="s">
        <v>74</v>
      </c>
      <c r="B10" s="233">
        <v>4</v>
      </c>
      <c r="C10" s="275">
        <f t="shared" si="0"/>
        <v>7</v>
      </c>
      <c r="D10" s="46">
        <f t="shared" ref="D10:D19" si="2">E10+F10</f>
        <v>7</v>
      </c>
      <c r="E10" s="46">
        <v>0</v>
      </c>
      <c r="F10" s="46">
        <v>7</v>
      </c>
      <c r="G10" s="46">
        <f t="shared" ref="G10:G19" si="3">H10+I10</f>
        <v>0</v>
      </c>
      <c r="H10" s="45">
        <v>0</v>
      </c>
      <c r="I10" s="45">
        <v>0</v>
      </c>
    </row>
    <row r="11" spans="1:9" ht="36" customHeight="1" x14ac:dyDescent="0.25">
      <c r="A11" s="272" t="s">
        <v>75</v>
      </c>
      <c r="B11" s="233">
        <v>12412</v>
      </c>
      <c r="C11" s="275">
        <f t="shared" si="0"/>
        <v>13113</v>
      </c>
      <c r="D11" s="46">
        <f t="shared" si="2"/>
        <v>12865</v>
      </c>
      <c r="E11" s="46">
        <v>1316</v>
      </c>
      <c r="F11" s="46">
        <v>11549</v>
      </c>
      <c r="G11" s="46">
        <f t="shared" si="3"/>
        <v>248</v>
      </c>
      <c r="H11" s="45">
        <v>41</v>
      </c>
      <c r="I11" s="45">
        <v>207</v>
      </c>
    </row>
    <row r="12" spans="1:9" ht="36" customHeight="1" x14ac:dyDescent="0.25">
      <c r="A12" s="272" t="s">
        <v>76</v>
      </c>
      <c r="B12" s="233">
        <v>1000</v>
      </c>
      <c r="C12" s="275">
        <f t="shared" si="0"/>
        <v>1003</v>
      </c>
      <c r="D12" s="46">
        <f t="shared" si="2"/>
        <v>1003</v>
      </c>
      <c r="E12" s="46">
        <v>137</v>
      </c>
      <c r="F12" s="46">
        <v>866</v>
      </c>
      <c r="G12" s="46">
        <f t="shared" si="3"/>
        <v>0</v>
      </c>
      <c r="H12" s="45">
        <v>0</v>
      </c>
      <c r="I12" s="45">
        <v>0</v>
      </c>
    </row>
    <row r="13" spans="1:9" ht="36" customHeight="1" x14ac:dyDescent="0.25">
      <c r="A13" s="272" t="s">
        <v>242</v>
      </c>
      <c r="B13" s="233">
        <v>1964</v>
      </c>
      <c r="C13" s="275">
        <f t="shared" si="0"/>
        <v>2107</v>
      </c>
      <c r="D13" s="46">
        <f t="shared" si="2"/>
        <v>2063</v>
      </c>
      <c r="E13" s="46">
        <v>124</v>
      </c>
      <c r="F13" s="46">
        <v>1939</v>
      </c>
      <c r="G13" s="46">
        <f t="shared" si="3"/>
        <v>44</v>
      </c>
      <c r="H13" s="45">
        <v>3</v>
      </c>
      <c r="I13" s="45">
        <v>41</v>
      </c>
    </row>
    <row r="14" spans="1:9" ht="36" customHeight="1" x14ac:dyDescent="0.25">
      <c r="A14" s="272" t="s">
        <v>243</v>
      </c>
      <c r="B14" s="233">
        <v>6</v>
      </c>
      <c r="C14" s="275">
        <f t="shared" si="0"/>
        <v>7</v>
      </c>
      <c r="D14" s="46">
        <f t="shared" si="2"/>
        <v>7</v>
      </c>
      <c r="E14" s="46">
        <v>0</v>
      </c>
      <c r="F14" s="46">
        <v>7</v>
      </c>
      <c r="G14" s="46">
        <f t="shared" si="3"/>
        <v>0</v>
      </c>
      <c r="H14" s="45">
        <v>0</v>
      </c>
      <c r="I14" s="45">
        <v>0</v>
      </c>
    </row>
    <row r="15" spans="1:9" ht="48.75" customHeight="1" x14ac:dyDescent="0.25">
      <c r="A15" s="272" t="s">
        <v>244</v>
      </c>
      <c r="B15" s="233">
        <v>426</v>
      </c>
      <c r="C15" s="275">
        <f t="shared" si="0"/>
        <v>462</v>
      </c>
      <c r="D15" s="46">
        <f t="shared" si="2"/>
        <v>460</v>
      </c>
      <c r="E15" s="46">
        <v>24</v>
      </c>
      <c r="F15" s="46">
        <v>436</v>
      </c>
      <c r="G15" s="46">
        <f t="shared" si="3"/>
        <v>2</v>
      </c>
      <c r="H15" s="45">
        <v>0</v>
      </c>
      <c r="I15" s="45">
        <v>2</v>
      </c>
    </row>
    <row r="16" spans="1:9" ht="36" customHeight="1" x14ac:dyDescent="0.25">
      <c r="A16" s="272" t="s">
        <v>80</v>
      </c>
      <c r="B16" s="233">
        <v>11</v>
      </c>
      <c r="C16" s="275">
        <f t="shared" si="0"/>
        <v>20</v>
      </c>
      <c r="D16" s="46">
        <f t="shared" si="2"/>
        <v>20</v>
      </c>
      <c r="E16" s="46">
        <v>0</v>
      </c>
      <c r="F16" s="46">
        <v>20</v>
      </c>
      <c r="G16" s="46">
        <f t="shared" si="3"/>
        <v>0</v>
      </c>
      <c r="H16" s="45">
        <v>0</v>
      </c>
      <c r="I16" s="45">
        <v>0</v>
      </c>
    </row>
    <row r="17" spans="1:9" ht="36" customHeight="1" x14ac:dyDescent="0.25">
      <c r="A17" s="272" t="s">
        <v>245</v>
      </c>
      <c r="B17" s="233">
        <v>4</v>
      </c>
      <c r="C17" s="275">
        <f t="shared" si="0"/>
        <v>2</v>
      </c>
      <c r="D17" s="46">
        <f t="shared" si="2"/>
        <v>2</v>
      </c>
      <c r="E17" s="46">
        <v>1</v>
      </c>
      <c r="F17" s="46">
        <v>1</v>
      </c>
      <c r="G17" s="46">
        <f t="shared" si="3"/>
        <v>0</v>
      </c>
      <c r="H17" s="45">
        <v>0</v>
      </c>
      <c r="I17" s="45">
        <v>0</v>
      </c>
    </row>
    <row r="18" spans="1:9" ht="36" customHeight="1" x14ac:dyDescent="0.25">
      <c r="A18" s="272" t="s">
        <v>82</v>
      </c>
      <c r="B18" s="233">
        <v>41</v>
      </c>
      <c r="C18" s="275">
        <f t="shared" si="0"/>
        <v>37</v>
      </c>
      <c r="D18" s="46">
        <f t="shared" si="2"/>
        <v>37</v>
      </c>
      <c r="E18" s="46">
        <v>12</v>
      </c>
      <c r="F18" s="46">
        <v>25</v>
      </c>
      <c r="G18" s="46">
        <f t="shared" si="3"/>
        <v>0</v>
      </c>
      <c r="H18" s="45">
        <v>0</v>
      </c>
      <c r="I18" s="45">
        <v>0</v>
      </c>
    </row>
    <row r="19" spans="1:9" ht="36" customHeight="1" x14ac:dyDescent="0.25">
      <c r="A19" s="276" t="s">
        <v>83</v>
      </c>
      <c r="B19" s="229">
        <v>701</v>
      </c>
      <c r="C19" s="58">
        <f>SUM(D19,G19)</f>
        <v>702</v>
      </c>
      <c r="D19" s="46">
        <f t="shared" si="2"/>
        <v>690</v>
      </c>
      <c r="E19" s="46">
        <v>77</v>
      </c>
      <c r="F19" s="46">
        <v>613</v>
      </c>
      <c r="G19" s="46">
        <f t="shared" si="3"/>
        <v>12</v>
      </c>
      <c r="H19" s="45">
        <v>2</v>
      </c>
      <c r="I19" s="45">
        <v>10</v>
      </c>
    </row>
    <row r="22" spans="1:9" x14ac:dyDescent="0.25">
      <c r="A22" s="99" t="s">
        <v>246</v>
      </c>
      <c r="B22" s="99"/>
      <c r="C22" s="99"/>
      <c r="D22" s="99"/>
      <c r="E22" s="99"/>
      <c r="F22" s="99"/>
      <c r="G22" s="99"/>
      <c r="H22" s="99"/>
      <c r="I22" s="99"/>
    </row>
    <row r="23" spans="1:9" x14ac:dyDescent="0.25">
      <c r="A23" s="99" t="s">
        <v>247</v>
      </c>
      <c r="B23" s="99"/>
      <c r="C23" s="99"/>
      <c r="D23" s="99"/>
      <c r="E23" s="99"/>
      <c r="F23" s="99"/>
      <c r="G23" s="99"/>
      <c r="H23" s="99"/>
      <c r="I23" s="99"/>
    </row>
    <row r="53" spans="6:6" x14ac:dyDescent="0.25">
      <c r="F53" s="262" t="s">
        <v>166</v>
      </c>
    </row>
  </sheetData>
  <mergeCells count="6">
    <mergeCell ref="A4:A6"/>
    <mergeCell ref="B4:B6"/>
    <mergeCell ref="C4:C6"/>
    <mergeCell ref="D4:I4"/>
    <mergeCell ref="D5:F5"/>
    <mergeCell ref="G5:I5"/>
  </mergeCells>
  <pageMargins left="0.46" right="0.17" top="0.44" bottom="0.51181102362204722" header="0.28000000000000003" footer="0.27559055118110237"/>
  <pageSetup paperSize="9" scale="64" orientation="portrait" r:id="rId1"/>
  <headerFooter>
    <oddHeader>&amp;C7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Zakresy nazwane</vt:lpstr>
      </vt:variant>
      <vt:variant>
        <vt:i4>2</vt:i4>
      </vt:variant>
    </vt:vector>
  </HeadingPairs>
  <TitlesOfParts>
    <vt:vector size="23" baseType="lpstr">
      <vt:lpstr>strona tyt. </vt:lpstr>
      <vt:lpstr>spis treści </vt:lpstr>
      <vt:lpstr>strona 1 </vt:lpstr>
      <vt:lpstr>strona 2 </vt:lpstr>
      <vt:lpstr>strona  3</vt:lpstr>
      <vt:lpstr>strona  4 </vt:lpstr>
      <vt:lpstr>strona  5 </vt:lpstr>
      <vt:lpstr>strona  6 </vt:lpstr>
      <vt:lpstr>strona  7 </vt:lpstr>
      <vt:lpstr>strona  8 </vt:lpstr>
      <vt:lpstr>strona  9 </vt:lpstr>
      <vt:lpstr>strona 10 </vt:lpstr>
      <vt:lpstr>strona  11 </vt:lpstr>
      <vt:lpstr>strona 12 </vt:lpstr>
      <vt:lpstr>strona 13</vt:lpstr>
      <vt:lpstr>strona 14 </vt:lpstr>
      <vt:lpstr>strona 15 </vt:lpstr>
      <vt:lpstr>strona 16 </vt:lpstr>
      <vt:lpstr>strona 17 </vt:lpstr>
      <vt:lpstr>strona 18 </vt:lpstr>
      <vt:lpstr>strona 19 </vt:lpstr>
      <vt:lpstr>'strona 2 '!Print_Area</vt:lpstr>
      <vt:lpstr>'strona 2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Kosmala</dc:creator>
  <cp:lastModifiedBy>Katarzyna Kosmala</cp:lastModifiedBy>
  <cp:lastPrinted>2025-01-24T13:16:20Z</cp:lastPrinted>
  <dcterms:created xsi:type="dcterms:W3CDTF">2025-01-24T13:14:36Z</dcterms:created>
  <dcterms:modified xsi:type="dcterms:W3CDTF">2025-01-29T08:13:47Z</dcterms:modified>
</cp:coreProperties>
</file>