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drawings/drawing14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5.xml" ContentType="application/vnd.openxmlformats-officedocument.drawing+xml"/>
  <Override PartName="/xl/charts/chart115.xml" ContentType="application/vnd.openxmlformats-officedocument.drawingml.chart+xml"/>
  <Override PartName="/xl/drawings/drawing16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7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8.xml" ContentType="application/vnd.openxmlformats-officedocument.drawing+xml"/>
  <Override PartName="/xl/charts/chart150.xml" ContentType="application/vnd.openxmlformats-officedocument.drawingml.chart+xml"/>
  <Override PartName="/xl/drawings/drawing19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20.xml" ContentType="application/vnd.openxmlformats-officedocument.drawing+xml"/>
  <Override PartName="/xl/charts/chart153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drawings/drawing26.xml" ContentType="application/vnd.openxmlformats-officedocument.drawing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drawings/drawing27.xml" ContentType="application/vnd.openxmlformats-officedocument.drawing+xml"/>
  <Override PartName="/xl/charts/chart214.xml" ContentType="application/vnd.openxmlformats-officedocument.drawingml.chart+xml"/>
  <Override PartName="/xl/drawings/drawing28.xml" ContentType="application/vnd.openxmlformats-officedocument.drawingml.chartshapes+xml"/>
  <Override PartName="/xl/charts/chart215.xml" ContentType="application/vnd.openxmlformats-officedocument.drawingml.chart+xml"/>
  <Override PartName="/xl/drawings/drawing29.xml" ContentType="application/vnd.openxmlformats-officedocument.drawingml.chartshapes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drawings/drawing30.xml" ContentType="application/vnd.openxmlformats-officedocument.drawing+xml"/>
  <Override PartName="/xl/charts/chart222.xml" ContentType="application/vnd.openxmlformats-officedocument.drawingml.chart+xml"/>
  <Override PartName="/xl/drawings/drawing31.xml" ContentType="application/vnd.openxmlformats-officedocument.drawingml.chartshapes+xml"/>
  <Override PartName="/xl/charts/chart223.xml" ContentType="application/vnd.openxmlformats-officedocument.drawingml.chart+xml"/>
  <Override PartName="/xl/drawings/drawing32.xml" ContentType="application/vnd.openxmlformats-officedocument.drawingml.chartshapes+xml"/>
  <Override PartName="/xl/charts/chart224.xml" ContentType="application/vnd.openxmlformats-officedocument.drawingml.chart+xml"/>
  <Override PartName="/xl/drawings/drawing33.xml" ContentType="application/vnd.openxmlformats-officedocument.drawingml.chartshapes+xml"/>
  <Override PartName="/xl/charts/chart225.xml" ContentType="application/vnd.openxmlformats-officedocument.drawingml.chart+xml"/>
  <Override PartName="/xl/drawings/drawing34.xml" ContentType="application/vnd.openxmlformats-officedocument.drawingml.chartshapes+xml"/>
  <Override PartName="/xl/charts/chart226.xml" ContentType="application/vnd.openxmlformats-officedocument.drawingml.chart+xml"/>
  <Override PartName="/xl/drawings/drawing35.xml" ContentType="application/vnd.openxmlformats-officedocument.drawingml.chartshapes+xml"/>
  <Override PartName="/xl/charts/chart227.xml" ContentType="application/vnd.openxmlformats-officedocument.drawingml.chart+xml"/>
  <Override PartName="/xl/drawings/drawing36.xml" ContentType="application/vnd.openxmlformats-officedocument.drawingml.chartshapes+xml"/>
  <Override PartName="/xl/charts/chart228.xml" ContentType="application/vnd.openxmlformats-officedocument.drawingml.chart+xml"/>
  <Override PartName="/xl/drawings/drawing37.xml" ContentType="application/vnd.openxmlformats-officedocument.drawingml.chartshapes+xml"/>
  <Override PartName="/xl/charts/chart229.xml" ContentType="application/vnd.openxmlformats-officedocument.drawingml.chart+xml"/>
  <Override PartName="/xl/drawings/drawing38.xml" ContentType="application/vnd.openxmlformats-officedocument.drawingml.chartshapes+xml"/>
  <Override PartName="/xl/charts/chart230.xml" ContentType="application/vnd.openxmlformats-officedocument.drawingml.chart+xml"/>
  <Override PartName="/xl/drawings/drawing39.xml" ContentType="application/vnd.openxmlformats-officedocument.drawingml.chartshapes+xml"/>
  <Override PartName="/xl/charts/chart231.xml" ContentType="application/vnd.openxmlformats-officedocument.drawingml.chart+xml"/>
  <Override PartName="/xl/drawings/drawing40.xml" ContentType="application/vnd.openxmlformats-officedocument.drawingml.chartshapes+xml"/>
  <Override PartName="/xl/charts/chart232.xml" ContentType="application/vnd.openxmlformats-officedocument.drawingml.chart+xml"/>
  <Override PartName="/xl/drawings/drawing41.xml" ContentType="application/vnd.openxmlformats-officedocument.drawingml.chartshapes+xml"/>
  <Override PartName="/xl/charts/chart233.xml" ContentType="application/vnd.openxmlformats-officedocument.drawingml.chart+xml"/>
  <Override PartName="/xl/drawings/drawing42.xml" ContentType="application/vnd.openxmlformats-officedocument.drawingml.chartshapes+xml"/>
  <Override PartName="/xl/charts/chart234.xml" ContentType="application/vnd.openxmlformats-officedocument.drawingml.chart+xml"/>
  <Override PartName="/xl/drawings/drawing43.xml" ContentType="application/vnd.openxmlformats-officedocument.drawingml.chartshapes+xml"/>
  <Override PartName="/xl/charts/chart235.xml" ContentType="application/vnd.openxmlformats-officedocument.drawingml.chart+xml"/>
  <Override PartName="/xl/drawings/drawing44.xml" ContentType="application/vnd.openxmlformats-officedocument.drawingml.chartshapes+xml"/>
  <Override PartName="/xl/charts/chart236.xml" ContentType="application/vnd.openxmlformats-officedocument.drawingml.chart+xml"/>
  <Override PartName="/xl/drawings/drawing45.xml" ContentType="application/vnd.openxmlformats-officedocument.drawingml.chartshapes+xml"/>
  <Override PartName="/xl/charts/chart237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drawings/drawing49.xml" ContentType="application/vnd.openxmlformats-officedocument.drawingml.chartshapes+xml"/>
  <Override PartName="/xl/charts/chart241.xml" ContentType="application/vnd.openxmlformats-officedocument.drawingml.chart+xml"/>
  <Override PartName="/xl/drawings/drawing50.xml" ContentType="application/vnd.openxmlformats-officedocument.drawingml.chartshapes+xml"/>
  <Override PartName="/xl/charts/chart242.xml" ContentType="application/vnd.openxmlformats-officedocument.drawingml.chart+xml"/>
  <Override PartName="/xl/drawings/drawing51.xml" ContentType="application/vnd.openxmlformats-officedocument.drawingml.chartshapes+xml"/>
  <Override PartName="/xl/charts/chart243.xml" ContentType="application/vnd.openxmlformats-officedocument.drawingml.chart+xml"/>
  <Override PartName="/xl/drawings/drawing52.xml" ContentType="application/vnd.openxmlformats-officedocument.drawingml.chartshapes+xml"/>
  <Override PartName="/xl/charts/chart244.xml" ContentType="application/vnd.openxmlformats-officedocument.drawingml.chart+xml"/>
  <Override PartName="/xl/drawings/drawing53.xml" ContentType="application/vnd.openxmlformats-officedocument.drawingml.chartshapes+xml"/>
  <Override PartName="/xl/charts/chart245.xml" ContentType="application/vnd.openxmlformats-officedocument.drawingml.chart+xml"/>
  <Override PartName="/xl/drawings/drawing54.xml" ContentType="application/vnd.openxmlformats-officedocument.drawingml.chartshapes+xml"/>
  <Override PartName="/xl/charts/chart246.xml" ContentType="application/vnd.openxmlformats-officedocument.drawingml.chart+xml"/>
  <Override PartName="/xl/drawings/drawing55.xml" ContentType="application/vnd.openxmlformats-officedocument.drawing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C:\Users\001095mmil\Documents\Statystyka\MIESIĄC-informacje\informacja gotowa\"/>
    </mc:Choice>
  </mc:AlternateContent>
  <xr:revisionPtr revIDLastSave="0" documentId="8_{4BA5A137-FCC5-4368-A679-89F45A43C47D}" xr6:coauthVersionLast="36" xr6:coauthVersionMax="36" xr10:uidLastSave="{00000000-0000-0000-0000-000000000000}"/>
  <bookViews>
    <workbookView xWindow="14513" yWindow="-13" windowWidth="14350" windowHeight="12810" tabRatio="826" xr2:uid="{00000000-000D-0000-FFFF-FFFF00000000}"/>
  </bookViews>
  <sheets>
    <sheet name="tytuł" sheetId="49" r:id="rId1"/>
    <sheet name="spis treści" sheetId="48" r:id="rId2"/>
    <sheet name="strona1" sheetId="3" r:id="rId3"/>
    <sheet name="strona2" sheetId="4" r:id="rId4"/>
    <sheet name="strona3" sheetId="6" r:id="rId5"/>
    <sheet name="Arkusz4" sheetId="42" r:id="rId6"/>
    <sheet name="Arkusz5" sheetId="43" r:id="rId7"/>
    <sheet name="Arkusz6" sheetId="44" r:id="rId8"/>
    <sheet name="strona7" sheetId="39" r:id="rId9"/>
    <sheet name="strona8" sheetId="40" r:id="rId10"/>
    <sheet name="Arkusz9" sheetId="45" r:id="rId11"/>
    <sheet name="Arkusz11" sheetId="47" state="hidden" r:id="rId12"/>
    <sheet name="Arkusz10" sheetId="46" r:id="rId13"/>
    <sheet name="strona11" sheetId="7" r:id="rId14"/>
    <sheet name="Arkusz12" sheetId="34" r:id="rId15"/>
    <sheet name="strona13" sheetId="8" r:id="rId16"/>
    <sheet name="strona14" sheetId="35" r:id="rId17"/>
    <sheet name="strona 15" sheetId="9" r:id="rId18"/>
    <sheet name="strona 16" sheetId="10" r:id="rId19"/>
    <sheet name="strona 17" sheetId="19" r:id="rId20"/>
    <sheet name="Arkusz18" sheetId="50" r:id="rId21"/>
    <sheet name="Arkusz19" sheetId="51" r:id="rId22"/>
    <sheet name="strona20" sheetId="20" r:id="rId23"/>
    <sheet name="strona21" sheetId="21" r:id="rId24"/>
    <sheet name="strona22" sheetId="36" r:id="rId25"/>
    <sheet name="Arkusz23" sheetId="37" r:id="rId26"/>
    <sheet name="strona24" sheetId="22" r:id="rId27"/>
    <sheet name="strona25" sheetId="23" r:id="rId28"/>
    <sheet name="strona26" sheetId="24" r:id="rId29"/>
    <sheet name="strona27" sheetId="25" r:id="rId30"/>
    <sheet name="strona28" sheetId="28" r:id="rId31"/>
    <sheet name="strona 29" sheetId="29" r:id="rId32"/>
    <sheet name="strona 30" sheetId="30" r:id="rId33"/>
    <sheet name="strona 31" sheetId="32" r:id="rId34"/>
    <sheet name="strona 32" sheetId="52" state="hidden" r:id="rId35"/>
    <sheet name="strona 34" sheetId="53" state="hidden" r:id="rId36"/>
  </sheets>
  <externalReferences>
    <externalReference r:id="rId37"/>
    <externalReference r:id="rId38"/>
  </externalReferences>
  <definedNames>
    <definedName name="Print_Area" localSheetId="1">'spis treści'!$A$2:$I$102</definedName>
    <definedName name="Print_Titles" localSheetId="4">strona3!$1:$8</definedName>
    <definedName name="Print_Titles" localSheetId="9">strona8!$1:$5</definedName>
  </definedNames>
  <calcPr calcId="191029"/>
</workbook>
</file>

<file path=xl/calcChain.xml><?xml version="1.0" encoding="utf-8"?>
<calcChain xmlns="http://schemas.openxmlformats.org/spreadsheetml/2006/main">
  <c r="J24" i="32" l="1"/>
  <c r="H24" i="32"/>
  <c r="F24" i="32"/>
  <c r="D24" i="32"/>
  <c r="J31" i="30"/>
  <c r="H31" i="30"/>
  <c r="F31" i="30"/>
  <c r="D31" i="30"/>
  <c r="K23" i="30"/>
  <c r="J23" i="30"/>
  <c r="I23" i="30"/>
  <c r="H23" i="30"/>
  <c r="G23" i="30"/>
  <c r="F23" i="30"/>
  <c r="E23" i="30"/>
  <c r="D23" i="30"/>
  <c r="K9" i="30"/>
  <c r="J9" i="30"/>
  <c r="I9" i="30"/>
  <c r="H9" i="30"/>
  <c r="G9" i="30"/>
  <c r="G8" i="30" s="1"/>
  <c r="F9" i="30"/>
  <c r="E9" i="30"/>
  <c r="D9" i="30"/>
  <c r="D8" i="30" s="1"/>
  <c r="K8" i="30"/>
  <c r="I8" i="30"/>
  <c r="F8" i="30"/>
  <c r="E8" i="30"/>
  <c r="D34" i="29"/>
  <c r="D33" i="29"/>
  <c r="D32" i="29" s="1"/>
  <c r="H32" i="29"/>
  <c r="G32" i="29"/>
  <c r="F32" i="29"/>
  <c r="E32" i="29"/>
  <c r="D28" i="29"/>
  <c r="H27" i="29"/>
  <c r="G27" i="29"/>
  <c r="G21" i="29" s="1"/>
  <c r="E27" i="29"/>
  <c r="D27" i="29"/>
  <c r="C27" i="29"/>
  <c r="H22" i="29"/>
  <c r="H21" i="29" s="1"/>
  <c r="G22" i="29"/>
  <c r="F22" i="29"/>
  <c r="E22" i="29"/>
  <c r="E21" i="29" s="1"/>
  <c r="D22" i="29"/>
  <c r="C22" i="29"/>
  <c r="F21" i="29"/>
  <c r="C21" i="29"/>
  <c r="H7" i="29"/>
  <c r="G7" i="29"/>
  <c r="F7" i="29"/>
  <c r="E7" i="29"/>
  <c r="H21" i="28"/>
  <c r="G21" i="28"/>
  <c r="F21" i="28"/>
  <c r="E21" i="28"/>
  <c r="H14" i="28"/>
  <c r="F14" i="28"/>
  <c r="E14" i="28"/>
  <c r="H9" i="28"/>
  <c r="H8" i="28" s="1"/>
  <c r="H40" i="28" s="1"/>
  <c r="G9" i="28"/>
  <c r="F9" i="28"/>
  <c r="E9" i="28"/>
  <c r="G8" i="28"/>
  <c r="G40" i="28" s="1"/>
  <c r="F8" i="28"/>
  <c r="F40" i="28" s="1"/>
  <c r="E8" i="28"/>
  <c r="E40" i="28" s="1"/>
  <c r="D21" i="29" l="1"/>
  <c r="H58" i="22"/>
  <c r="I41" i="22"/>
  <c r="I40" i="22"/>
  <c r="I39" i="22"/>
  <c r="I38" i="22"/>
  <c r="I37" i="22"/>
  <c r="I36" i="22"/>
  <c r="I35" i="22"/>
  <c r="I33" i="22"/>
  <c r="I31" i="22"/>
  <c r="I30" i="22"/>
  <c r="I27" i="22"/>
  <c r="I26" i="22"/>
  <c r="H25" i="22"/>
  <c r="I25" i="22" s="1"/>
  <c r="I18" i="22"/>
  <c r="I16" i="22"/>
  <c r="I14" i="22"/>
  <c r="I13" i="22"/>
  <c r="I12" i="22"/>
  <c r="I11" i="22"/>
  <c r="I10" i="22"/>
  <c r="I9" i="22"/>
  <c r="I8" i="22"/>
  <c r="I7" i="22"/>
  <c r="I6" i="22"/>
  <c r="H5" i="22"/>
  <c r="I5" i="22" s="1"/>
  <c r="H39" i="37"/>
  <c r="E39" i="37"/>
  <c r="D39" i="37" s="1"/>
  <c r="H38" i="37"/>
  <c r="E38" i="37"/>
  <c r="D38" i="37" s="1"/>
  <c r="J37" i="37"/>
  <c r="I37" i="37"/>
  <c r="H37" i="37"/>
  <c r="G37" i="37"/>
  <c r="E37" i="37" s="1"/>
  <c r="D37" i="37" s="1"/>
  <c r="F37" i="37"/>
  <c r="H36" i="37"/>
  <c r="D36" i="37" s="1"/>
  <c r="E36" i="37"/>
  <c r="H35" i="37"/>
  <c r="E35" i="37"/>
  <c r="D35" i="37" s="1"/>
  <c r="J34" i="37"/>
  <c r="I34" i="37"/>
  <c r="H34" i="37" s="1"/>
  <c r="G34" i="37"/>
  <c r="F34" i="37"/>
  <c r="E34" i="37"/>
  <c r="H33" i="37"/>
  <c r="E33" i="37"/>
  <c r="D33" i="37"/>
  <c r="H32" i="37"/>
  <c r="D32" i="37" s="1"/>
  <c r="E32" i="37"/>
  <c r="J31" i="37"/>
  <c r="J30" i="37" s="1"/>
  <c r="I31" i="37"/>
  <c r="H31" i="37" s="1"/>
  <c r="G31" i="37"/>
  <c r="G30" i="37" s="1"/>
  <c r="F31" i="37"/>
  <c r="E31" i="37" s="1"/>
  <c r="D31" i="37" s="1"/>
  <c r="I30" i="37"/>
  <c r="H23" i="37"/>
  <c r="E23" i="37"/>
  <c r="H22" i="37"/>
  <c r="E22" i="37"/>
  <c r="H21" i="37"/>
  <c r="E21" i="37"/>
  <c r="H20" i="37"/>
  <c r="E20" i="37"/>
  <c r="H19" i="37"/>
  <c r="E19" i="37"/>
  <c r="H18" i="37"/>
  <c r="E18" i="37"/>
  <c r="H17" i="37"/>
  <c r="E17" i="37"/>
  <c r="H16" i="37"/>
  <c r="E16" i="37"/>
  <c r="H15" i="37"/>
  <c r="E15" i="37"/>
  <c r="H14" i="37"/>
  <c r="E14" i="37"/>
  <c r="H13" i="37"/>
  <c r="E13" i="37"/>
  <c r="G12" i="37"/>
  <c r="H12" i="37" s="1"/>
  <c r="D12" i="37"/>
  <c r="E12" i="37" s="1"/>
  <c r="D41" i="36"/>
  <c r="D40" i="36"/>
  <c r="D39" i="36" s="1"/>
  <c r="F39" i="36"/>
  <c r="E39" i="36"/>
  <c r="F33" i="36"/>
  <c r="E33" i="36"/>
  <c r="D33" i="36"/>
  <c r="F30" i="36"/>
  <c r="F29" i="36" s="1"/>
  <c r="E30" i="36"/>
  <c r="E29" i="36" s="1"/>
  <c r="D30" i="36"/>
  <c r="D29" i="36" s="1"/>
  <c r="H89" i="20"/>
  <c r="D89" i="20"/>
  <c r="C89" i="20" s="1"/>
  <c r="H88" i="20"/>
  <c r="D88" i="20"/>
  <c r="C88" i="20" s="1"/>
  <c r="H87" i="20"/>
  <c r="D87" i="20"/>
  <c r="C87" i="20" s="1"/>
  <c r="H86" i="20"/>
  <c r="D86" i="20"/>
  <c r="C86" i="20"/>
  <c r="H85" i="20"/>
  <c r="D85" i="20"/>
  <c r="C85" i="20" s="1"/>
  <c r="H84" i="20"/>
  <c r="D84" i="20"/>
  <c r="C84" i="20" s="1"/>
  <c r="H83" i="20"/>
  <c r="D83" i="20"/>
  <c r="C83" i="20" s="1"/>
  <c r="H82" i="20"/>
  <c r="D82" i="20"/>
  <c r="C82" i="20"/>
  <c r="H81" i="20"/>
  <c r="D81" i="20"/>
  <c r="C81" i="20" s="1"/>
  <c r="H80" i="20"/>
  <c r="D80" i="20"/>
  <c r="C80" i="20" s="1"/>
  <c r="H79" i="20"/>
  <c r="D79" i="20"/>
  <c r="C79" i="20" s="1"/>
  <c r="H78" i="20"/>
  <c r="D78" i="20"/>
  <c r="C78" i="20"/>
  <c r="H77" i="20"/>
  <c r="D77" i="20"/>
  <c r="C77" i="20" s="1"/>
  <c r="H76" i="20"/>
  <c r="D76" i="20"/>
  <c r="C76" i="20" s="1"/>
  <c r="H75" i="20"/>
  <c r="D75" i="20"/>
  <c r="C75" i="20" s="1"/>
  <c r="H74" i="20"/>
  <c r="D74" i="20"/>
  <c r="C74" i="20"/>
  <c r="H73" i="20"/>
  <c r="D73" i="20"/>
  <c r="C73" i="20" s="1"/>
  <c r="H72" i="20"/>
  <c r="D72" i="20"/>
  <c r="C72" i="20" s="1"/>
  <c r="H71" i="20"/>
  <c r="D71" i="20"/>
  <c r="C71" i="20" s="1"/>
  <c r="H70" i="20"/>
  <c r="D70" i="20"/>
  <c r="C70" i="20"/>
  <c r="H69" i="20"/>
  <c r="D69" i="20"/>
  <c r="C69" i="20" s="1"/>
  <c r="H68" i="20"/>
  <c r="D68" i="20"/>
  <c r="C68" i="20" s="1"/>
  <c r="H67" i="20"/>
  <c r="D67" i="20"/>
  <c r="C67" i="20" s="1"/>
  <c r="H66" i="20"/>
  <c r="D66" i="20"/>
  <c r="C66" i="20"/>
  <c r="H65" i="20"/>
  <c r="C65" i="20" s="1"/>
  <c r="D65" i="20"/>
  <c r="H64" i="20"/>
  <c r="D64" i="20"/>
  <c r="C64" i="20" s="1"/>
  <c r="H63" i="20"/>
  <c r="D63" i="20"/>
  <c r="C63" i="20" s="1"/>
  <c r="H62" i="20"/>
  <c r="D62" i="20"/>
  <c r="C62" i="20"/>
  <c r="H61" i="20"/>
  <c r="D61" i="20"/>
  <c r="C61" i="20"/>
  <c r="H60" i="20"/>
  <c r="D60" i="20"/>
  <c r="C60" i="20" s="1"/>
  <c r="H59" i="20"/>
  <c r="D59" i="20"/>
  <c r="C59" i="20" s="1"/>
  <c r="H58" i="20"/>
  <c r="D58" i="20"/>
  <c r="C58" i="20"/>
  <c r="H57" i="20"/>
  <c r="D57" i="20"/>
  <c r="C57" i="20"/>
  <c r="H56" i="20"/>
  <c r="C56" i="20" s="1"/>
  <c r="D56" i="20"/>
  <c r="H55" i="20"/>
  <c r="D55" i="20"/>
  <c r="C55" i="20" s="1"/>
  <c r="H54" i="20"/>
  <c r="D54" i="20"/>
  <c r="C54" i="20"/>
  <c r="H53" i="20"/>
  <c r="D53" i="20"/>
  <c r="C53" i="20" s="1"/>
  <c r="H52" i="20"/>
  <c r="C52" i="20" s="1"/>
  <c r="D52" i="20"/>
  <c r="H51" i="20"/>
  <c r="D51" i="20"/>
  <c r="C51" i="20" s="1"/>
  <c r="H50" i="20"/>
  <c r="D50" i="20"/>
  <c r="C50" i="20"/>
  <c r="H49" i="20"/>
  <c r="D49" i="20"/>
  <c r="C49" i="20"/>
  <c r="H48" i="20"/>
  <c r="D48" i="20"/>
  <c r="C48" i="20" s="1"/>
  <c r="H47" i="20"/>
  <c r="D47" i="20"/>
  <c r="C47" i="20" s="1"/>
  <c r="H46" i="20"/>
  <c r="D46" i="20"/>
  <c r="C46" i="20"/>
  <c r="H45" i="20"/>
  <c r="D45" i="20"/>
  <c r="C45" i="20" s="1"/>
  <c r="H44" i="20"/>
  <c r="D44" i="20"/>
  <c r="C44" i="20" s="1"/>
  <c r="H43" i="20"/>
  <c r="D43" i="20"/>
  <c r="C43" i="20" s="1"/>
  <c r="H42" i="20"/>
  <c r="D42" i="20"/>
  <c r="C42" i="20"/>
  <c r="H41" i="20"/>
  <c r="D41" i="20"/>
  <c r="C41" i="20" s="1"/>
  <c r="H40" i="20"/>
  <c r="D40" i="20"/>
  <c r="C40" i="20" s="1"/>
  <c r="H39" i="20"/>
  <c r="D39" i="20"/>
  <c r="C39" i="20" s="1"/>
  <c r="H38" i="20"/>
  <c r="D38" i="20"/>
  <c r="C38" i="20"/>
  <c r="H37" i="20"/>
  <c r="D37" i="20"/>
  <c r="C37" i="20" s="1"/>
  <c r="H36" i="20"/>
  <c r="D36" i="20"/>
  <c r="C36" i="20" s="1"/>
  <c r="H35" i="20"/>
  <c r="D35" i="20"/>
  <c r="C35" i="20" s="1"/>
  <c r="H34" i="20"/>
  <c r="D34" i="20"/>
  <c r="C34" i="20"/>
  <c r="H33" i="20"/>
  <c r="D33" i="20"/>
  <c r="C33" i="20" s="1"/>
  <c r="H32" i="20"/>
  <c r="D32" i="20"/>
  <c r="C32" i="20" s="1"/>
  <c r="H31" i="20"/>
  <c r="D31" i="20"/>
  <c r="C31" i="20" s="1"/>
  <c r="H30" i="20"/>
  <c r="D30" i="20"/>
  <c r="C30" i="20"/>
  <c r="H29" i="20"/>
  <c r="D29" i="20"/>
  <c r="C29" i="20" s="1"/>
  <c r="H28" i="20"/>
  <c r="D28" i="20"/>
  <c r="C28" i="20" s="1"/>
  <c r="H27" i="20"/>
  <c r="D27" i="20"/>
  <c r="C27" i="20" s="1"/>
  <c r="H26" i="20"/>
  <c r="D26" i="20"/>
  <c r="C26" i="20"/>
  <c r="H25" i="20"/>
  <c r="D25" i="20"/>
  <c r="C25" i="20" s="1"/>
  <c r="H24" i="20"/>
  <c r="D24" i="20"/>
  <c r="C24" i="20" s="1"/>
  <c r="H23" i="20"/>
  <c r="D23" i="20"/>
  <c r="C23" i="20" s="1"/>
  <c r="H22" i="20"/>
  <c r="D22" i="20"/>
  <c r="C22" i="20"/>
  <c r="H21" i="20"/>
  <c r="D21" i="20"/>
  <c r="C21" i="20" s="1"/>
  <c r="H20" i="20"/>
  <c r="D20" i="20"/>
  <c r="C20" i="20" s="1"/>
  <c r="H19" i="20"/>
  <c r="D19" i="20"/>
  <c r="C19" i="20" s="1"/>
  <c r="H18" i="20"/>
  <c r="D18" i="20"/>
  <c r="C18" i="20"/>
  <c r="H17" i="20"/>
  <c r="D17" i="20"/>
  <c r="C17" i="20"/>
  <c r="H16" i="20"/>
  <c r="D16" i="20"/>
  <c r="C16" i="20" s="1"/>
  <c r="H15" i="20"/>
  <c r="D15" i="20"/>
  <c r="C15" i="20" s="1"/>
  <c r="H14" i="20"/>
  <c r="D14" i="20"/>
  <c r="C14" i="20"/>
  <c r="H13" i="20"/>
  <c r="D13" i="20"/>
  <c r="C13" i="20" s="1"/>
  <c r="H12" i="20"/>
  <c r="C12" i="20" s="1"/>
  <c r="D12" i="20"/>
  <c r="H11" i="20"/>
  <c r="D11" i="20"/>
  <c r="C11" i="20" s="1"/>
  <c r="H10" i="20"/>
  <c r="D10" i="20"/>
  <c r="C10" i="20"/>
  <c r="H9" i="20"/>
  <c r="D9" i="20"/>
  <c r="C9" i="20" s="1"/>
  <c r="H8" i="20"/>
  <c r="H6" i="20" s="1"/>
  <c r="D8" i="20"/>
  <c r="C8" i="20" s="1"/>
  <c r="H7" i="20"/>
  <c r="D7" i="20"/>
  <c r="C7" i="20" s="1"/>
  <c r="K6" i="20"/>
  <c r="J6" i="20"/>
  <c r="I6" i="20"/>
  <c r="G6" i="20"/>
  <c r="F6" i="20"/>
  <c r="E6" i="20"/>
  <c r="C58" i="51"/>
  <c r="C57" i="51"/>
  <c r="C56" i="51"/>
  <c r="C55" i="51"/>
  <c r="C54" i="51"/>
  <c r="C53" i="51"/>
  <c r="C52" i="51"/>
  <c r="C51" i="51"/>
  <c r="C50" i="51"/>
  <c r="C49" i="51"/>
  <c r="C48" i="51"/>
  <c r="C47" i="51"/>
  <c r="C46" i="51"/>
  <c r="C45" i="51" s="1"/>
  <c r="E45" i="51"/>
  <c r="D45" i="51"/>
  <c r="E6" i="51"/>
  <c r="C6" i="51"/>
  <c r="D17" i="50"/>
  <c r="D16" i="50"/>
  <c r="D15" i="50"/>
  <c r="D14" i="50"/>
  <c r="D13" i="50"/>
  <c r="D12" i="50"/>
  <c r="D11" i="50"/>
  <c r="D10" i="50"/>
  <c r="D9" i="50"/>
  <c r="D8" i="50"/>
  <c r="D7" i="50"/>
  <c r="C6" i="50"/>
  <c r="D6" i="50" s="1"/>
  <c r="E30" i="46"/>
  <c r="E29" i="46"/>
  <c r="E28" i="46"/>
  <c r="E27" i="46"/>
  <c r="E26" i="46"/>
  <c r="E25" i="46"/>
  <c r="E24" i="46"/>
  <c r="E23" i="46"/>
  <c r="E22" i="46"/>
  <c r="E21" i="46"/>
  <c r="D21" i="46"/>
  <c r="C21" i="46"/>
  <c r="B21" i="46"/>
  <c r="E20" i="46"/>
  <c r="E19" i="46"/>
  <c r="E18" i="46"/>
  <c r="E17" i="46"/>
  <c r="E16" i="46"/>
  <c r="E15" i="46"/>
  <c r="D14" i="46"/>
  <c r="E14" i="46" s="1"/>
  <c r="C14" i="46"/>
  <c r="B14" i="46"/>
  <c r="E13" i="46"/>
  <c r="E12" i="46"/>
  <c r="E11" i="46"/>
  <c r="E10" i="46"/>
  <c r="E9" i="46"/>
  <c r="E8" i="46"/>
  <c r="E7" i="46"/>
  <c r="D6" i="46"/>
  <c r="E6" i="46" s="1"/>
  <c r="C6" i="46"/>
  <c r="B6" i="46"/>
  <c r="E48" i="45"/>
  <c r="E47" i="45"/>
  <c r="E46" i="45"/>
  <c r="E45" i="45"/>
  <c r="E44" i="45"/>
  <c r="E43" i="45"/>
  <c r="E42" i="45"/>
  <c r="E41" i="45"/>
  <c r="E40" i="45"/>
  <c r="E39" i="45"/>
  <c r="E38" i="45"/>
  <c r="E37" i="45"/>
  <c r="E36" i="45"/>
  <c r="E35" i="45"/>
  <c r="D34" i="45"/>
  <c r="E34" i="45" s="1"/>
  <c r="C34" i="45"/>
  <c r="B34" i="45"/>
  <c r="E33" i="45"/>
  <c r="E32" i="45"/>
  <c r="E31" i="45"/>
  <c r="E30" i="45"/>
  <c r="E29" i="45"/>
  <c r="E28" i="45"/>
  <c r="E27" i="45"/>
  <c r="E26" i="45"/>
  <c r="E25" i="45"/>
  <c r="E24" i="45"/>
  <c r="D23" i="45"/>
  <c r="E23" i="45" s="1"/>
  <c r="C23" i="45"/>
  <c r="B23" i="45"/>
  <c r="E22" i="45"/>
  <c r="E21" i="45"/>
  <c r="E20" i="45"/>
  <c r="E19" i="45"/>
  <c r="E18" i="45"/>
  <c r="E17" i="45"/>
  <c r="E16" i="45"/>
  <c r="E15" i="45"/>
  <c r="D15" i="45"/>
  <c r="C15" i="45"/>
  <c r="B15" i="45"/>
  <c r="E14" i="45"/>
  <c r="E13" i="45"/>
  <c r="E12" i="45"/>
  <c r="E11" i="45"/>
  <c r="E10" i="45"/>
  <c r="E9" i="45"/>
  <c r="E8" i="45"/>
  <c r="E7" i="45"/>
  <c r="E6" i="45"/>
  <c r="D6" i="45"/>
  <c r="C6" i="45"/>
  <c r="B6" i="45"/>
  <c r="E52" i="40"/>
  <c r="E51" i="40"/>
  <c r="E50" i="40"/>
  <c r="E49" i="40"/>
  <c r="E48" i="40"/>
  <c r="E47" i="40"/>
  <c r="E46" i="40"/>
  <c r="E45" i="40"/>
  <c r="D44" i="40"/>
  <c r="E44" i="40" s="1"/>
  <c r="C44" i="40"/>
  <c r="B44" i="40"/>
  <c r="E43" i="40"/>
  <c r="E42" i="40"/>
  <c r="E41" i="40"/>
  <c r="E40" i="40"/>
  <c r="E39" i="40"/>
  <c r="E38" i="40"/>
  <c r="E37" i="40"/>
  <c r="E36" i="40"/>
  <c r="E35" i="40"/>
  <c r="E34" i="40"/>
  <c r="D33" i="40"/>
  <c r="E33" i="40" s="1"/>
  <c r="C33" i="40"/>
  <c r="B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D19" i="40"/>
  <c r="E19" i="40" s="1"/>
  <c r="C19" i="40"/>
  <c r="B19" i="40"/>
  <c r="E18" i="40"/>
  <c r="E17" i="40"/>
  <c r="E16" i="40"/>
  <c r="E15" i="40"/>
  <c r="E14" i="40"/>
  <c r="E13" i="40"/>
  <c r="E12" i="40"/>
  <c r="E11" i="40"/>
  <c r="E10" i="40"/>
  <c r="E9" i="40"/>
  <c r="E8" i="40"/>
  <c r="D7" i="40"/>
  <c r="E7" i="40" s="1"/>
  <c r="C7" i="40"/>
  <c r="B7" i="40"/>
  <c r="D54" i="44"/>
  <c r="H54" i="44" s="1"/>
  <c r="D53" i="44"/>
  <c r="H53" i="44" s="1"/>
  <c r="D52" i="44"/>
  <c r="H52" i="44" s="1"/>
  <c r="D51" i="44"/>
  <c r="H51" i="44" s="1"/>
  <c r="D50" i="44"/>
  <c r="H50" i="44" s="1"/>
  <c r="D49" i="44"/>
  <c r="H49" i="44" s="1"/>
  <c r="D48" i="44"/>
  <c r="H48" i="44" s="1"/>
  <c r="D47" i="44"/>
  <c r="H47" i="44" s="1"/>
  <c r="D46" i="44"/>
  <c r="H46" i="44" s="1"/>
  <c r="D45" i="44"/>
  <c r="H45" i="44" s="1"/>
  <c r="D44" i="44"/>
  <c r="H44" i="44" s="1"/>
  <c r="D43" i="44"/>
  <c r="H43" i="44" s="1"/>
  <c r="D42" i="44"/>
  <c r="H42" i="44" s="1"/>
  <c r="D41" i="44"/>
  <c r="H41" i="44" s="1"/>
  <c r="D40" i="44"/>
  <c r="H40" i="44" s="1"/>
  <c r="D39" i="44"/>
  <c r="D38" i="44" s="1"/>
  <c r="M38" i="44"/>
  <c r="L38" i="44"/>
  <c r="K38" i="44"/>
  <c r="J38" i="44"/>
  <c r="I38" i="44"/>
  <c r="G38" i="44"/>
  <c r="F38" i="44"/>
  <c r="E38" i="44"/>
  <c r="C38" i="44"/>
  <c r="B38" i="44"/>
  <c r="D37" i="44"/>
  <c r="H37" i="44" s="1"/>
  <c r="D36" i="44"/>
  <c r="H36" i="44" s="1"/>
  <c r="D35" i="44"/>
  <c r="H35" i="44" s="1"/>
  <c r="D34" i="44"/>
  <c r="H34" i="44" s="1"/>
  <c r="D33" i="44"/>
  <c r="H33" i="44" s="1"/>
  <c r="D32" i="44"/>
  <c r="H32" i="44" s="1"/>
  <c r="D31" i="44"/>
  <c r="H31" i="44" s="1"/>
  <c r="D30" i="44"/>
  <c r="H30" i="44" s="1"/>
  <c r="D29" i="44"/>
  <c r="H29" i="44" s="1"/>
  <c r="D28" i="44"/>
  <c r="H28" i="44" s="1"/>
  <c r="D27" i="44"/>
  <c r="H27" i="44" s="1"/>
  <c r="M26" i="44"/>
  <c r="L26" i="44"/>
  <c r="K26" i="44"/>
  <c r="J26" i="44"/>
  <c r="I26" i="44"/>
  <c r="G26" i="44"/>
  <c r="F26" i="44"/>
  <c r="E26" i="44"/>
  <c r="D26" i="44"/>
  <c r="C26" i="44"/>
  <c r="B26" i="44"/>
  <c r="D25" i="44"/>
  <c r="H25" i="44" s="1"/>
  <c r="D24" i="44"/>
  <c r="H24" i="44" s="1"/>
  <c r="D23" i="44"/>
  <c r="H23" i="44" s="1"/>
  <c r="D22" i="44"/>
  <c r="H22" i="44" s="1"/>
  <c r="D21" i="44"/>
  <c r="H21" i="44" s="1"/>
  <c r="D20" i="44"/>
  <c r="H20" i="44" s="1"/>
  <c r="D19" i="44"/>
  <c r="H19" i="44" s="1"/>
  <c r="D18" i="44"/>
  <c r="H18" i="44" s="1"/>
  <c r="D17" i="44"/>
  <c r="H17" i="44" s="1"/>
  <c r="D16" i="44"/>
  <c r="H16" i="44" s="1"/>
  <c r="D15" i="44"/>
  <c r="H15" i="44" s="1"/>
  <c r="D14" i="44"/>
  <c r="H14" i="44" s="1"/>
  <c r="D13" i="44"/>
  <c r="H13" i="44" s="1"/>
  <c r="D12" i="44"/>
  <c r="H12" i="44" s="1"/>
  <c r="D11" i="44"/>
  <c r="H11" i="44" s="1"/>
  <c r="D10" i="44"/>
  <c r="H10" i="44" s="1"/>
  <c r="M9" i="44"/>
  <c r="L9" i="44"/>
  <c r="K9" i="44"/>
  <c r="J9" i="44"/>
  <c r="I9" i="44"/>
  <c r="G9" i="44"/>
  <c r="F9" i="44"/>
  <c r="E9" i="44"/>
  <c r="D9" i="44"/>
  <c r="C9" i="44"/>
  <c r="B9" i="44"/>
  <c r="H63" i="43"/>
  <c r="D63" i="43"/>
  <c r="D62" i="43"/>
  <c r="H62" i="43" s="1"/>
  <c r="H61" i="43"/>
  <c r="D61" i="43"/>
  <c r="D60" i="43"/>
  <c r="H60" i="43" s="1"/>
  <c r="H59" i="43"/>
  <c r="D59" i="43"/>
  <c r="D58" i="43"/>
  <c r="H58" i="43" s="1"/>
  <c r="H57" i="43"/>
  <c r="D57" i="43"/>
  <c r="D56" i="43"/>
  <c r="H56" i="43" s="1"/>
  <c r="H55" i="43"/>
  <c r="D55" i="43"/>
  <c r="D54" i="43"/>
  <c r="H54" i="43" s="1"/>
  <c r="H53" i="43"/>
  <c r="D53" i="43"/>
  <c r="D52" i="43"/>
  <c r="H52" i="43" s="1"/>
  <c r="H51" i="43"/>
  <c r="D51" i="43"/>
  <c r="D50" i="43"/>
  <c r="H50" i="43" s="1"/>
  <c r="H49" i="43"/>
  <c r="D49" i="43"/>
  <c r="D48" i="43"/>
  <c r="H48" i="43" s="1"/>
  <c r="H47" i="43"/>
  <c r="D47" i="43"/>
  <c r="D46" i="43"/>
  <c r="H46" i="43" s="1"/>
  <c r="H45" i="43"/>
  <c r="D45" i="43"/>
  <c r="D44" i="43"/>
  <c r="H44" i="43" s="1"/>
  <c r="H43" i="43"/>
  <c r="D43" i="43"/>
  <c r="M42" i="43"/>
  <c r="L42" i="43"/>
  <c r="K42" i="43"/>
  <c r="J42" i="43"/>
  <c r="I42" i="43"/>
  <c r="G42" i="43"/>
  <c r="F42" i="43"/>
  <c r="E42" i="43"/>
  <c r="D42" i="43"/>
  <c r="C42" i="43"/>
  <c r="B42" i="43"/>
  <c r="D41" i="43"/>
  <c r="H41" i="43" s="1"/>
  <c r="H40" i="43"/>
  <c r="D40" i="43"/>
  <c r="D39" i="43"/>
  <c r="H39" i="43" s="1"/>
  <c r="H38" i="43"/>
  <c r="D38" i="43"/>
  <c r="D37" i="43"/>
  <c r="H37" i="43" s="1"/>
  <c r="H36" i="43"/>
  <c r="D36" i="43"/>
  <c r="D35" i="43"/>
  <c r="H35" i="43" s="1"/>
  <c r="H34" i="43"/>
  <c r="D34" i="43"/>
  <c r="D33" i="43"/>
  <c r="H33" i="43" s="1"/>
  <c r="H32" i="43"/>
  <c r="D32" i="43"/>
  <c r="D31" i="43"/>
  <c r="H31" i="43" s="1"/>
  <c r="H30" i="43"/>
  <c r="D30" i="43"/>
  <c r="D29" i="43"/>
  <c r="H29" i="43" s="1"/>
  <c r="H28" i="43"/>
  <c r="D28" i="43"/>
  <c r="D27" i="43"/>
  <c r="H27" i="43" s="1"/>
  <c r="H26" i="43"/>
  <c r="D26" i="43"/>
  <c r="D25" i="43"/>
  <c r="H25" i="43" s="1"/>
  <c r="H24" i="43"/>
  <c r="D24" i="43"/>
  <c r="M23" i="43"/>
  <c r="L23" i="43"/>
  <c r="K23" i="43"/>
  <c r="J23" i="43"/>
  <c r="I23" i="43"/>
  <c r="G23" i="43"/>
  <c r="F23" i="43"/>
  <c r="E23" i="43"/>
  <c r="D23" i="43"/>
  <c r="C23" i="43"/>
  <c r="B23" i="43"/>
  <c r="D22" i="43"/>
  <c r="H22" i="43" s="1"/>
  <c r="H21" i="43"/>
  <c r="D21" i="43"/>
  <c r="D20" i="43"/>
  <c r="H20" i="43" s="1"/>
  <c r="H19" i="43"/>
  <c r="D19" i="43"/>
  <c r="D18" i="43"/>
  <c r="H18" i="43" s="1"/>
  <c r="H17" i="43"/>
  <c r="D17" i="43"/>
  <c r="D16" i="43"/>
  <c r="H16" i="43" s="1"/>
  <c r="H15" i="43"/>
  <c r="D15" i="43"/>
  <c r="D14" i="43"/>
  <c r="H14" i="43" s="1"/>
  <c r="H13" i="43"/>
  <c r="D13" i="43"/>
  <c r="D12" i="43"/>
  <c r="H12" i="43" s="1"/>
  <c r="H11" i="43"/>
  <c r="D11" i="43"/>
  <c r="D10" i="43"/>
  <c r="D9" i="43" s="1"/>
  <c r="M9" i="43"/>
  <c r="L9" i="43"/>
  <c r="K9" i="43"/>
  <c r="J9" i="43"/>
  <c r="I9" i="43"/>
  <c r="G9" i="43"/>
  <c r="F9" i="43"/>
  <c r="E9" i="43"/>
  <c r="C9" i="43"/>
  <c r="B9" i="43"/>
  <c r="D53" i="42"/>
  <c r="H53" i="42" s="1"/>
  <c r="D52" i="42"/>
  <c r="H52" i="42" s="1"/>
  <c r="D51" i="42"/>
  <c r="H51" i="42" s="1"/>
  <c r="D50" i="42"/>
  <c r="H50" i="42" s="1"/>
  <c r="D49" i="42"/>
  <c r="H49" i="42" s="1"/>
  <c r="D48" i="42"/>
  <c r="H48" i="42" s="1"/>
  <c r="D47" i="42"/>
  <c r="H47" i="42" s="1"/>
  <c r="D46" i="42"/>
  <c r="H46" i="42" s="1"/>
  <c r="D45" i="42"/>
  <c r="H45" i="42" s="1"/>
  <c r="D44" i="42"/>
  <c r="H44" i="42" s="1"/>
  <c r="M43" i="42"/>
  <c r="L43" i="42"/>
  <c r="K43" i="42"/>
  <c r="J43" i="42"/>
  <c r="I43" i="42"/>
  <c r="G43" i="42"/>
  <c r="F43" i="42"/>
  <c r="E43" i="42"/>
  <c r="D43" i="42"/>
  <c r="C43" i="42"/>
  <c r="B43" i="42"/>
  <c r="D42" i="42"/>
  <c r="H42" i="42" s="1"/>
  <c r="D41" i="42"/>
  <c r="H41" i="42" s="1"/>
  <c r="D40" i="42"/>
  <c r="H40" i="42" s="1"/>
  <c r="D39" i="42"/>
  <c r="H39" i="42" s="1"/>
  <c r="D38" i="42"/>
  <c r="H38" i="42" s="1"/>
  <c r="D37" i="42"/>
  <c r="H37" i="42" s="1"/>
  <c r="D36" i="42"/>
  <c r="H36" i="42" s="1"/>
  <c r="D35" i="42"/>
  <c r="H35" i="42" s="1"/>
  <c r="D34" i="42"/>
  <c r="H34" i="42" s="1"/>
  <c r="D33" i="42"/>
  <c r="H33" i="42" s="1"/>
  <c r="D32" i="42"/>
  <c r="D31" i="42" s="1"/>
  <c r="M31" i="42"/>
  <c r="L31" i="42"/>
  <c r="K31" i="42"/>
  <c r="J31" i="42"/>
  <c r="I31" i="42"/>
  <c r="G31" i="42"/>
  <c r="F31" i="42"/>
  <c r="E31" i="42"/>
  <c r="C31" i="42"/>
  <c r="B31" i="42"/>
  <c r="D30" i="42"/>
  <c r="H30" i="42" s="1"/>
  <c r="D29" i="42"/>
  <c r="H29" i="42" s="1"/>
  <c r="D28" i="42"/>
  <c r="H28" i="42" s="1"/>
  <c r="D27" i="42"/>
  <c r="H27" i="42" s="1"/>
  <c r="D26" i="42"/>
  <c r="H26" i="42" s="1"/>
  <c r="D25" i="42"/>
  <c r="H25" i="42" s="1"/>
  <c r="D24" i="42"/>
  <c r="H24" i="42" s="1"/>
  <c r="D23" i="42"/>
  <c r="H23" i="42" s="1"/>
  <c r="D22" i="42"/>
  <c r="H22" i="42" s="1"/>
  <c r="D21" i="42"/>
  <c r="H21" i="42" s="1"/>
  <c r="D20" i="42"/>
  <c r="H20" i="42" s="1"/>
  <c r="D19" i="42"/>
  <c r="H19" i="42" s="1"/>
  <c r="D18" i="42"/>
  <c r="H18" i="42" s="1"/>
  <c r="D17" i="42"/>
  <c r="H17" i="42" s="1"/>
  <c r="D16" i="42"/>
  <c r="H16" i="42" s="1"/>
  <c r="D15" i="42"/>
  <c r="H15" i="42" s="1"/>
  <c r="D14" i="42"/>
  <c r="H14" i="42" s="1"/>
  <c r="D13" i="42"/>
  <c r="H13" i="42" s="1"/>
  <c r="D12" i="42"/>
  <c r="H12" i="42" s="1"/>
  <c r="D11" i="42"/>
  <c r="H11" i="42" s="1"/>
  <c r="D10" i="42"/>
  <c r="H10" i="42" s="1"/>
  <c r="M9" i="42"/>
  <c r="L9" i="42"/>
  <c r="K9" i="42"/>
  <c r="J9" i="42"/>
  <c r="I9" i="42"/>
  <c r="G9" i="42"/>
  <c r="F9" i="42"/>
  <c r="E9" i="42"/>
  <c r="D9" i="42"/>
  <c r="C9" i="42"/>
  <c r="B9" i="42"/>
  <c r="D61" i="6"/>
  <c r="H61" i="6" s="1"/>
  <c r="D60" i="6"/>
  <c r="H60" i="6" s="1"/>
  <c r="D59" i="6"/>
  <c r="H59" i="6" s="1"/>
  <c r="D58" i="6"/>
  <c r="H58" i="6" s="1"/>
  <c r="D57" i="6"/>
  <c r="H57" i="6" s="1"/>
  <c r="D56" i="6"/>
  <c r="H56" i="6" s="1"/>
  <c r="D55" i="6"/>
  <c r="H55" i="6" s="1"/>
  <c r="D54" i="6"/>
  <c r="H54" i="6" s="1"/>
  <c r="D53" i="6"/>
  <c r="H53" i="6" s="1"/>
  <c r="D52" i="6"/>
  <c r="H52" i="6" s="1"/>
  <c r="D51" i="6"/>
  <c r="H51" i="6" s="1"/>
  <c r="D50" i="6"/>
  <c r="H50" i="6" s="1"/>
  <c r="D49" i="6"/>
  <c r="H49" i="6" s="1"/>
  <c r="D48" i="6"/>
  <c r="H48" i="6" s="1"/>
  <c r="D47" i="6"/>
  <c r="H47" i="6" s="1"/>
  <c r="D46" i="6"/>
  <c r="H46" i="6" s="1"/>
  <c r="D45" i="6"/>
  <c r="H45" i="6" s="1"/>
  <c r="D44" i="6"/>
  <c r="H44" i="6" s="1"/>
  <c r="D43" i="6"/>
  <c r="H43" i="6" s="1"/>
  <c r="D42" i="6"/>
  <c r="H42" i="6" s="1"/>
  <c r="D41" i="6"/>
  <c r="H41" i="6" s="1"/>
  <c r="D40" i="6"/>
  <c r="D39" i="6" s="1"/>
  <c r="M39" i="6"/>
  <c r="L39" i="6"/>
  <c r="K39" i="6"/>
  <c r="J39" i="6"/>
  <c r="I39" i="6"/>
  <c r="G39" i="6"/>
  <c r="F39" i="6"/>
  <c r="E39" i="6"/>
  <c r="C39" i="6"/>
  <c r="B39" i="6"/>
  <c r="H38" i="6"/>
  <c r="D38" i="6"/>
  <c r="D37" i="6"/>
  <c r="H37" i="6" s="1"/>
  <c r="H36" i="6"/>
  <c r="D36" i="6"/>
  <c r="D35" i="6"/>
  <c r="H35" i="6" s="1"/>
  <c r="H34" i="6"/>
  <c r="D34" i="6"/>
  <c r="D33" i="6"/>
  <c r="H33" i="6" s="1"/>
  <c r="H32" i="6"/>
  <c r="D32" i="6"/>
  <c r="D31" i="6"/>
  <c r="H31" i="6" s="1"/>
  <c r="H30" i="6"/>
  <c r="D30" i="6"/>
  <c r="D29" i="6"/>
  <c r="H29" i="6" s="1"/>
  <c r="H28" i="6"/>
  <c r="D28" i="6"/>
  <c r="D27" i="6"/>
  <c r="H27" i="6" s="1"/>
  <c r="H26" i="6"/>
  <c r="D26" i="6"/>
  <c r="D25" i="6"/>
  <c r="H25" i="6" s="1"/>
  <c r="H24" i="6"/>
  <c r="D24" i="6"/>
  <c r="D23" i="6"/>
  <c r="H23" i="6" s="1"/>
  <c r="H22" i="6"/>
  <c r="D22" i="6"/>
  <c r="D21" i="6"/>
  <c r="H21" i="6" s="1"/>
  <c r="H20" i="6"/>
  <c r="D20" i="6"/>
  <c r="D19" i="6"/>
  <c r="H19" i="6" s="1"/>
  <c r="H18" i="6"/>
  <c r="D18" i="6"/>
  <c r="D17" i="6"/>
  <c r="H17" i="6" s="1"/>
  <c r="H16" i="6"/>
  <c r="D16" i="6"/>
  <c r="D15" i="6"/>
  <c r="H15" i="6" s="1"/>
  <c r="H14" i="6"/>
  <c r="D14" i="6"/>
  <c r="D13" i="6"/>
  <c r="H13" i="6" s="1"/>
  <c r="H12" i="6"/>
  <c r="D12" i="6"/>
  <c r="D11" i="6"/>
  <c r="D10" i="6" s="1"/>
  <c r="M10" i="6"/>
  <c r="L10" i="6"/>
  <c r="K10" i="6"/>
  <c r="J10" i="6"/>
  <c r="I10" i="6"/>
  <c r="G10" i="6"/>
  <c r="F10" i="6"/>
  <c r="E10" i="6"/>
  <c r="C10" i="6"/>
  <c r="B10" i="6"/>
  <c r="H30" i="37" l="1"/>
  <c r="D34" i="37"/>
  <c r="F30" i="37"/>
  <c r="E30" i="37" s="1"/>
  <c r="D30" i="37" s="1"/>
  <c r="D6" i="20"/>
  <c r="C6" i="20" s="1"/>
  <c r="H26" i="44"/>
  <c r="H9" i="44"/>
  <c r="H39" i="44"/>
  <c r="H38" i="44" s="1"/>
  <c r="H42" i="43"/>
  <c r="H23" i="43"/>
  <c r="H10" i="43"/>
  <c r="H9" i="43" s="1"/>
  <c r="H9" i="42"/>
  <c r="H43" i="42"/>
  <c r="H32" i="42"/>
  <c r="H31" i="42" s="1"/>
  <c r="H11" i="6"/>
  <c r="H10" i="6" s="1"/>
  <c r="H40" i="6"/>
  <c r="H39" i="6" s="1"/>
  <c r="J54" i="52" l="1"/>
  <c r="H54" i="52"/>
  <c r="F54" i="52"/>
  <c r="D54" i="52"/>
  <c r="J44" i="52"/>
  <c r="H44" i="52"/>
  <c r="F44" i="52"/>
  <c r="D44" i="52"/>
  <c r="J37" i="52"/>
  <c r="H37" i="52"/>
  <c r="F37" i="52"/>
  <c r="D37" i="52"/>
  <c r="J25" i="52"/>
  <c r="H25" i="52"/>
  <c r="F25" i="52"/>
  <c r="D25" i="52"/>
  <c r="J16" i="52"/>
  <c r="H16" i="52"/>
  <c r="F16" i="52"/>
  <c r="D16" i="52"/>
  <c r="J7" i="52"/>
  <c r="H7" i="52"/>
  <c r="F7" i="52"/>
  <c r="D7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B21" authorId="0" shapeId="0" xr:uid="{496790D2-1601-4748-A593-78162C4D39D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849 m-c ale + 3 m-za na izbie chorych dla DMiD= 852</t>
        </r>
      </text>
    </comment>
    <comment ref="B22" authorId="0" shapeId="0" xr:uid="{CBA11B7D-9870-4FBE-8CCB-146049A28F9D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26 m-c ale minus 3 m-ca na izbie chorych, które znajdują się na terenie ZK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J2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dane Agnieszka Crystal</t>
        </r>
      </text>
    </comment>
  </commentList>
</comments>
</file>

<file path=xl/sharedStrings.xml><?xml version="1.0" encoding="utf-8"?>
<sst xmlns="http://schemas.openxmlformats.org/spreadsheetml/2006/main" count="1824" uniqueCount="1030">
  <si>
    <t xml:space="preserve">            państwa w charakterze świadka w toczącym się postępowaniu karnym oraz osadzeni, którzy nie powrócili do AŚ/ZK lub zbiegli</t>
  </si>
  <si>
    <t>OZ Dobrowo</t>
  </si>
  <si>
    <t>wyłączone</t>
  </si>
  <si>
    <t>dom dla matki i dziecka</t>
  </si>
  <si>
    <t xml:space="preserve">Ogółem </t>
  </si>
  <si>
    <t>Skazani i ukarani, wobec których zastosowano</t>
  </si>
  <si>
    <t>tymczasowe aresztowanie w innej sprawie</t>
  </si>
  <si>
    <t>- art.153 § 2-</t>
  </si>
  <si>
    <t>M -</t>
  </si>
  <si>
    <t>P -</t>
  </si>
  <si>
    <t>R -</t>
  </si>
  <si>
    <t xml:space="preserve"> </t>
  </si>
  <si>
    <t>TABL. 10</t>
  </si>
  <si>
    <t>Ucieczki z terenu jednostki typu zamkniętego</t>
  </si>
  <si>
    <t>Ucieczki z terenu jednostki typu półotwartego</t>
  </si>
  <si>
    <t>TABL. 1</t>
  </si>
  <si>
    <t>Tymczasowo aresztowani, skazani i ukarani</t>
  </si>
  <si>
    <t>Wyszczególnienie</t>
  </si>
  <si>
    <t>Przyrost</t>
  </si>
  <si>
    <t>OGÓŁEM</t>
  </si>
  <si>
    <t>w tym kobiety</t>
  </si>
  <si>
    <t>Tymczasowo aresztowani</t>
  </si>
  <si>
    <t>Skazani</t>
  </si>
  <si>
    <t>Ukarani</t>
  </si>
  <si>
    <t>Nazwa okręgu</t>
  </si>
  <si>
    <t>Razem</t>
  </si>
  <si>
    <t>Tymczas.</t>
  </si>
  <si>
    <t>Areszt.</t>
  </si>
  <si>
    <t>Ogółem</t>
  </si>
  <si>
    <t>Białystok</t>
  </si>
  <si>
    <t>Bydgoszcz</t>
  </si>
  <si>
    <t>Gdańsk</t>
  </si>
  <si>
    <t>Katowice</t>
  </si>
  <si>
    <t>Koszalin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</si>
  <si>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</si>
  <si>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</si>
  <si>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</si>
  <si>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</si>
  <si>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</si>
  <si>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</si>
  <si>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</si>
  <si>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</si>
  <si>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</si>
  <si>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</si>
  <si>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Nazwa jednostki</t>
  </si>
  <si>
    <t>Pojem-</t>
  </si>
  <si>
    <t>Liczba</t>
  </si>
  <si>
    <t xml:space="preserve">Liczba </t>
  </si>
  <si>
    <t>%</t>
  </si>
  <si>
    <t>ność</t>
  </si>
  <si>
    <t>osadzonych</t>
  </si>
  <si>
    <t>Przetran-</t>
  </si>
  <si>
    <t>Przyjęci</t>
  </si>
  <si>
    <t>Zwolnieni</t>
  </si>
  <si>
    <t>ewiden-</t>
  </si>
  <si>
    <t>Tymcz.</t>
  </si>
  <si>
    <t>faktyczna</t>
  </si>
  <si>
    <t>sporto-</t>
  </si>
  <si>
    <t>i inni</t>
  </si>
  <si>
    <t>cyjna</t>
  </si>
  <si>
    <t>wani</t>
  </si>
  <si>
    <t>ubyli</t>
  </si>
  <si>
    <t>AŚ Białystok</t>
  </si>
  <si>
    <t>AŚ Hajnówka</t>
  </si>
  <si>
    <t>AŚ Suwałki</t>
  </si>
  <si>
    <t>OKRĘG BYDGOSKI</t>
  </si>
  <si>
    <t>AŚ Bydgoszcz</t>
  </si>
  <si>
    <t>szpital</t>
  </si>
  <si>
    <t>OZ Bydgoszcz</t>
  </si>
  <si>
    <t>OTZS Sucha</t>
  </si>
  <si>
    <t>ZK Koronowo</t>
  </si>
  <si>
    <t>ZK Potulice</t>
  </si>
  <si>
    <t>OZ Potulice</t>
  </si>
  <si>
    <t>OZ Strzelewo</t>
  </si>
  <si>
    <t>ZK Włocławek</t>
  </si>
  <si>
    <t>AŚ Elbląg</t>
  </si>
  <si>
    <t>AŚ Gdańsk</t>
  </si>
  <si>
    <t>AŚ Wejherowo</t>
  </si>
  <si>
    <t>AŚ Starogard Gdański</t>
  </si>
  <si>
    <t>ZK Kwidzyn</t>
  </si>
  <si>
    <t>ZK Sztum</t>
  </si>
  <si>
    <t>OKRĘG KATOWICKI</t>
  </si>
  <si>
    <t>AŚ Bytom</t>
  </si>
  <si>
    <t>AŚ Częstochowa</t>
  </si>
  <si>
    <t>OZ Wąsosz</t>
  </si>
  <si>
    <t>AŚ Gliwice</t>
  </si>
  <si>
    <t>AŚ Katowice</t>
  </si>
  <si>
    <t>AŚ Mysłowice</t>
  </si>
  <si>
    <t>AŚ Sosnowiec</t>
  </si>
  <si>
    <t>AŚ Tarnowskie Góry</t>
  </si>
  <si>
    <t>ZK Cieszyn</t>
  </si>
  <si>
    <t>ZK Herby</t>
  </si>
  <si>
    <t>ZK Jastrzębie Zdrój</t>
  </si>
  <si>
    <t>ZK Racibórz</t>
  </si>
  <si>
    <t>ZK Wojkowice</t>
  </si>
  <si>
    <t>OKRĘG KOSZALIŃSKI</t>
  </si>
  <si>
    <t>AŚ Koszalin</t>
  </si>
  <si>
    <t>AŚ Słupsk</t>
  </si>
  <si>
    <t>OZ Ustka</t>
  </si>
  <si>
    <t>ZK Czarne</t>
  </si>
  <si>
    <t>ZK Stare Borne</t>
  </si>
  <si>
    <t>OZ Opatówek</t>
  </si>
  <si>
    <t>OKRĘG KRAKOWSKI</t>
  </si>
  <si>
    <t>AŚ Kielce</t>
  </si>
  <si>
    <t>AŚ Kraków</t>
  </si>
  <si>
    <t>ZK Nowy Sącz</t>
  </si>
  <si>
    <t>ZK Nowy Wiśnicz</t>
  </si>
  <si>
    <t>ZK Pińczów</t>
  </si>
  <si>
    <t>ZK Tarnów</t>
  </si>
  <si>
    <t>ZK Trzebinia</t>
  </si>
  <si>
    <t>ZK Wadowice</t>
  </si>
  <si>
    <t>OKRĘG LUBELSKI</t>
  </si>
  <si>
    <t>AŚ Krasnystaw</t>
  </si>
  <si>
    <t>AŚ Lublin</t>
  </si>
  <si>
    <t>ZK Biała Podlaska</t>
  </si>
  <si>
    <t>ZK Chełm</t>
  </si>
  <si>
    <t>ZK Hrubieszów</t>
  </si>
  <si>
    <t>ZK Włodawa</t>
  </si>
  <si>
    <t>ZK Zamość</t>
  </si>
  <si>
    <t>OKRĘG ŁÓDZKI</t>
  </si>
  <si>
    <t>AŚ Łódź</t>
  </si>
  <si>
    <t>AŚ Piotrków Trybunalski</t>
  </si>
  <si>
    <t>OZ Golesze</t>
  </si>
  <si>
    <t>OTZS Sulejów</t>
  </si>
  <si>
    <t>ZK Garbalin</t>
  </si>
  <si>
    <t>ZK Łowicz</t>
  </si>
  <si>
    <t>ZK Płock</t>
  </si>
  <si>
    <t>ZK Sieradz</t>
  </si>
  <si>
    <t>OZ Sieradz</t>
  </si>
  <si>
    <t>OKRĘG OLSZTYŃSKI</t>
  </si>
  <si>
    <t>AŚ Olsztyn</t>
  </si>
  <si>
    <t>OZ Olsztyn</t>
  </si>
  <si>
    <t>ZK Barczewo</t>
  </si>
  <si>
    <t>ZK Iława</t>
  </si>
  <si>
    <t>ZK Kamińsk</t>
  </si>
  <si>
    <t>OKRĘG OPOLSKI</t>
  </si>
  <si>
    <t>AŚ Opole</t>
  </si>
  <si>
    <t>ZK Brzeg</t>
  </si>
  <si>
    <t>ZK Głubczyce</t>
  </si>
  <si>
    <t>ZK Kluczbork</t>
  </si>
  <si>
    <t>ZK Nysa</t>
  </si>
  <si>
    <t>OKRĘG POZNAŃSKI</t>
  </si>
  <si>
    <t>AŚ Ostrów Wielkopolski</t>
  </si>
  <si>
    <t>AŚ Poznań</t>
  </si>
  <si>
    <t>OZ Poznań</t>
  </si>
  <si>
    <t>OZ Rosnowo</t>
  </si>
  <si>
    <t>AŚ Zielona Góra</t>
  </si>
  <si>
    <t>ZK Gębarzewo</t>
  </si>
  <si>
    <t>ZK Krzywaniec</t>
  </si>
  <si>
    <t>ZK Rawicz</t>
  </si>
  <si>
    <t>ZK Wronki</t>
  </si>
  <si>
    <t>OKRĘG RZESZOWSKI</t>
  </si>
  <si>
    <t>OZ Chmielów</t>
  </si>
  <si>
    <t>ZK Dębica</t>
  </si>
  <si>
    <t>ZK Jasło</t>
  </si>
  <si>
    <t>ZK Łupków</t>
  </si>
  <si>
    <t>OZ Moszczaniec</t>
  </si>
  <si>
    <t>ZK Przemyśl</t>
  </si>
  <si>
    <t>ZK Rzeszów</t>
  </si>
  <si>
    <t>OZ Jabłonki</t>
  </si>
  <si>
    <t>OZ Średnia Wieś</t>
  </si>
  <si>
    <t>AŚ Międzyrzecz</t>
  </si>
  <si>
    <t>AŚ Szczecin</t>
  </si>
  <si>
    <t>ZK Goleniów</t>
  </si>
  <si>
    <t>ZK Gorzów Wielkopolski</t>
  </si>
  <si>
    <t>OZ Słońsk</t>
  </si>
  <si>
    <t>ZK Nowogard</t>
  </si>
  <si>
    <t>OKRĘG WARSZAWSKI</t>
  </si>
  <si>
    <t>AŚ Grójec</t>
  </si>
  <si>
    <t>AŚ Radom</t>
  </si>
  <si>
    <t>OZ Radom</t>
  </si>
  <si>
    <t>AŚ W - wa Grochów</t>
  </si>
  <si>
    <t>AŚ W - wa Służewiec</t>
  </si>
  <si>
    <t>ZK Siedlce</t>
  </si>
  <si>
    <t>OZ Pionki</t>
  </si>
  <si>
    <t>AŚ Dzierżoniów</t>
  </si>
  <si>
    <t>AŚ Jelenia Góra</t>
  </si>
  <si>
    <t>AŚ Świdnica</t>
  </si>
  <si>
    <t>ZK Głogów</t>
  </si>
  <si>
    <t>ZK Kłodzko</t>
  </si>
  <si>
    <t>ZK Strzelin</t>
  </si>
  <si>
    <t>ZK Wołów</t>
  </si>
  <si>
    <t>OGÓŁEM PRZYBYLI</t>
  </si>
  <si>
    <t>tymczasowo aresztowani</t>
  </si>
  <si>
    <t>skazani</t>
  </si>
  <si>
    <t>ukarani</t>
  </si>
  <si>
    <t>OGÓŁEM UBYLI</t>
  </si>
  <si>
    <t>L.p</t>
  </si>
  <si>
    <t>Obywatelstwo</t>
  </si>
  <si>
    <t>areszt.</t>
  </si>
  <si>
    <t>Litwa</t>
  </si>
  <si>
    <t>Łotwa</t>
  </si>
  <si>
    <t>Algieria</t>
  </si>
  <si>
    <t>Mołdawia</t>
  </si>
  <si>
    <t>Armenia</t>
  </si>
  <si>
    <t>Niemcy</t>
  </si>
  <si>
    <t>Azerbejdżan</t>
  </si>
  <si>
    <t>Białoruś</t>
  </si>
  <si>
    <t>Rosja</t>
  </si>
  <si>
    <t>Rumunia</t>
  </si>
  <si>
    <t>Bułgaria</t>
  </si>
  <si>
    <t>Czechy</t>
  </si>
  <si>
    <t>Turcja</t>
  </si>
  <si>
    <t>Gruzja</t>
  </si>
  <si>
    <t>Ukraina</t>
  </si>
  <si>
    <t>Wietnam</t>
  </si>
  <si>
    <t>Miejsce zatrudnienia</t>
  </si>
  <si>
    <t>Przyrost:</t>
  </si>
  <si>
    <t>- produkcja nakładcza</t>
  </si>
  <si>
    <t>Niezatrudnieni oraz zatrudnieni nieodpłatnie</t>
  </si>
  <si>
    <t>w tym zatrudnieni</t>
  </si>
  <si>
    <t>- przebywania poza terenem AŚ , ZK*</t>
  </si>
  <si>
    <t>niezatrudnieni</t>
  </si>
  <si>
    <t>- drugiej sprawy śledczej**</t>
  </si>
  <si>
    <t>z powodu</t>
  </si>
  <si>
    <t>- niezdolności do pracy***</t>
  </si>
  <si>
    <t>- braku pracy</t>
  </si>
  <si>
    <t>- z innych przyczyn</t>
  </si>
  <si>
    <t>*** - trwale lub czasowo niezdolni do pracy , przebywający w szpitalu lub w izbie chorych,</t>
  </si>
  <si>
    <t>Zobowiązani</t>
  </si>
  <si>
    <t>Liczba zobowiązanych</t>
  </si>
  <si>
    <t>Kwota</t>
  </si>
  <si>
    <t>Średnia</t>
  </si>
  <si>
    <t>w tym</t>
  </si>
  <si>
    <t>potrąceń</t>
  </si>
  <si>
    <t>rata</t>
  </si>
  <si>
    <t>zatrud -</t>
  </si>
  <si>
    <t>( w zł )</t>
  </si>
  <si>
    <t>aliment.</t>
  </si>
  <si>
    <t>nieni</t>
  </si>
  <si>
    <t>Z mocy wyroku</t>
  </si>
  <si>
    <t>Pow -</t>
  </si>
  <si>
    <t>Wskaźnik</t>
  </si>
  <si>
    <t>i ukarani</t>
  </si>
  <si>
    <t>szechność</t>
  </si>
  <si>
    <t>bezrobocia</t>
  </si>
  <si>
    <t>ogółem</t>
  </si>
  <si>
    <t>zatrudnienia</t>
  </si>
  <si>
    <t>z braku pracy</t>
  </si>
  <si>
    <t>Skazani i ukarani ogółem</t>
  </si>
  <si>
    <t xml:space="preserve">  % powszechności zatrudnienia</t>
  </si>
  <si>
    <t xml:space="preserve"> - niezatrudnieni z braku pracy</t>
  </si>
  <si>
    <t xml:space="preserve">             Liczba zatrudnionych</t>
  </si>
  <si>
    <t>Fundusz</t>
  </si>
  <si>
    <t>rubr. 4 w</t>
  </si>
  <si>
    <t>Średni</t>
  </si>
  <si>
    <t xml:space="preserve">                z tego :</t>
  </si>
  <si>
    <t>rob/godz.</t>
  </si>
  <si>
    <t>płac</t>
  </si>
  <si>
    <t>przeliczeniu</t>
  </si>
  <si>
    <t>płaca</t>
  </si>
  <si>
    <t>stawka</t>
  </si>
  <si>
    <t>czas pracy</t>
  </si>
  <si>
    <t>( * )</t>
  </si>
  <si>
    <t>tymczas.</t>
  </si>
  <si>
    <t>( w tyś. )</t>
  </si>
  <si>
    <t>brutto</t>
  </si>
  <si>
    <t>na pełne</t>
  </si>
  <si>
    <t>za rob/g</t>
  </si>
  <si>
    <t>osadzonego</t>
  </si>
  <si>
    <t>etaty **</t>
  </si>
  <si>
    <t>( 5/1 )</t>
  </si>
  <si>
    <t>( w godz. )</t>
  </si>
  <si>
    <t>( 5/4 )</t>
  </si>
  <si>
    <t>( 4/1 )</t>
  </si>
  <si>
    <t>Nazwa rejonu</t>
  </si>
  <si>
    <t>Ogółem zatrudnienie odpłatne</t>
  </si>
  <si>
    <t>produkcja nakładcza</t>
  </si>
  <si>
    <t>Ogółem zatrud. nieodpłatne</t>
  </si>
  <si>
    <t>uczestn.</t>
  </si>
  <si>
    <t>1.  UCIECZKI  DOKONANE</t>
  </si>
  <si>
    <t>Nie ujęci</t>
  </si>
  <si>
    <t>Ujęci przez:</t>
  </si>
  <si>
    <t>Zgłosili</t>
  </si>
  <si>
    <t>SW</t>
  </si>
  <si>
    <t>Policję</t>
  </si>
  <si>
    <t>Inne</t>
  </si>
  <si>
    <t>się</t>
  </si>
  <si>
    <t>Z  TERENU</t>
  </si>
  <si>
    <t>- aresztu śledczego</t>
  </si>
  <si>
    <t>- zakładu karnego zamkn.</t>
  </si>
  <si>
    <t>- zakładu karnego półotw.</t>
  </si>
  <si>
    <t>- zakładu karnego otwartego</t>
  </si>
  <si>
    <t>SPOD  KONWOJU  SW</t>
  </si>
  <si>
    <t>Z  ZATRUDNIENIA</t>
  </si>
  <si>
    <t>- w zmniejsz. syst. konwoj.</t>
  </si>
  <si>
    <t>- bez konwojenta</t>
  </si>
  <si>
    <t>ucieczek</t>
  </si>
  <si>
    <t>Nazwa</t>
  </si>
  <si>
    <t>z tego:</t>
  </si>
  <si>
    <t xml:space="preserve"> jednostki</t>
  </si>
  <si>
    <t>uczest-</t>
  </si>
  <si>
    <t>tymcz.</t>
  </si>
  <si>
    <t>ników</t>
  </si>
  <si>
    <t>Nazwa  jednostki</t>
  </si>
  <si>
    <t>uczestników</t>
  </si>
  <si>
    <t>ZK Żytkowice</t>
  </si>
  <si>
    <t>OTZS Zwartowo</t>
  </si>
  <si>
    <t xml:space="preserve">                      RUCH  OSADZONYCH</t>
  </si>
  <si>
    <t xml:space="preserve">  Wytransportowani</t>
  </si>
  <si>
    <t>w tym konw.</t>
  </si>
  <si>
    <t>przez Policję</t>
  </si>
  <si>
    <t>- pracach publicznych</t>
  </si>
  <si>
    <t>- pracach porządkowych oraz pomocniczych</t>
  </si>
  <si>
    <t>Kobiety</t>
  </si>
  <si>
    <t xml:space="preserve">           -młodociani</t>
  </si>
  <si>
    <t xml:space="preserve">           -dorośli</t>
  </si>
  <si>
    <t xml:space="preserve">           -młodociane</t>
  </si>
  <si>
    <t xml:space="preserve">           -dorosłe</t>
  </si>
  <si>
    <t>TABL. 6</t>
  </si>
  <si>
    <t>Młodociani i dorośli w populacji osadzonych</t>
  </si>
  <si>
    <t>Mężczyźni</t>
  </si>
  <si>
    <t xml:space="preserve">           -programowany</t>
  </si>
  <si>
    <t xml:space="preserve">           -terapeutyczny</t>
  </si>
  <si>
    <t>Razem skazani</t>
  </si>
  <si>
    <t>kary</t>
  </si>
  <si>
    <t xml:space="preserve">           -zwykły</t>
  </si>
  <si>
    <t xml:space="preserve">    Grupa klasyfikacyjna M</t>
  </si>
  <si>
    <t>Razem ukarani</t>
  </si>
  <si>
    <t xml:space="preserve">    Grupa klasyfikacyjna P</t>
  </si>
  <si>
    <t xml:space="preserve">                Liczba</t>
  </si>
  <si>
    <t>Wyszczczególnienie</t>
  </si>
  <si>
    <t xml:space="preserve">    Grupa klasyfikacyjna R</t>
  </si>
  <si>
    <t>system</t>
  </si>
  <si>
    <t>wykonywania</t>
  </si>
  <si>
    <t>TABL. 33</t>
  </si>
  <si>
    <t>TABL. 34</t>
  </si>
  <si>
    <t>TABL. 35</t>
  </si>
  <si>
    <t>Ucieczki z zatrudnienia zewnętrznego - w pełnym systemie konwojowania</t>
  </si>
  <si>
    <t>TABL. 36</t>
  </si>
  <si>
    <t>Przyjęci i zwolnieni w miesiącu sprawozdawczym</t>
  </si>
  <si>
    <t>Razem - M</t>
  </si>
  <si>
    <t>Razem - R</t>
  </si>
  <si>
    <t>Razem - P</t>
  </si>
  <si>
    <t>populacji</t>
  </si>
  <si>
    <t>- w pełnym syst. konwoj.</t>
  </si>
  <si>
    <t>nieodpłatnie przy</t>
  </si>
  <si>
    <t>AŚ Wrocław</t>
  </si>
  <si>
    <t xml:space="preserve">ZK Nr 1 Grudziądz </t>
  </si>
  <si>
    <t xml:space="preserve">ZK Nr 1 Łódź </t>
  </si>
  <si>
    <t>ZK Nr 1 Strzelce Opolskie</t>
  </si>
  <si>
    <t xml:space="preserve">ZK Nr 1 Wrocław </t>
  </si>
  <si>
    <t>TABL. 37</t>
  </si>
  <si>
    <t>TABL. 38</t>
  </si>
  <si>
    <t>TABL. 39</t>
  </si>
  <si>
    <t>TABL. 40</t>
  </si>
  <si>
    <t>TABL. 41</t>
  </si>
  <si>
    <t xml:space="preserve">   wskaźnik bezrobocia w %</t>
  </si>
  <si>
    <t>**  - stosunek liczby przepracowanych roboczogodzin do normatywnej liczby godzin jakie osadzony</t>
  </si>
  <si>
    <t>*   - liczba osób figurujących na liście płac</t>
  </si>
  <si>
    <t>- przywięzienne spółki akcyjne lub spółki z o.o.</t>
  </si>
  <si>
    <t>przyw.spółki akcyjne lub z o.o.</t>
  </si>
  <si>
    <t>AŚ W - wa  Białołęka</t>
  </si>
  <si>
    <t>OZ Kikity</t>
  </si>
  <si>
    <t>OTZS - oddział tymczasowego zakwaterowania skazanych</t>
  </si>
  <si>
    <t>TABL. 19</t>
  </si>
  <si>
    <t xml:space="preserve">    ( upływ terminu TA )</t>
  </si>
  <si>
    <t xml:space="preserve">     - tymczasowo aresztowani</t>
  </si>
  <si>
    <t xml:space="preserve">     - skazani</t>
  </si>
  <si>
    <t xml:space="preserve">     - ukarani</t>
  </si>
  <si>
    <t xml:space="preserve">  - zmarli</t>
  </si>
  <si>
    <t xml:space="preserve">  - zdjęci z innych powodów</t>
  </si>
  <si>
    <t xml:space="preserve">  - zwolnieni na mocy decyzji organu</t>
  </si>
  <si>
    <t xml:space="preserve">    prowadzącego postępowanie karne</t>
  </si>
  <si>
    <t xml:space="preserve">  - zwolnieni na skutek ukończenia kary</t>
  </si>
  <si>
    <t xml:space="preserve">  - warunkowo przedterminowo zwolnieni</t>
  </si>
  <si>
    <t xml:space="preserve">  - zwolnieni na skutek uiszczeniu grzywny</t>
  </si>
  <si>
    <t xml:space="preserve">  - zwolnieni na przerwę w odbywaniu kary</t>
  </si>
  <si>
    <t>Tymczasowo aresztowani , skazani i ukarani zdjęci z ewidencji</t>
  </si>
  <si>
    <t>w miesiącu sprawozdawczym</t>
  </si>
  <si>
    <t>- zakładu karnego zamkniętego</t>
  </si>
  <si>
    <t>- zakładu karnego półotwartego</t>
  </si>
  <si>
    <t>Bezpaństwowiec</t>
  </si>
  <si>
    <t xml:space="preserve">      zakwalifikowani na oddział terapeutyczny</t>
  </si>
  <si>
    <t>*    - liczba osób figurujących na liście płac</t>
  </si>
  <si>
    <t>*   - ucieczki , niepowroty z przepustek , publiczne zakłady opieki zdrowotnej , pomieszczenia</t>
  </si>
  <si>
    <t xml:space="preserve">       policji </t>
  </si>
  <si>
    <t xml:space="preserve">stan </t>
  </si>
  <si>
    <t xml:space="preserve">liczba odwołań </t>
  </si>
  <si>
    <t>do niebezpiecznych</t>
  </si>
  <si>
    <t>zakwalifikowanych</t>
  </si>
  <si>
    <t>Razem tymczasowo aresztowani</t>
  </si>
  <si>
    <t>kobiety</t>
  </si>
  <si>
    <t>mężczyźni</t>
  </si>
  <si>
    <t>wyrok prawomocny</t>
  </si>
  <si>
    <t>wyrok nieprawomocny</t>
  </si>
  <si>
    <t>Skazani na karę dożywotniego</t>
  </si>
  <si>
    <t xml:space="preserve">              stan w dniu:</t>
  </si>
  <si>
    <t xml:space="preserve">             stan w dniu:</t>
  </si>
  <si>
    <t xml:space="preserve">      pozbawienia wolności</t>
  </si>
  <si>
    <t xml:space="preserve">                                    z tego</t>
  </si>
  <si>
    <t xml:space="preserve">                   zatrudnieni</t>
  </si>
  <si>
    <t xml:space="preserve">        niezatrudnieni</t>
  </si>
  <si>
    <t>odpłatnie</t>
  </si>
  <si>
    <t>nieodpłatnie</t>
  </si>
  <si>
    <t>[(3+4)/2]</t>
  </si>
  <si>
    <t>(6/2)</t>
  </si>
  <si>
    <t>diagnostycznych</t>
  </si>
  <si>
    <t>wobec których zastosowano tymczasowe aresztowanie w innej sprawie</t>
  </si>
  <si>
    <t>oddział terapeutyczny</t>
  </si>
  <si>
    <t>ośrodek diagnostyczny</t>
  </si>
  <si>
    <t>ZK Czerwony Bór</t>
  </si>
  <si>
    <t>OZ Płoty</t>
  </si>
  <si>
    <t>OZ Bemowo</t>
  </si>
  <si>
    <t>OISW WROCŁAW</t>
  </si>
  <si>
    <t>OISW KATOWICE</t>
  </si>
  <si>
    <t>Pakistan</t>
  </si>
  <si>
    <t xml:space="preserve">   Z  TERENU</t>
  </si>
  <si>
    <t xml:space="preserve">   SPOD  KONWOJU  SW</t>
  </si>
  <si>
    <t>Przygotow. ucieczki</t>
  </si>
  <si>
    <t>Usiłowanie ucieczki</t>
  </si>
  <si>
    <t>SPOD  UZBROJONEGO 
KONWOJU  SW</t>
  </si>
  <si>
    <t>- uzbrojonego:</t>
  </si>
  <si>
    <t xml:space="preserve">  - w pełnym sys.konw.</t>
  </si>
  <si>
    <t xml:space="preserve">  - w zmn. sys.konw.</t>
  </si>
  <si>
    <t>OZ Piława</t>
  </si>
  <si>
    <t>ZK Uherce Mineralne</t>
  </si>
  <si>
    <t>OZ Zamość</t>
  </si>
  <si>
    <t>-</t>
  </si>
  <si>
    <t>Wytransportowani w miesiącu sprawozdawczym</t>
  </si>
  <si>
    <t>lub celi aresztu śledczego lub zakładu karnego typu zamkniętego w warunkach</t>
  </si>
  <si>
    <t>Wytransportowani</t>
  </si>
  <si>
    <t>przez SW</t>
  </si>
  <si>
    <t>sądu I instancji</t>
  </si>
  <si>
    <t>Tymczasowo aresztowani  po wyroku</t>
  </si>
  <si>
    <t xml:space="preserve">        " Niebezpieczni "</t>
  </si>
  <si>
    <t xml:space="preserve">Skazani i ukarani </t>
  </si>
  <si>
    <t>Typ zakładu karnego</t>
  </si>
  <si>
    <t>odbywający karę:</t>
  </si>
  <si>
    <t>zamknięty</t>
  </si>
  <si>
    <t>półotwarty</t>
  </si>
  <si>
    <t>otwarty</t>
  </si>
  <si>
    <t>zwykłym</t>
  </si>
  <si>
    <t>w systemie:</t>
  </si>
  <si>
    <t>programowanym</t>
  </si>
  <si>
    <t>terapeutycznym</t>
  </si>
  <si>
    <t>Osadzeni przebywający w oddziałach terapeutycznych i ośrodkach</t>
  </si>
  <si>
    <t>TABL. 8</t>
  </si>
  <si>
    <t>TABL. 9</t>
  </si>
  <si>
    <t xml:space="preserve">w tym </t>
  </si>
  <si>
    <t xml:space="preserve">przerwie w </t>
  </si>
  <si>
    <t>Skazani i ukarani przebywający na przerwie w wykonaniu kary z powodu określonego</t>
  </si>
  <si>
    <t>skazani i ukarani</t>
  </si>
  <si>
    <t>przebywający na</t>
  </si>
  <si>
    <t>wykonaniu kary</t>
  </si>
  <si>
    <t>którym upłynął</t>
  </si>
  <si>
    <t>termin stawienia</t>
  </si>
  <si>
    <t>się do odbycia</t>
  </si>
  <si>
    <t>w tym:</t>
  </si>
  <si>
    <t>miejsca</t>
  </si>
  <si>
    <t>Słowacja</t>
  </si>
  <si>
    <t>Tymczasowo aresztowani po wyroku sądu I instancji oraz skazani i ukarani,</t>
  </si>
  <si>
    <t>Miesiąc :</t>
  </si>
  <si>
    <t>OISW ŁÓDŹ</t>
  </si>
  <si>
    <t>OISW SZCZECIN</t>
  </si>
  <si>
    <t>TABL. 7</t>
  </si>
  <si>
    <t>- kontrahenci pozawięzienni</t>
  </si>
  <si>
    <t>Holandia</t>
  </si>
  <si>
    <t>( * )    - obiekty zakwaterowania osadzonych modernizowane/remontowane lub nie posiadające pozwolenia na ich użytkowanie</t>
  </si>
  <si>
    <t>z pojemności*</t>
  </si>
  <si>
    <t>szpital ( *** )</t>
  </si>
  <si>
    <t>Nigeria</t>
  </si>
  <si>
    <t xml:space="preserve"> - zatrudnienie odpłatne i nieodpłatne </t>
  </si>
  <si>
    <t>- umowa o pracę</t>
  </si>
  <si>
    <t>- umowa zlecenie, umowa o dzieło</t>
  </si>
  <si>
    <t>- inna podstawa prawna</t>
  </si>
  <si>
    <t>- prace porządkowe oraz pomocnicze wykonywane na rzecz</t>
  </si>
  <si>
    <t xml:space="preserve">  jednostek organizacyjnych SW</t>
  </si>
  <si>
    <t xml:space="preserve">- art.123a § 2 kkw </t>
  </si>
  <si>
    <t xml:space="preserve">  na rzecz jednostek organizacyjnych SW:</t>
  </si>
  <si>
    <t xml:space="preserve">- art.123a § 1 kkw </t>
  </si>
  <si>
    <t>umowa o pracę</t>
  </si>
  <si>
    <t>prace porząd. oraz pomocnicze na</t>
  </si>
  <si>
    <t>- art.123a § 1 kkw</t>
  </si>
  <si>
    <t>- art.123a § 2 kkw</t>
  </si>
  <si>
    <t>umowa o dzieło, umowa zlecenie</t>
  </si>
  <si>
    <t>inna podstawa prawna</t>
  </si>
  <si>
    <t>Serbia</t>
  </si>
  <si>
    <t>ZK Opole Lubelskie</t>
  </si>
  <si>
    <t>ZK Wierzchowo</t>
  </si>
  <si>
    <t>ZK Zaręba</t>
  </si>
  <si>
    <t>ZK Dubliny</t>
  </si>
  <si>
    <t>OISW KOSZALIN</t>
  </si>
  <si>
    <t>OISW RZESZÓW</t>
  </si>
  <si>
    <t>OISW WARSZAWA</t>
  </si>
  <si>
    <t>OZ Kalisz</t>
  </si>
  <si>
    <t>OISW LUBLIN</t>
  </si>
  <si>
    <t>OISW KRAKÓW</t>
  </si>
  <si>
    <t>OISW POZNAŃ</t>
  </si>
  <si>
    <t>OISW OPOLE</t>
  </si>
  <si>
    <t>OISW BYDGOSZCZ</t>
  </si>
  <si>
    <t>OISW OLSZTYN</t>
  </si>
  <si>
    <t xml:space="preserve">       </t>
  </si>
  <si>
    <t>% w dniu</t>
  </si>
  <si>
    <t>Stan w dniu</t>
  </si>
  <si>
    <t xml:space="preserve">Skazani i ukarani  według grup i podgrup klasyfikacyjnych </t>
  </si>
  <si>
    <t>TABL. 2.</t>
  </si>
  <si>
    <t>Osadzeni przebywający poza terenem**</t>
  </si>
  <si>
    <t>(4-7)</t>
  </si>
  <si>
    <t>( ** )  - osadzeni przebywający w zakładzie leczniczym poza AŚ lub ZK, w pomieszczeniach Policji, wydani do innego</t>
  </si>
  <si>
    <t>( *** )  - oddział ginekologiczno - położniczy filia szpitala AŚ w Bydgoszczy</t>
  </si>
  <si>
    <t>TABL. 4  Ogólne informacje o zaludnieniu aresztów śledczych i zakładów karnych</t>
  </si>
  <si>
    <t>Lp</t>
  </si>
  <si>
    <t>Pojemność w dniu</t>
  </si>
  <si>
    <t>Liczba osadzonych w dniu</t>
  </si>
  <si>
    <t>% zaludnienia w dniu</t>
  </si>
  <si>
    <t>Ewidencyjnie ogółem</t>
  </si>
  <si>
    <t>oddziały mieszkalne</t>
  </si>
  <si>
    <t>1)</t>
  </si>
  <si>
    <t>obiekty zakwaterowania osadzonych modernizowane / remontowane lub nie posiadajace pozwolenia na ich użytkowanie</t>
  </si>
  <si>
    <t>2)</t>
  </si>
  <si>
    <t>osadzeni przebywający w zakładzie leczniczym poza AŚ/ZK, w pomieszczeniach Policji, wydani w charakterze świadka do innego państwa</t>
  </si>
  <si>
    <t>oraz osadzeni, którzy nie powrócili do AŚ/ZK lub zbiegli</t>
  </si>
  <si>
    <t>3)</t>
  </si>
  <si>
    <t>4)</t>
  </si>
  <si>
    <t>izby chorych, cele izolacyjne, cele i oddziały dla "N", szpitale, domy dla matki i dziecka, oddziały tymczasowego zakwaterowania skazanych</t>
  </si>
  <si>
    <t>Pojemność oddziału mieszkalnego</t>
  </si>
  <si>
    <t>Miejsca dodatkowe</t>
  </si>
  <si>
    <t>Liczba osadzonych w oddziale mieszkalnym</t>
  </si>
  <si>
    <t>% zaludnienia (4/(2+3)*100)</t>
  </si>
  <si>
    <t>TABL. 28</t>
  </si>
  <si>
    <t>TABL.14</t>
  </si>
  <si>
    <t>dla pojemności: wiersz 1 - wiersz 2; dla liczby osadzonych: wiersz 1 - wiersz 3</t>
  </si>
  <si>
    <t>Skazane</t>
  </si>
  <si>
    <t>Ukarane</t>
  </si>
  <si>
    <t xml:space="preserve">                                                            Spis treści</t>
  </si>
  <si>
    <t>strona</t>
  </si>
  <si>
    <t>TABL.   1</t>
  </si>
  <si>
    <t>Tymczasowo aresztowani , skazani i ukarani</t>
  </si>
  <si>
    <t>TABL.   2</t>
  </si>
  <si>
    <t>Osadzeni przebywający w poszczególnych okręgach - stan ewidencyjny</t>
  </si>
  <si>
    <t>TABL.   3</t>
  </si>
  <si>
    <t>Liczba tymczasowo aresztowanych, skazanych i ukaranych w poszczególnych</t>
  </si>
  <si>
    <t>AŚ i ZK i ruch osadzonych w miesiącu sprawozdawczym</t>
  </si>
  <si>
    <t>3 - 6</t>
  </si>
  <si>
    <t>TABL.   4</t>
  </si>
  <si>
    <t>Ogólne informacje o zaludnieniu aresztów śledczych i zakładów karnych</t>
  </si>
  <si>
    <t>7</t>
  </si>
  <si>
    <t>TABL.</t>
  </si>
  <si>
    <t>Zaludnienie oddziałów mieszkalnych w aresztach śledczych i zakładach karnych</t>
  </si>
  <si>
    <t>TABL.   5</t>
  </si>
  <si>
    <t>TABL.   6</t>
  </si>
  <si>
    <t xml:space="preserve">Osadzeni przebywający w oddziałach terapeutycznych i ośrodkach </t>
  </si>
  <si>
    <t>TABL.   7</t>
  </si>
  <si>
    <t>Skazani z grupy M według systemu wykonywania kary</t>
  </si>
  <si>
    <t>TABL.   8</t>
  </si>
  <si>
    <t>Skazani z grupy P według systemu wykonywania kary</t>
  </si>
  <si>
    <t>TABL.   9</t>
  </si>
  <si>
    <t>Skazani z grupy R według systemu wykonywania kary</t>
  </si>
  <si>
    <t>Tymczasowo aresztowani, skazani i ukarani zdjęci z ewidencji</t>
  </si>
  <si>
    <t>TABL. 29</t>
  </si>
  <si>
    <t>Cudzoziemcy przebywający w aresztach śledczych i zakładach karnych</t>
  </si>
  <si>
    <t>TABL. 30</t>
  </si>
  <si>
    <t xml:space="preserve">Skazani i ukarani przebywający na przerwie w wykonywaniu kary </t>
  </si>
  <si>
    <t>TABL. 31</t>
  </si>
  <si>
    <t xml:space="preserve">Tymczasowo aresztowani po wyroku sądu I instancji, oraz skazani i ukarani, </t>
  </si>
  <si>
    <t>Osadzeni zakwalifikowani jako wymagający osadzenia w wyznaczonym oddziale</t>
  </si>
  <si>
    <t>zapewniających wzmożoną ochronę społeczeństwa i bezpieczeństwa aresztu</t>
  </si>
  <si>
    <t>lub zakładu ("niebezpieczni")</t>
  </si>
  <si>
    <t>Skazani na karę dożywotniego pozbawienia wolności</t>
  </si>
  <si>
    <t>TABL. 32</t>
  </si>
  <si>
    <t>Zatrudnienie odpłatne osadzonych</t>
  </si>
  <si>
    <t>Skazani i ukarani niezatrudnieni oraz zatrudnieni  nieodpłatnie</t>
  </si>
  <si>
    <t>Osadzeni zobowiązani do świadczeń alimentacyjnych</t>
  </si>
  <si>
    <t>Powszechność zatrudnienienia i wskaźnik bezrobocia według okręgów</t>
  </si>
  <si>
    <t>Powszechność zatrudnienienia i wskaźnik bezrobocia skazanych i ukaranych</t>
  </si>
  <si>
    <t>Zatrudnienie osadzonych według okręgów</t>
  </si>
  <si>
    <t>Zatrudnienie osadzonych według miejsc zatrudnienia</t>
  </si>
  <si>
    <t>stanu bezpieczeństwa</t>
  </si>
  <si>
    <t xml:space="preserve">Osadzeni, którzy dokonali ucieczki, ujęci i nieujęci w okresie </t>
  </si>
  <si>
    <t>TABL. 42</t>
  </si>
  <si>
    <t>Przygotowanie ucieczki i usiłowanie jej dokonania</t>
  </si>
  <si>
    <t>TABL. 43</t>
  </si>
  <si>
    <t>TABL. 44</t>
  </si>
  <si>
    <t>TABL. 45</t>
  </si>
  <si>
    <t>Ucieczki z terenu jednostki typu otwartego</t>
  </si>
  <si>
    <t>TABL. 49</t>
  </si>
  <si>
    <t>TABL. 50</t>
  </si>
  <si>
    <t>Ucieczki z zatrudnienia zewnętrznego - w zmniejszonym systemie</t>
  </si>
  <si>
    <t>konwojowania</t>
  </si>
  <si>
    <t>TABL. 51</t>
  </si>
  <si>
    <t>MIESIĘCZNA</t>
  </si>
  <si>
    <t>INFORMACJA  STATYSTYCZNA</t>
  </si>
  <si>
    <t>Samowolne oddalenia z zatrudnienia zewnętrznego - bez konwojenta</t>
  </si>
  <si>
    <t>oddaleń</t>
  </si>
  <si>
    <t xml:space="preserve">WARSZAWA </t>
  </si>
  <si>
    <t>Opracowały:</t>
  </si>
  <si>
    <t>MINISTERSTWO  SPRAWIEDLIWOŚCI</t>
  </si>
  <si>
    <t>CENTRALNY ZARZĄD SŁUŻBY WIĘZIENNEJ</t>
  </si>
  <si>
    <t>Libia</t>
  </si>
  <si>
    <t>faktyczne zaludnienie oddziałów mieszkalnych po uwzględnieniu dodatkowych miejsc zakwaterowania</t>
  </si>
  <si>
    <t xml:space="preserve">*Osoby, które w aktualnym pobycie odbywają karę oraz osoby, które w aktualnym pobycie będą </t>
  </si>
  <si>
    <t>odbywać ją w przyszłości</t>
  </si>
  <si>
    <t>z tego</t>
  </si>
  <si>
    <t xml:space="preserve">- art. 153 § 1 w zw. z art. 150 § 1- </t>
  </si>
  <si>
    <t>TABL. 22</t>
  </si>
  <si>
    <t>Osadzeni na mocy Ustawy o przeciwdziałaniu narkomanii z 1997r. oraz 2005 r.</t>
  </si>
  <si>
    <t>Dorośli</t>
  </si>
  <si>
    <t>Młodociani</t>
  </si>
  <si>
    <t>Ustawa o przeciwdziałaniu narkomanii z 1997 r.</t>
  </si>
  <si>
    <t>Ustawa o przeciwdziałaniu narkomanii z 2005 r.</t>
  </si>
  <si>
    <t>Uwzglęniono osoby, wobec których aktualnie wykonywane są orzeczenia za popełnienie przestępstw określonych w ww. ustawach</t>
  </si>
  <si>
    <t>Skazani i ukarani według grup i podgrup klasyfikacyjnych</t>
  </si>
  <si>
    <t>według aktualnego statusu prawnego</t>
  </si>
  <si>
    <t>Pozostałe zdarzenia nadzwyczajne</t>
  </si>
  <si>
    <t>Zestawienie zdarzeń nadzwyczajnych najistotniejszych dla oceny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</si>
  <si>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</si>
  <si>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zdarzeń</t>
  </si>
  <si>
    <t>Wykres 1</t>
  </si>
  <si>
    <t>Wykres 2</t>
  </si>
  <si>
    <t>2. kpt. Agnieszka Zientarska</t>
  </si>
  <si>
    <t>TABL. 15 Liczba skazanych, którym udzielono zezwolenia na odbycie kary w systemie</t>
  </si>
  <si>
    <t xml:space="preserve">                dozoru elektronicznego wg okręgów w miesiącu sprawozdawczym</t>
  </si>
  <si>
    <t>TABL. 16 Odbywający karę w SDE oraz zwolnieni z systemu dozoru elektronicznego</t>
  </si>
  <si>
    <t>Nazwa sądu</t>
  </si>
  <si>
    <t xml:space="preserve">Odbywający karę w SDE </t>
  </si>
  <si>
    <t>Zwolnieni z SDE w miesiącu sprawozdawczym</t>
  </si>
  <si>
    <t>apelacyjnego</t>
  </si>
  <si>
    <t>Liczba skazanych odbywających karę w AŚ/ZK, którym udzielono zezwolenia na odbycie kary w systemie DE</t>
  </si>
  <si>
    <t>TABL. 23</t>
  </si>
  <si>
    <t>TABL. 24</t>
  </si>
  <si>
    <t xml:space="preserve">                      wg okręgów</t>
  </si>
  <si>
    <t>Skazani, którym udzielono zezwolenia na odbycie kary w systemie DE wg okręgów</t>
  </si>
  <si>
    <t>Odbywający karę w systemie DE oraz zwolnieni z systemu dozoru elektronicznego</t>
  </si>
  <si>
    <t>w miesiącu sprawozdawczym - wg obszarów właściwości sądów apelacyjnych</t>
  </si>
  <si>
    <r>
      <t>3</t>
    </r>
    <r>
      <rPr>
        <sz val="10"/>
        <rFont val="Arial"/>
        <family val="2"/>
        <charset val="238"/>
      </rPr>
      <t xml:space="preserve"> Dane prezentowane w tablicach nr 32 - 41 zostały przekazane przez Biuro Ochrony i Spraw Obronnych CZSW…</t>
    </r>
  </si>
  <si>
    <r>
      <t>Samowolne oddalenia z zatrudnienia zewnętrznego - bez konwojenta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cd.</t>
    </r>
  </si>
  <si>
    <t>OZ Turawa</t>
  </si>
  <si>
    <t>OZ Stawiszyn</t>
  </si>
  <si>
    <t>- prace na cele charytatywne i OPP</t>
  </si>
  <si>
    <t>ZK Przytuły Stare</t>
  </si>
  <si>
    <t>OZ Zabłocie</t>
  </si>
  <si>
    <t>Nieustalone</t>
  </si>
  <si>
    <t>1. mjr Grażyna Mońka</t>
  </si>
  <si>
    <t>OZ Czersk</t>
  </si>
  <si>
    <t xml:space="preserve">o których mowa w rozporządzeniu Ministra Sprawiedliwości z dnia 25 listopada 2009 r. (Dz.U. Nr 202, poz.1564)*  </t>
  </si>
  <si>
    <t>inni*</t>
  </si>
  <si>
    <t>nieustalony*</t>
  </si>
  <si>
    <t xml:space="preserve">Osoby nowoprzyjęte i oczekujące na I - szą decyzję klasyfikacyjną </t>
  </si>
  <si>
    <t xml:space="preserve">* osoby nowoprzyjęte i oczekujące na I-szą decyzję klasyfikacyjną </t>
  </si>
  <si>
    <t>liczba osób, wobec których wydano decyzje przeludnieniowe w miesiącu sprawozdawczym</t>
  </si>
  <si>
    <t xml:space="preserve">   1. AŚ Grójec</t>
  </si>
  <si>
    <t>TABL.   22</t>
  </si>
  <si>
    <t>Estonia</t>
  </si>
  <si>
    <t>Kirgistan</t>
  </si>
  <si>
    <t>Egipt</t>
  </si>
  <si>
    <t>kontrahenci pozawięzienni</t>
  </si>
  <si>
    <t>OZ Grodków</t>
  </si>
  <si>
    <t xml:space="preserve">   1. ZK Nr 1 Strzelce Op.</t>
  </si>
  <si>
    <t xml:space="preserve">   1. ZK Gorzów Wlkp.</t>
  </si>
  <si>
    <t xml:space="preserve">   2. OZ Choszczno</t>
  </si>
  <si>
    <t>4. INNE ZDARZENIA</t>
  </si>
  <si>
    <t xml:space="preserve">   1. AŚ Szamotuły</t>
  </si>
  <si>
    <t xml:space="preserve">   1. ZK Nr 1 Wrocław</t>
  </si>
  <si>
    <t>Marzec 2014 r.</t>
  </si>
  <si>
    <t>01.01 - 31.03.14 r.</t>
  </si>
  <si>
    <t xml:space="preserve">   2. ZK Koziegłowy</t>
  </si>
  <si>
    <t xml:space="preserve">   2. OZ Bemowo</t>
  </si>
  <si>
    <t xml:space="preserve">   3.  OZ Grodzisk Maz.</t>
  </si>
  <si>
    <t xml:space="preserve">   2. ZK Nr 2 Wrocław</t>
  </si>
  <si>
    <t xml:space="preserve">   3. OZ Piława Dolna</t>
  </si>
  <si>
    <t>Warszawa, 11.04.2014 r.</t>
  </si>
  <si>
    <t>ZK Inowrocław</t>
  </si>
  <si>
    <t>Stany Zjednoczone Ameryki</t>
  </si>
  <si>
    <t>Włochy</t>
  </si>
  <si>
    <t>Francja</t>
  </si>
  <si>
    <t>Syria</t>
  </si>
  <si>
    <t>Portugalia</t>
  </si>
  <si>
    <t>Kazachstan</t>
  </si>
  <si>
    <t xml:space="preserve">       uniemożliwia zatrudnienie</t>
  </si>
  <si>
    <t>**  - skazani, przebywający w AŚ/ZK, którym zastosowanie tymczasowego aresztowania w drugiej sprawie</t>
  </si>
  <si>
    <t>Chiny</t>
  </si>
  <si>
    <t>Tymczasowo aresztowani i skazani stwarzający poważne zagrożenie społeczne</t>
  </si>
  <si>
    <t>albo poważne zagrożenie dla bezpieczeństwa zakładu, odbywający karę w wyznaczonym</t>
  </si>
  <si>
    <t xml:space="preserve">oddziale lub celi zakładu karnego typu zamkniętego w warunkach zapewnijących </t>
  </si>
  <si>
    <t>wzmożoną ochronę społeczeństwa i bezpieczeństwo tego zakładu (tzw. "niebezpieczni")</t>
  </si>
  <si>
    <t>oraz skazani na karę dożywotniego pozbawienia wolności w podziale na okręgi</t>
  </si>
  <si>
    <t>Osadzeni stwarzający poważne zagrożenie społeczne albo poważne zagrożenie dla</t>
  </si>
  <si>
    <t>bezpieczeństwa zakładu, odbywający karę w wyznaczonym oddziale lub celi zakładu</t>
  </si>
  <si>
    <t xml:space="preserve">karnego typu zamkniętego w warunkach zapewnijących wzmożoną ochronę  </t>
  </si>
  <si>
    <t>społeczeństwa i bezpieczeństwo tego zakładu (tzw. "niebezpieczni")</t>
  </si>
  <si>
    <t>Albania</t>
  </si>
  <si>
    <t>OZ Ciągowice</t>
  </si>
  <si>
    <t>Tunezja</t>
  </si>
  <si>
    <t>oddziale lub celi zakładu karnego typu zamkniętego w warunkach zapewniających</t>
  </si>
  <si>
    <t>wzmożoną ochronę społeczeństwa i bezpieczeństwo tego zakładu (tzw."niebezpieczni")</t>
  </si>
  <si>
    <t xml:space="preserve">       Stan w dniu</t>
  </si>
  <si>
    <t xml:space="preserve">  na podstawie art. 123a§3 kkw</t>
  </si>
  <si>
    <t xml:space="preserve">- instytucje gospodarki budżetowej podstawie </t>
  </si>
  <si>
    <t xml:space="preserve">  art. 123a§3 kkw</t>
  </si>
  <si>
    <t>Skazani i ukarani zdolni do pracy****</t>
  </si>
  <si>
    <t xml:space="preserve">**** - skazani i ukarani zatrudnieni odpłatnie i nieodpłatnie oraz skazani i ukarani niezatrudnieni ze względu </t>
  </si>
  <si>
    <t xml:space="preserve">      na brak pracy - dane gromadzone od stycznia 2017 r.</t>
  </si>
  <si>
    <t>ZATRUDNIENIE      ODPŁATNE</t>
  </si>
  <si>
    <t>ZATRUDNIENIE       NIEODPŁATNE</t>
  </si>
  <si>
    <t>prace porządk. oraz pomoc. na rzecz jednostek org. SW</t>
  </si>
  <si>
    <t>prace publiczne oraz porządkowe na rzecz samorządu terytorialnego</t>
  </si>
  <si>
    <t>- art.123a § 3 kkw</t>
  </si>
  <si>
    <t>instytucje gospodarki budżetowej</t>
  </si>
  <si>
    <t>INNE  FORMY  ZATRUDNIENIA  ODPŁATNEGO</t>
  </si>
  <si>
    <t>Palestyna</t>
  </si>
  <si>
    <t>rzecz jednostek organizacyjnych SW</t>
  </si>
  <si>
    <t>- art. 123a§1 kkw</t>
  </si>
  <si>
    <t>prace na cele charytatywne i na rzecz OPP</t>
  </si>
  <si>
    <t xml:space="preserve">instytucje gospodarki budżetowej     </t>
  </si>
  <si>
    <t>OZ Opole</t>
  </si>
  <si>
    <t>Brazylia</t>
  </si>
  <si>
    <t>" Niebezpieczni "</t>
  </si>
  <si>
    <t xml:space="preserve">  jednostek organizacyjnych SW w przeliczeniu na pełnozatrudnionych</t>
  </si>
  <si>
    <t>Centralnego Zarządu Służby Więziennej</t>
  </si>
  <si>
    <t>OZ Giżycko</t>
  </si>
  <si>
    <t xml:space="preserve">OZ Toruń </t>
  </si>
  <si>
    <t>OZ Chojnice</t>
  </si>
  <si>
    <t>OZ Braniewo</t>
  </si>
  <si>
    <t>OZ Bielsko Biała</t>
  </si>
  <si>
    <t>OZ Szczecinek</t>
  </si>
  <si>
    <t>OZ Złotów</t>
  </si>
  <si>
    <t>OZ Kędzierzyn Koźle</t>
  </si>
  <si>
    <t>OZ Płońsk</t>
  </si>
  <si>
    <t>Belgia</t>
  </si>
  <si>
    <t>Hiszpania</t>
  </si>
  <si>
    <t>Indie</t>
  </si>
  <si>
    <t>Tanzania</t>
  </si>
  <si>
    <t>w tym tymczasowo aresztowani</t>
  </si>
  <si>
    <t xml:space="preserve">- przywięzienne przedsiębiorstwa państwowe </t>
  </si>
  <si>
    <t>OZ Lubliniec</t>
  </si>
  <si>
    <t>OZ Szczytno</t>
  </si>
  <si>
    <t>OZ Działdowo</t>
  </si>
  <si>
    <t>OZ Prudnik</t>
  </si>
  <si>
    <t xml:space="preserve">OZ Pobiedziska </t>
  </si>
  <si>
    <t>OZ Środa Wielkopolska</t>
  </si>
  <si>
    <t>OZ Szamotuły</t>
  </si>
  <si>
    <t xml:space="preserve">OZ Popowo </t>
  </si>
  <si>
    <t>OZ Oleśnica</t>
  </si>
  <si>
    <t xml:space="preserve">   1. AŚ Wrocław</t>
  </si>
  <si>
    <t xml:space="preserve">   3. ZK Kłodzko</t>
  </si>
  <si>
    <t>Kanada</t>
  </si>
  <si>
    <t>Uzbekistan</t>
  </si>
  <si>
    <t>Wielka Brytania</t>
  </si>
  <si>
    <t>Bangladesz</t>
  </si>
  <si>
    <t>Iran</t>
  </si>
  <si>
    <t xml:space="preserve"> - nieuzbrojonego</t>
  </si>
  <si>
    <t>Kolumbia</t>
  </si>
  <si>
    <t>Norwegia</t>
  </si>
  <si>
    <t xml:space="preserve">   </t>
  </si>
  <si>
    <t>Turkmenistan</t>
  </si>
  <si>
    <t>Opracowała:</t>
  </si>
  <si>
    <t xml:space="preserve"> DYREKTOR</t>
  </si>
  <si>
    <r>
      <rPr>
        <b/>
        <u/>
        <sz val="11"/>
        <rFont val="Calibri"/>
        <family val="2"/>
        <charset val="238"/>
        <scheme val="minor"/>
      </rPr>
      <t>Wykres  6</t>
    </r>
    <r>
      <rPr>
        <b/>
        <sz val="11"/>
        <rFont val="Calibri"/>
        <family val="2"/>
        <charset val="238"/>
        <scheme val="minor"/>
      </rPr>
      <t xml:space="preserve">   Struktura populacji osadzonych kobiet i mężczyzn w podziale na dorosłych i młodocianych</t>
    </r>
  </si>
  <si>
    <r>
      <rPr>
        <b/>
        <u/>
        <sz val="11"/>
        <rFont val="Calibri"/>
        <family val="2"/>
        <charset val="238"/>
        <scheme val="minor"/>
      </rPr>
      <t xml:space="preserve">Wykres  7 </t>
    </r>
    <r>
      <rPr>
        <b/>
        <sz val="11"/>
        <rFont val="Calibri"/>
        <family val="2"/>
        <charset val="238"/>
        <scheme val="minor"/>
      </rPr>
      <t xml:space="preserve">  Skazani i ukarani (mężczyźni i kobiety) wg systemu wykonywania kary</t>
    </r>
  </si>
  <si>
    <r>
      <t>TABL.11  Skazani i ukarani z grupy klasyfikacyjnej</t>
    </r>
    <r>
      <rPr>
        <b/>
        <sz val="10"/>
        <rFont val="Calibri"/>
        <family val="2"/>
        <charset val="238"/>
        <scheme val="minor"/>
      </rPr>
      <t xml:space="preserve"> M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</si>
  <si>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 xml:space="preserve">TABL.12  Skazani i ukarani z grupy klasyfikacyjnej </t>
    </r>
    <r>
      <rPr>
        <b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</si>
  <si>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>TABL. 13  Skazani i ukarani z grupy klasyfikacyjnej</t>
    </r>
    <r>
      <rPr>
        <b/>
        <sz val="10"/>
        <rFont val="Calibri"/>
        <family val="2"/>
        <charset val="238"/>
        <scheme val="minor"/>
      </rPr>
      <t xml:space="preserve"> R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</si>
  <si>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rPr>
        <b/>
        <u/>
        <sz val="11"/>
        <rFont val="Calibri"/>
        <family val="2"/>
        <charset val="238"/>
        <scheme val="minor"/>
      </rPr>
      <t xml:space="preserve">Wykres  8 </t>
    </r>
    <r>
      <rPr>
        <b/>
        <sz val="11"/>
        <rFont val="Calibri"/>
        <family val="2"/>
        <charset val="238"/>
        <scheme val="minor"/>
      </rPr>
      <t xml:space="preserve">  Skazani i ukarani (mężczyźni i kobiety) wg grup klasyfikacyjnych</t>
    </r>
  </si>
  <si>
    <r>
      <rPr>
        <b/>
        <u/>
        <sz val="10"/>
        <rFont val="Calibri"/>
        <family val="2"/>
        <charset val="238"/>
        <scheme val="minor"/>
      </rPr>
      <t xml:space="preserve">Wykres  10  </t>
    </r>
    <r>
      <rPr>
        <b/>
        <sz val="10"/>
        <rFont val="Calibri"/>
        <family val="2"/>
        <charset val="238"/>
        <scheme val="minor"/>
      </rPr>
      <t xml:space="preserve"> Skazani,którym udzielono zezwolenia na odbycie kary w systemie DE w okresie </t>
    </r>
  </si>
  <si>
    <r>
      <t xml:space="preserve">                w miesiącu sprawozdawczym - </t>
    </r>
    <r>
      <rPr>
        <u/>
        <sz val="11"/>
        <rFont val="Calibri"/>
        <family val="2"/>
        <charset val="238"/>
        <scheme val="minor"/>
      </rPr>
      <t>wg obszarów właściwości sądów apelacyjnych</t>
    </r>
    <r>
      <rPr>
        <u/>
        <vertAlign val="superscript"/>
        <sz val="11"/>
        <rFont val="Calibri"/>
        <family val="2"/>
        <charset val="238"/>
        <scheme val="minor"/>
      </rPr>
      <t>1</t>
    </r>
  </si>
  <si>
    <t>przyw. przedsięb. państwowe</t>
  </si>
  <si>
    <r>
      <t>Ucieczki z terenu jednostki typu zamkniętego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</si>
  <si>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półotwartego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</si>
  <si>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otwartego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</t>
    </r>
  </si>
  <si>
    <r>
      <t>Ucieczki z zatrudnienia zewnętrznego - w pełnym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</si>
  <si>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zatrudnienia zewnętrznego  - w zmniejszonym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</si>
  <si>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</si>
  <si>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 xml:space="preserve">3 </t>
    </r>
    <r>
      <rPr>
        <b/>
        <sz val="10"/>
        <rFont val="Calibri"/>
        <family val="2"/>
        <charset val="238"/>
        <scheme val="minor"/>
      </rPr>
      <t>cd.</t>
    </r>
  </si>
  <si>
    <t>Tadżykistan</t>
  </si>
  <si>
    <t>Zimbabwe</t>
  </si>
  <si>
    <t>"Sąd penitencjarny może udzielić przerwy w wykonaniu kary, jeżeli przemawiają za tym ważne względy, rodzinne lub osobiste…"</t>
  </si>
  <si>
    <t xml:space="preserve">"Sąd penitencjarny udziela przerwy w wykonaniu kary w wypadku określonym w art. 150 § 1 (choroba psychiczna lub inna ciężka choroba) do czasu ustania przeszkody" </t>
  </si>
  <si>
    <t>Dania</t>
  </si>
  <si>
    <t>Szwecja</t>
  </si>
  <si>
    <t>OZ Białystok</t>
  </si>
  <si>
    <t>OZ Grądy - Woniecko</t>
  </si>
  <si>
    <t>OZ Bydgoszcz Fordon</t>
  </si>
  <si>
    <t xml:space="preserve">OZ  Grudziądz </t>
  </si>
  <si>
    <t>OZ Gdańsk Przeróbka</t>
  </si>
  <si>
    <t>OZ Malbork</t>
  </si>
  <si>
    <t>OZ Zabrze</t>
  </si>
  <si>
    <t>OZ Koszalin</t>
  </si>
  <si>
    <t>OZ Kraków Nowa Huta</t>
  </si>
  <si>
    <t>OZ Tarnów Mościce</t>
  </si>
  <si>
    <t xml:space="preserve">OZ  Łódź </t>
  </si>
  <si>
    <t>OZ Sieraków Śląski</t>
  </si>
  <si>
    <t xml:space="preserve">OZ Strzelce Opolskie </t>
  </si>
  <si>
    <t>OZ Koziegłowy</t>
  </si>
  <si>
    <t>OZ Medyka</t>
  </si>
  <si>
    <t>OZ Stargard</t>
  </si>
  <si>
    <t xml:space="preserve">OZ Wrocław </t>
  </si>
  <si>
    <t>TABL. 5  Zaludnienie oddziałów mieszkalnych w aresztach śledczych i zakładach karnych w dn. 31.12.2021 r.,</t>
  </si>
  <si>
    <t>8 - 10</t>
  </si>
  <si>
    <r>
      <t>- przywięzienne przedsiębiorstwa państwowe (</t>
    </r>
    <r>
      <rPr>
        <sz val="8"/>
        <rFont val="Calibri"/>
        <family val="2"/>
        <charset val="238"/>
        <scheme val="minor"/>
      </rPr>
      <t>d.przywięzienne przedsięb. przem.)</t>
    </r>
  </si>
  <si>
    <r>
      <t>- instytucje gospodarki budżetowej (</t>
    </r>
    <r>
      <rPr>
        <sz val="8"/>
        <rFont val="Calibri"/>
        <family val="2"/>
        <charset val="238"/>
        <scheme val="minor"/>
      </rPr>
      <t>d.przywięzienne gosp. pom.)</t>
    </r>
  </si>
  <si>
    <t>Liban</t>
  </si>
  <si>
    <t xml:space="preserve">   1. AŚ Ostrów Wielkopolski</t>
  </si>
  <si>
    <t xml:space="preserve">   2. ZK Brzeg</t>
  </si>
  <si>
    <t xml:space="preserve">   1. AŚ Warszawa - Białołęka</t>
  </si>
  <si>
    <t xml:space="preserve">   2. AŚ Warszawa - Grochów</t>
  </si>
  <si>
    <t xml:space="preserve">   1. AŚ Kielce</t>
  </si>
  <si>
    <t xml:space="preserve">   2. ZK Dębica</t>
  </si>
  <si>
    <t>Jordania</t>
  </si>
  <si>
    <t>Rwanda</t>
  </si>
  <si>
    <t>Wiek</t>
  </si>
  <si>
    <t xml:space="preserve">w tym mężczyźni </t>
  </si>
  <si>
    <t>17-21</t>
  </si>
  <si>
    <t>22-26</t>
  </si>
  <si>
    <t>27-31</t>
  </si>
  <si>
    <t>32-36</t>
  </si>
  <si>
    <t>37-41</t>
  </si>
  <si>
    <t>42-46</t>
  </si>
  <si>
    <t>47-51</t>
  </si>
  <si>
    <t>52-56</t>
  </si>
  <si>
    <t>57-61</t>
  </si>
  <si>
    <t>62-66</t>
  </si>
  <si>
    <t>67-71</t>
  </si>
  <si>
    <t>72-76</t>
  </si>
  <si>
    <t>pow. 77</t>
  </si>
  <si>
    <r>
      <t xml:space="preserve">1 </t>
    </r>
    <r>
      <rPr>
        <sz val="10"/>
        <rFont val="Calibri"/>
        <family val="2"/>
        <charset val="238"/>
        <scheme val="minor"/>
      </rPr>
      <t>Dane prezentowane w tablicach nr 16 i 16a zostały przekazane przez Biuro Dozoru Elektronicznego CZSW.</t>
    </r>
  </si>
  <si>
    <t xml:space="preserve">                          w miesiącu sprawozdawczym</t>
  </si>
  <si>
    <t>Wykres  12    Liczba skazanych odbywających karę w SDE  oraz zwolnionych z SDE</t>
  </si>
  <si>
    <t>'Powszechność zatrudnienia i wskaźnik bezrobocia,powszechność zatrudnienia w populacji kwalifikujących się do pracy,</t>
  </si>
  <si>
    <t>Powszechność zatrudnienia w populacji kwalifikujących się do pracy</t>
  </si>
  <si>
    <t>Udział zatrudnienia odpłatnego w ogólnej populacji zatrudnionych</t>
  </si>
  <si>
    <t>[(3+4)/(3+4+6)]</t>
  </si>
  <si>
    <t>[3/(3+4)]</t>
  </si>
  <si>
    <t xml:space="preserve">  % powszechności zatrudnienia w populacji</t>
  </si>
  <si>
    <t xml:space="preserve">   kwalifikujących się do pracy</t>
  </si>
  <si>
    <t>TABL. 20</t>
  </si>
  <si>
    <t>TABL.21</t>
  </si>
  <si>
    <t>TABL. 25</t>
  </si>
  <si>
    <r>
      <t>TABL. 26  Zatrudnienie odpłatne osadzonych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</si>
  <si>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27  Skazani i ukarani zatrudnieni nieodpłatnie oraz niezatrudnieni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</si>
  <si>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 30  Powszechność zatrudnienia i wskaźnik bezrobocia skazanych i ukaranych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</si>
  <si>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TABL. 36  Przygotowanie ucieczki i usiłowanie jej dokonania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</si>
  <si>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0"/>
        <rFont val="Calibri"/>
        <family val="2"/>
        <charset val="238"/>
        <scheme val="minor"/>
      </rPr>
      <t xml:space="preserve">Wykres 15   </t>
    </r>
    <r>
      <rPr>
        <b/>
        <sz val="10"/>
        <rFont val="Calibri"/>
        <family val="2"/>
        <charset val="238"/>
        <scheme val="minor"/>
      </rPr>
      <t xml:space="preserve">Powszechność zatrudnienia oraz powszechność zatrudnienia w populacji kwalifikujących się do pracy </t>
    </r>
  </si>
  <si>
    <t>Odbywający karę w sysemie DE wg wieku i płci</t>
  </si>
  <si>
    <t>TABL. 17  Odbywający karę w SDE wg wieku i płci</t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</si>
  <si>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</si>
  <si>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Dane prezentowane w tablicach  26 - 32 zostały przekazane przez Biuro Penitencjarne CZSW.</t>
    </r>
  </si>
  <si>
    <r>
      <t>2</t>
    </r>
    <r>
      <rPr>
        <sz val="10"/>
        <rFont val="Calibri"/>
        <family val="2"/>
        <charset val="238"/>
        <scheme val="minor"/>
      </rPr>
      <t xml:space="preserve"> Dane prezentowane w tablicach nr 26 - 32 zostały przekazane przez Biuro Penitencjarne CZSW.</t>
    </r>
  </si>
  <si>
    <r>
      <t>3</t>
    </r>
    <r>
      <rPr>
        <sz val="9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</si>
  <si>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t>w tym wyznaczono termin stawienia, który upłynął</t>
  </si>
  <si>
    <t xml:space="preserve">liczba </t>
  </si>
  <si>
    <t xml:space="preserve">w dniu </t>
  </si>
  <si>
    <t xml:space="preserve">zakwalifikowań </t>
  </si>
  <si>
    <t>liczba wyroków</t>
  </si>
  <si>
    <t>dotyczy osób</t>
  </si>
  <si>
    <t>zarejestrowane</t>
  </si>
  <si>
    <t>zwrócone do organu zarządzającego wykonanie</t>
  </si>
  <si>
    <t xml:space="preserve">wprowadzone do wykonania </t>
  </si>
  <si>
    <t xml:space="preserve">Wyroki przesłane przez sąd w trybie art. 79 kodeksu karnego wykonawczego </t>
  </si>
  <si>
    <t>Irlandia</t>
  </si>
  <si>
    <t xml:space="preserve">   1. AŚ Hajnówka</t>
  </si>
  <si>
    <t xml:space="preserve">   3. ZK Łupków</t>
  </si>
  <si>
    <t>31-32</t>
  </si>
  <si>
    <t>Korea Południowa</t>
  </si>
  <si>
    <t>Afganistan</t>
  </si>
  <si>
    <t xml:space="preserve">   2. AŚ Elbląg</t>
  </si>
  <si>
    <t xml:space="preserve">   3. ZK Czerwony Bór</t>
  </si>
  <si>
    <t xml:space="preserve">   4. ZK Iława</t>
  </si>
  <si>
    <t xml:space="preserve">   5. OZ Białystok</t>
  </si>
  <si>
    <t xml:space="preserve"> w kodeksie karnym wykonawczym z 1997 roku</t>
  </si>
  <si>
    <t xml:space="preserve">   6. OZ Braniewo</t>
  </si>
  <si>
    <t xml:space="preserve">   7. OZ Grądy Woniecko</t>
  </si>
  <si>
    <t xml:space="preserve">   8. OZ Olsztyn</t>
  </si>
  <si>
    <t>Finlandia</t>
  </si>
  <si>
    <t>1. ppłk Maja Milewska</t>
  </si>
  <si>
    <t xml:space="preserve">   3. AŚ Grójec</t>
  </si>
  <si>
    <t xml:space="preserve">   4. AŚ Warszawa - Służewiec</t>
  </si>
  <si>
    <t xml:space="preserve">   5. ZK Przytuły Stare</t>
  </si>
  <si>
    <t/>
  </si>
  <si>
    <t>Chorwacja</t>
  </si>
  <si>
    <t>Malezja</t>
  </si>
  <si>
    <t>dodatkowe miejsca zakwaterowania, o których mowa w rozporządzeniu Ministra Sprawiedliwości z dnia 9 grudnia 2022 r.</t>
  </si>
  <si>
    <t>( Dz.U. 2022, poz. 2690 )</t>
  </si>
  <si>
    <t xml:space="preserve">o których mowa w rozporządzeniu Ministra Sprawiedliwości z dnia 9 grudnia 2022 r. (Dz.U. Nr 2022, poz.2690)  </t>
  </si>
  <si>
    <t>Słowenia</t>
  </si>
  <si>
    <t>Biura Ewidencji</t>
  </si>
  <si>
    <r>
      <t>miejsca wyłączone z pojemności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</si>
  <si>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przebywający poza terenem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</si>
  <si>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Faktycznie ogółem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</si>
  <si>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>pozostałe oddziały</t>
    </r>
    <r>
      <rPr>
        <vertAlign val="superscript"/>
        <sz val="11"/>
        <rFont val="Calibri"/>
        <family val="2"/>
        <charset val="238"/>
        <scheme val="minor"/>
      </rPr>
      <t>4)</t>
    </r>
  </si>
  <si>
    <t xml:space="preserve">   4. ZK Nysa  </t>
  </si>
  <si>
    <t xml:space="preserve">   5. ZK Strzelin</t>
  </si>
  <si>
    <t xml:space="preserve">   6. ZK Wołów</t>
  </si>
  <si>
    <t xml:space="preserve">   7. ZK Nr 1 Wrocław</t>
  </si>
  <si>
    <t xml:space="preserve">   8. ZK Zaręba</t>
  </si>
  <si>
    <t xml:space="preserve">   9.  OZ Grodków</t>
  </si>
  <si>
    <t xml:space="preserve">   10. OZ Piława Dolna</t>
  </si>
  <si>
    <t xml:space="preserve">   11. OZ Wrocław</t>
  </si>
  <si>
    <t>Maroko</t>
  </si>
  <si>
    <t>Macedonia</t>
  </si>
  <si>
    <t xml:space="preserve">   1. AŚ Zielona Góra</t>
  </si>
  <si>
    <t xml:space="preserve">   2. ZK Gębarzewo</t>
  </si>
  <si>
    <t xml:space="preserve">   3. ZK Głogów</t>
  </si>
  <si>
    <t xml:space="preserve">   4. ZK Rawicz</t>
  </si>
  <si>
    <t xml:space="preserve">   5. OZ Koziegłowy</t>
  </si>
  <si>
    <t xml:space="preserve">   6. OZ Szamotuły</t>
  </si>
  <si>
    <t>Meksyk</t>
  </si>
  <si>
    <t xml:space="preserve">   2. AŚ Piotrków Trybunalski</t>
  </si>
  <si>
    <t xml:space="preserve">   3. ZK Garbalin</t>
  </si>
  <si>
    <t xml:space="preserve">   4. ZK Łowicz</t>
  </si>
  <si>
    <t xml:space="preserve">   5. ZK Włocławek</t>
  </si>
  <si>
    <t xml:space="preserve">   6. OZ Golesze</t>
  </si>
  <si>
    <t xml:space="preserve">   7.  OZ Kalisz</t>
  </si>
  <si>
    <t xml:space="preserve">   8. OZ Sieraków Śląski</t>
  </si>
  <si>
    <t xml:space="preserve">   4. ZK Pińczów</t>
  </si>
  <si>
    <t xml:space="preserve">   5. ZK Rzeszów</t>
  </si>
  <si>
    <t xml:space="preserve">   6. ZK Uherce Mineralne</t>
  </si>
  <si>
    <t xml:space="preserve">   7. OZ Medyka</t>
  </si>
  <si>
    <t xml:space="preserve">   8. OZ Moszczaniec</t>
  </si>
  <si>
    <t xml:space="preserve">   9. OZ Średnia Wieś</t>
  </si>
  <si>
    <t xml:space="preserve">   6. ZK Siedlce</t>
  </si>
  <si>
    <t xml:space="preserve">   7. OZ Bemowo</t>
  </si>
  <si>
    <t xml:space="preserve">   8. OZ Stawiszyn   </t>
  </si>
  <si>
    <t xml:space="preserve">   9. OZ Płońsk</t>
  </si>
  <si>
    <t xml:space="preserve">   10. OZ Popowo</t>
  </si>
  <si>
    <t>Kamerun</t>
  </si>
  <si>
    <t>Nepal</t>
  </si>
  <si>
    <t>Ghana</t>
  </si>
  <si>
    <t>Grecja</t>
  </si>
  <si>
    <t>Irak</t>
  </si>
  <si>
    <t>OZ Jastrzębie Zdrój</t>
  </si>
  <si>
    <t>Austria</t>
  </si>
  <si>
    <t>Etiopia</t>
  </si>
  <si>
    <t>Gambia</t>
  </si>
  <si>
    <t>Kosowo</t>
  </si>
  <si>
    <t>Filipiny</t>
  </si>
  <si>
    <t>Warszawa, 29.01.2025 r.</t>
  </si>
  <si>
    <t xml:space="preserve"> płk Monika Świesiulska</t>
  </si>
  <si>
    <t>Demokratyczna Republika Konga</t>
  </si>
  <si>
    <t>Indonezja</t>
  </si>
  <si>
    <t>- w pełnym systemie konwojowania</t>
  </si>
  <si>
    <t>- w zmniejszonym systemie konwojowania</t>
  </si>
  <si>
    <t>- nieuzbrojonego</t>
  </si>
  <si>
    <t>2. BUNT OSÓB POZBAWIONYCH WOLNOŚCI</t>
  </si>
  <si>
    <t>3. NARUSZENIE PORZĄDKU NA TERENIE JEDNOSTKI</t>
  </si>
  <si>
    <t>- wzięcie zakładnika na terenie jednostki lub konwoju
   realizowanego przez SW</t>
  </si>
  <si>
    <t>- zgon lub uszczerbek na zdrowiu lub naruszenie 
   nietykalności cielesnej osoby przebywającej na terenie 
   jednostki lub w trakcie konwojowania w związku
   z działaniem lub zaniechaniem funkcjonariusza
   lub pracownika SW,  innej osoby lub psa służbowego</t>
  </si>
  <si>
    <t>- napaść na jednostkę organizacyjną lub konwój SW</t>
  </si>
  <si>
    <t xml:space="preserve">- zagrożenia bezpieczeństwa jednostki wywołane czynnikami
  zewnętrznymi  </t>
  </si>
  <si>
    <t>- pożar na terenie jednostki</t>
  </si>
  <si>
    <t>- napaść na funkcjonariusza lub pracownika SW, lub naruszenie 
  ich nietykalności</t>
  </si>
  <si>
    <t>- samobójstwo osoby pozbawionej wolności</t>
  </si>
  <si>
    <t>- usiłowanie popełnienia samobójstwa przez osobę pozbawioną wolności</t>
  </si>
  <si>
    <t>- znęcanie się osoby pozbawionej wolności nad inną osobą 
   pozbawioną wolności</t>
  </si>
  <si>
    <t>- zgwałcenie osoby pozbawionej wolności przez inną osobę 
  pozbawioną wolności</t>
  </si>
  <si>
    <t xml:space="preserve">- zbiorowe zachorowanie osób pozbawionych wolności </t>
  </si>
  <si>
    <t>- bójka osób pozbawionych wolności</t>
  </si>
  <si>
    <t>- pobicie osoby pozbawionej wolności przez inną osobę
  pozbawioną wolności</t>
  </si>
  <si>
    <t xml:space="preserve">- ujawnienie przedmiotu niedozwolonego lub substancji
  psychoaktywnej </t>
  </si>
  <si>
    <t>- samowolne oddalenie się osoby pozbawionej wolności z terenu
   domu przejściowego lub oddziału tymczasowego 
   zakwaterowania</t>
  </si>
  <si>
    <t>- niepowrót osoby pozbawionej wolności z zezwolenia na czasowe opuszczenie jednostki organizacyjnej</t>
  </si>
  <si>
    <t>- ucieczka, przygotowanie lub usiłowanie ucieczki w 
   trakcie konwojowania realizowanego przez inny organ niż SW</t>
  </si>
  <si>
    <t>- powiadomienie przez organy ścigania lub uzyskanie w inny sposób informacji o możliwości popełnienia przez funkcjonariusza lub pracownika przestępstwa  ściganego z urzędu w związku z wykonywaniem czynności służbowych lub pracownika SW,  innej osoby lub psa służbowego</t>
  </si>
  <si>
    <t>- zgon funkcjonariusza lub pracownika podczas wykonywania
  czynności służbowych</t>
  </si>
  <si>
    <t>- zgon osoby pozbawionej wolności</t>
  </si>
  <si>
    <t>- nieuprawnione ujawnienie informacji niejawnych lub utrata
  materiału zawierającego takie informacje</t>
  </si>
  <si>
    <t>- naruszenie ochrony danych osobowych</t>
  </si>
  <si>
    <t xml:space="preserve">- nieterminowe zakończenie izolacji penitencjarnej </t>
  </si>
  <si>
    <t>- inna sytuacja</t>
  </si>
  <si>
    <t xml:space="preserve">              Styczeń 2025 r.</t>
  </si>
  <si>
    <t xml:space="preserve">                 01.01 - 31.01.25 r.</t>
  </si>
  <si>
    <t xml:space="preserve">   1. ZK Inowrocław</t>
  </si>
  <si>
    <t xml:space="preserve">   1. ZK Czerwony Bór</t>
  </si>
  <si>
    <t xml:space="preserve">   1. ZK Brzeg</t>
  </si>
  <si>
    <t xml:space="preserve">   2. OZ Oleśnica</t>
  </si>
  <si>
    <t xml:space="preserve">   3. ZK Zaręba</t>
  </si>
  <si>
    <t>- samowolne oddalenie się osoby pozbawionej w czasie realizacji    zatrudnienia  w systemie bez konwojenta</t>
  </si>
  <si>
    <r>
      <t xml:space="preserve">TABL.  34   Pozostałe zdarzenia 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</si>
  <si>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33    Zestawienie zdarzeń najistotniejszych dla oceny stanu bezpieczeństwa</t>
    </r>
    <r>
      <rPr>
        <vertAlign val="superscript"/>
        <sz val="10"/>
        <rFont val="Calibri"/>
        <family val="2"/>
        <charset val="238"/>
        <scheme val="minor"/>
      </rPr>
      <t>3</t>
    </r>
  </si>
  <si>
    <t>luty</t>
  </si>
  <si>
    <t>Mali</t>
  </si>
  <si>
    <t>Wenezuela</t>
  </si>
  <si>
    <t>Węgry</t>
  </si>
  <si>
    <t xml:space="preserve">      1. ZK Tarnów</t>
  </si>
  <si>
    <t xml:space="preserve">   1. ZK Przytuły Stare</t>
  </si>
  <si>
    <t>Struktura populacji osadzonych kobiet i mężczyzn w dniu 31.03.2025 r.</t>
  </si>
  <si>
    <t>Struktura populacji osadzonych kobiet w dniu 31.03.2025 r.</t>
  </si>
  <si>
    <t>Osadzeni przebywający w poszczególnych okręgach - stan ewidencyjny w dniu 31.03.2025 r.</t>
  </si>
  <si>
    <r>
      <rPr>
        <b/>
        <u/>
        <sz val="11"/>
        <rFont val="Calibri"/>
        <family val="2"/>
        <charset val="238"/>
        <scheme val="minor"/>
      </rPr>
      <t xml:space="preserve">Wykres 3 </t>
    </r>
    <r>
      <rPr>
        <b/>
        <sz val="11"/>
        <rFont val="Calibri"/>
        <family val="2"/>
        <charset val="238"/>
        <scheme val="minor"/>
      </rPr>
      <t xml:space="preserve">  Ewidencyjna liczba osadzonych w okresie od 31.03.2024 do 31.03.2025</t>
    </r>
  </si>
  <si>
    <t xml:space="preserve">               i ruch osadzonych w marcu 2025 r.</t>
  </si>
  <si>
    <t xml:space="preserve">TABL.  3  Liczba tymczasowo aresztowanych, skazanych i ukaranych w poszczególnych aresztach śledczych i zakładach karnych w dniu 31.03.2025 r. </t>
  </si>
  <si>
    <t>Zaludnienie aresztów śledczych i zakładów karnych w dniu 31 marca 2025 r. (bez miejsc dodatkowych)</t>
  </si>
  <si>
    <t>TABL. 5  Zaludnienie oddziałów mieszkalnych w aresztach śledczych i zakładach karnych w dn. 31.03.2025 r.,</t>
  </si>
  <si>
    <t>TABL. 5  Zaludnienie oddziałów mieszkalnych w aresztach śledczych i zakładach karnych w dn. 31.03.2025r.,</t>
  </si>
  <si>
    <t>marzec</t>
  </si>
  <si>
    <r>
      <rPr>
        <b/>
        <u/>
        <sz val="11"/>
        <rFont val="Calibri"/>
        <family val="2"/>
        <charset val="238"/>
        <scheme val="minor"/>
      </rPr>
      <t>Wykres  4</t>
    </r>
    <r>
      <rPr>
        <b/>
        <sz val="11"/>
        <rFont val="Calibri"/>
        <family val="2"/>
        <charset val="238"/>
        <scheme val="minor"/>
      </rPr>
      <t xml:space="preserve">   Ruch osadzonych w okresie od 01.03.2024 do 31.03.2025 r.</t>
    </r>
  </si>
  <si>
    <r>
      <rPr>
        <b/>
        <u/>
        <sz val="11"/>
        <rFont val="Calibri"/>
        <family val="2"/>
        <charset val="238"/>
        <scheme val="minor"/>
      </rPr>
      <t>Wykres  5</t>
    </r>
    <r>
      <rPr>
        <b/>
        <sz val="11"/>
        <rFont val="Calibri"/>
        <family val="2"/>
        <charset val="238"/>
        <scheme val="minor"/>
      </rPr>
      <t xml:space="preserve">   Transporty osadzonych w okresie od 31.03.2024 do 31.03.2025</t>
    </r>
  </si>
  <si>
    <t xml:space="preserve">    stan w dniu 31.03.2025 r.</t>
  </si>
  <si>
    <r>
      <rPr>
        <b/>
        <u/>
        <sz val="10"/>
        <rFont val="Calibri"/>
        <family val="2"/>
        <charset val="238"/>
        <scheme val="minor"/>
      </rPr>
      <t>Wykres  9</t>
    </r>
    <r>
      <rPr>
        <b/>
        <sz val="10"/>
        <rFont val="Calibri"/>
        <family val="2"/>
        <charset val="238"/>
        <scheme val="minor"/>
      </rPr>
      <t xml:space="preserve">  Skazani zdjęci z ewidencji wg wybranych przyczyn w okresie od 31.03.2024 do 31.03.2025</t>
    </r>
  </si>
  <si>
    <t xml:space="preserve">                      od 01.03.2024 do 31.03.2025</t>
  </si>
  <si>
    <r>
      <rPr>
        <b/>
        <u/>
        <sz val="10"/>
        <rFont val="Calibri"/>
        <family val="2"/>
        <charset val="238"/>
        <scheme val="minor"/>
      </rPr>
      <t>Wykres  11</t>
    </r>
    <r>
      <rPr>
        <b/>
        <sz val="10"/>
        <rFont val="Calibri"/>
        <family val="2"/>
        <charset val="238"/>
        <scheme val="minor"/>
      </rPr>
      <t xml:space="preserve">   Skazani, którym udzielono zezwolenia na odbycie kary w systemie DE w marcu 2025 r. </t>
    </r>
  </si>
  <si>
    <t>Mongolia</t>
  </si>
  <si>
    <t>TABL. 18 Cudzoziemcy przebywający w AŚ i ZK w dniu 31.03.2025r.</t>
  </si>
  <si>
    <r>
      <rPr>
        <b/>
        <u/>
        <sz val="10"/>
        <rFont val="Calibri"/>
        <family val="2"/>
        <charset val="238"/>
        <scheme val="minor"/>
      </rPr>
      <t>Wykres  13</t>
    </r>
    <r>
      <rPr>
        <b/>
        <sz val="10"/>
        <rFont val="Calibri"/>
        <family val="2"/>
        <charset val="238"/>
        <scheme val="minor"/>
      </rPr>
      <t xml:space="preserve">  Cudzoziemcy przebywający w AŚ i ZK w okresie od 31.03.2024 do 31.03.2025</t>
    </r>
  </si>
  <si>
    <t>31.03.2025r</t>
  </si>
  <si>
    <t>Skazani na karę dożywotniego pozbawienia wolności wg stanu w dniu  31.03.2025r.*</t>
  </si>
  <si>
    <t>wg aktualnego statusu prawnego (stan w dniu 31.03.2025 r.)</t>
  </si>
  <si>
    <t>Osadzeni zobowiązani do świadczeń alimentacyjnych w lutym 2025 r.</t>
  </si>
  <si>
    <r>
      <t xml:space="preserve"> udział zatrudnienia odpłatnego w ogólnej populacji zatrudnionych wg okręgów, stan ewidencyjnyna dzień 31.03.2025 r. </t>
    </r>
    <r>
      <rPr>
        <vertAlign val="superscript"/>
        <sz val="11"/>
        <rFont val="Calibri"/>
        <family val="2"/>
        <charset val="238"/>
        <scheme val="minor"/>
      </rPr>
      <t>2</t>
    </r>
  </si>
  <si>
    <r>
      <rPr>
        <b/>
        <u/>
        <sz val="11"/>
        <rFont val="Calibri"/>
        <family val="2"/>
        <charset val="238"/>
        <scheme val="minor"/>
      </rPr>
      <t>Wykres 14</t>
    </r>
    <r>
      <rPr>
        <b/>
        <sz val="11"/>
        <rFont val="Calibri"/>
        <family val="2"/>
        <charset val="238"/>
        <scheme val="minor"/>
      </rPr>
      <t xml:space="preserve">   Zatrudnienie odpłatne osadzonych w okresie od 31.03.2024 do 31.03.2025</t>
    </r>
  </si>
  <si>
    <r>
      <t xml:space="preserve">     </t>
    </r>
    <r>
      <rPr>
        <b/>
        <sz val="10"/>
        <rFont val="Calibri"/>
        <family val="2"/>
        <charset val="238"/>
        <scheme val="minor"/>
      </rPr>
      <t xml:space="preserve">                skazanych i ukaranych w okresie od 31.03.2024 do 31.03.2025</t>
    </r>
  </si>
  <si>
    <r>
      <rPr>
        <b/>
        <u/>
        <sz val="10"/>
        <rFont val="Calibri"/>
        <family val="2"/>
        <charset val="238"/>
        <scheme val="minor"/>
      </rPr>
      <t xml:space="preserve">Wykres  16 </t>
    </r>
    <r>
      <rPr>
        <b/>
        <sz val="10"/>
        <rFont val="Calibri"/>
        <family val="2"/>
        <charset val="238"/>
        <scheme val="minor"/>
      </rPr>
      <t xml:space="preserve">  Wskaźnik bezrobocia skazanych w okresie od 31.03.2024 do 31.03.2025</t>
    </r>
  </si>
  <si>
    <r>
      <t>Zatrudnienie odpłatne osadzonych w lutym 2025 r. według okręgów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</si>
  <si>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  </t>
    </r>
    <r>
      <rPr>
        <sz val="8"/>
        <rFont val="Calibri"/>
        <family val="2"/>
        <charset val="238"/>
        <scheme val="minor"/>
      </rPr>
      <t xml:space="preserve">    powinien przepracować w ciągu miesiąca                   normatyw  za luty  =     160 godzin</t>
    </r>
  </si>
  <si>
    <r>
      <t>Zatrudnienie osadzonych w lutym 2025 r. według miejsc zatrudnienia</t>
    </r>
    <r>
      <rPr>
        <vertAlign val="superscript"/>
        <sz val="11"/>
        <rFont val="Calibri"/>
        <family val="2"/>
        <charset val="238"/>
        <scheme val="minor"/>
      </rPr>
      <t>1</t>
    </r>
  </si>
  <si>
    <t xml:space="preserve">       powinien przepracować w ciągu miesiąca                   normatyw  za luty =   160 godzin</t>
  </si>
  <si>
    <t xml:space="preserve">     BEW.0332.03.2025.MM                                                                                   </t>
  </si>
  <si>
    <t>marzec 2025 r.</t>
  </si>
  <si>
    <t>od 01.01.2025 r. do 31.03.2025 r.</t>
  </si>
  <si>
    <t xml:space="preserve">          Marzec 2025 r.</t>
  </si>
  <si>
    <t xml:space="preserve">          01.01 - 31.03.25 r.</t>
  </si>
  <si>
    <t xml:space="preserve">           01.01 - 31.03.25 r.</t>
  </si>
  <si>
    <r>
      <t>TABL.  35   Osadzeni, którzy dokonali ucieczki, ujęci i nieujęci w okresie od 01.01.25 r. do 31.03.2025 r.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</si>
  <si>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2"/>
        <rFont val="Calibri"/>
        <family val="2"/>
        <charset val="238"/>
        <scheme val="minor"/>
      </rPr>
      <t xml:space="preserve">Wykres  17 </t>
    </r>
    <r>
      <rPr>
        <b/>
        <sz val="12"/>
        <rFont val="Calibri"/>
        <family val="2"/>
        <charset val="238"/>
        <scheme val="minor"/>
      </rPr>
      <t xml:space="preserve">  Liczba uczestników ucieczek z terenu i zatrudnienia w okresie 01.03.24 do 31.03.2025</t>
    </r>
  </si>
  <si>
    <t xml:space="preserve">               Marzec 2025 r.</t>
  </si>
  <si>
    <t xml:space="preserve">              01.01 - 31.03.25 r.</t>
  </si>
  <si>
    <t xml:space="preserve">              Marzec 2025 r.</t>
  </si>
  <si>
    <t xml:space="preserve">                01.01 - 31.03.25 r.</t>
  </si>
  <si>
    <t xml:space="preserve">                 Marzec 2025 r.</t>
  </si>
  <si>
    <t xml:space="preserve">              Marzec 2025 r. </t>
  </si>
  <si>
    <t xml:space="preserve">                 01.01 - 31.03.25 r.</t>
  </si>
  <si>
    <t xml:space="preserve">   2. AŚ Wejherowo</t>
  </si>
  <si>
    <t xml:space="preserve">   1. ZK Czarne</t>
  </si>
  <si>
    <t xml:space="preserve">   1. ZK Kluczbork</t>
  </si>
  <si>
    <t xml:space="preserve">   2. ZK Łowicz</t>
  </si>
  <si>
    <t xml:space="preserve">   2. OZ Grądy Woniecko</t>
  </si>
  <si>
    <t xml:space="preserve">   4. OZ Wrocław</t>
  </si>
  <si>
    <t xml:space="preserve">   5. AŚ Opole</t>
  </si>
  <si>
    <t xml:space="preserve">   2. ZK Płock</t>
  </si>
  <si>
    <t>Warszawa, 17.04.2025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</si>
</sst>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%"/>
    <numFmt numFmtId="165" formatCode="0.0"/>
    <numFmt numFmtId="166" formatCode="0.000"/>
  </numFmts>
  <fonts count="5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3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54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3" borderId="19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6" fillId="3" borderId="18" xfId="0" applyFont="1" applyFill="1" applyBorder="1" applyAlignment="1">
      <alignment horizontal="centerContinuous"/>
    </xf>
    <xf numFmtId="0" fontId="6" fillId="0" borderId="0" xfId="0" applyFont="1"/>
    <xf numFmtId="0" fontId="8" fillId="2" borderId="10" xfId="0" applyFont="1" applyFill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0" xfId="0"/>
    <xf numFmtId="0" fontId="4" fillId="8" borderId="25" xfId="0" applyFont="1" applyFill="1" applyBorder="1" applyAlignment="1">
      <alignment horizontal="centerContinuous"/>
    </xf>
    <xf numFmtId="0" fontId="4" fillId="8" borderId="27" xfId="0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26" xfId="0" applyFont="1" applyFill="1" applyBorder="1"/>
    <xf numFmtId="0" fontId="8" fillId="5" borderId="15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centerContinuous"/>
    </xf>
    <xf numFmtId="0" fontId="8" fillId="2" borderId="1" xfId="0" applyFont="1" applyFill="1" applyBorder="1"/>
    <xf numFmtId="0" fontId="8" fillId="0" borderId="10" xfId="0" applyFont="1" applyBorder="1"/>
    <xf numFmtId="0" fontId="3" fillId="5" borderId="24" xfId="0" applyFont="1" applyFill="1" applyBorder="1"/>
    <xf numFmtId="0" fontId="8" fillId="0" borderId="15" xfId="0" applyFont="1" applyBorder="1"/>
    <xf numFmtId="0" fontId="8" fillId="0" borderId="10" xfId="0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16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4" quotePrefix="1" applyAlignment="1" applyProtection="1">
      <alignment horizontal="left"/>
    </xf>
    <xf numFmtId="0" fontId="13" fillId="0" borderId="0" xfId="4" applyAlignment="1" applyProtection="1"/>
    <xf numFmtId="16" fontId="13" fillId="0" borderId="0" xfId="4" quotePrefix="1" applyNumberFormat="1" applyAlignment="1" applyProtection="1">
      <alignment horizontal="right"/>
    </xf>
    <xf numFmtId="0" fontId="13" fillId="0" borderId="0" xfId="4" applyAlignment="1" applyProtection="1">
      <alignment horizontal="left"/>
    </xf>
    <xf numFmtId="0" fontId="8" fillId="0" borderId="60" xfId="0" applyFont="1" applyBorder="1"/>
    <xf numFmtId="0" fontId="8" fillId="0" borderId="8" xfId="0" applyFont="1" applyBorder="1"/>
    <xf numFmtId="0" fontId="17" fillId="0" borderId="0" xfId="0" applyFont="1"/>
    <xf numFmtId="0" fontId="19" fillId="0" borderId="0" xfId="0" applyFont="1"/>
    <xf numFmtId="0" fontId="17" fillId="0" borderId="0" xfId="3" applyFont="1" applyAlignment="1">
      <alignment horizontal="left"/>
    </xf>
    <xf numFmtId="0" fontId="19" fillId="0" borderId="0" xfId="3" applyFont="1"/>
    <xf numFmtId="0" fontId="17" fillId="0" borderId="0" xfId="3" applyFont="1"/>
    <xf numFmtId="0" fontId="17" fillId="0" borderId="0" xfId="3" quotePrefix="1" applyFont="1" applyAlignment="1">
      <alignment horizontal="left"/>
    </xf>
    <xf numFmtId="0" fontId="22" fillId="0" borderId="0" xfId="3" applyFont="1"/>
    <xf numFmtId="0" fontId="23" fillId="0" borderId="0" xfId="3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43" fontId="17" fillId="0" borderId="0" xfId="1" applyFont="1"/>
    <xf numFmtId="0" fontId="17" fillId="0" borderId="8" xfId="0" applyFont="1" applyFill="1" applyBorder="1"/>
    <xf numFmtId="0" fontId="25" fillId="0" borderId="0" xfId="0" applyFont="1" applyBorder="1"/>
    <xf numFmtId="164" fontId="17" fillId="0" borderId="0" xfId="2" applyNumberFormat="1" applyFont="1"/>
    <xf numFmtId="0" fontId="17" fillId="0" borderId="0" xfId="0" applyFont="1" applyBorder="1"/>
    <xf numFmtId="0" fontId="17" fillId="0" borderId="1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7" fillId="0" borderId="1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24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readingOrder="1"/>
    </xf>
    <xf numFmtId="0" fontId="17" fillId="0" borderId="3" xfId="0" applyFont="1" applyFill="1" applyBorder="1"/>
    <xf numFmtId="0" fontId="17" fillId="0" borderId="24" xfId="0" applyFont="1" applyBorder="1"/>
    <xf numFmtId="1" fontId="17" fillId="0" borderId="24" xfId="0" applyNumberFormat="1" applyFont="1" applyBorder="1"/>
    <xf numFmtId="1" fontId="17" fillId="0" borderId="8" xfId="0" applyNumberFormat="1" applyFont="1" applyBorder="1"/>
    <xf numFmtId="1" fontId="17" fillId="0" borderId="9" xfId="0" applyNumberFormat="1" applyFont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9" xfId="0" applyFont="1" applyFill="1" applyBorder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17" fillId="0" borderId="3" xfId="0" applyFont="1" applyBorder="1"/>
    <xf numFmtId="0" fontId="12" fillId="0" borderId="0" xfId="0" quotePrefix="1" applyFont="1" applyAlignment="1">
      <alignment vertical="center"/>
    </xf>
    <xf numFmtId="0" fontId="31" fillId="0" borderId="0" xfId="0" applyFont="1"/>
    <xf numFmtId="0" fontId="12" fillId="0" borderId="0" xfId="0" applyFont="1" applyAlignment="1">
      <alignment vertical="center"/>
    </xf>
    <xf numFmtId="3" fontId="17" fillId="0" borderId="3" xfId="0" applyNumberFormat="1" applyFont="1" applyBorder="1"/>
    <xf numFmtId="0" fontId="25" fillId="0" borderId="0" xfId="0" applyFont="1"/>
    <xf numFmtId="164" fontId="17" fillId="0" borderId="9" xfId="0" applyNumberFormat="1" applyFont="1" applyBorder="1"/>
    <xf numFmtId="3" fontId="17" fillId="0" borderId="9" xfId="0" applyNumberFormat="1" applyFont="1" applyBorder="1"/>
    <xf numFmtId="0" fontId="17" fillId="0" borderId="0" xfId="0" applyFont="1" applyFill="1"/>
    <xf numFmtId="0" fontId="27" fillId="0" borderId="0" xfId="0" applyFont="1" applyFill="1"/>
    <xf numFmtId="0" fontId="17" fillId="0" borderId="8" xfId="0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17" fillId="0" borderId="5" xfId="0" applyFont="1" applyBorder="1"/>
    <xf numFmtId="0" fontId="17" fillId="0" borderId="0" xfId="0" applyFont="1" applyAlignment="1">
      <alignment horizontal="right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27" fillId="0" borderId="0" xfId="0" applyFont="1" applyFill="1" applyBorder="1"/>
    <xf numFmtId="0" fontId="25" fillId="0" borderId="3" xfId="0" applyFont="1" applyFill="1" applyBorder="1"/>
    <xf numFmtId="0" fontId="35" fillId="0" borderId="0" xfId="0" applyFont="1"/>
    <xf numFmtId="0" fontId="24" fillId="0" borderId="0" xfId="0" applyFont="1" applyFill="1" applyBorder="1"/>
    <xf numFmtId="0" fontId="24" fillId="0" borderId="0" xfId="0" quotePrefix="1" applyFont="1" applyFill="1" applyAlignment="1">
      <alignment horizontal="left"/>
    </xf>
    <xf numFmtId="0" fontId="25" fillId="0" borderId="0" xfId="0" applyFont="1" applyFill="1" applyBorder="1"/>
    <xf numFmtId="0" fontId="3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35" fillId="0" borderId="0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4" xfId="0" applyFont="1" applyFill="1" applyBorder="1"/>
    <xf numFmtId="0" fontId="25" fillId="0" borderId="14" xfId="0" applyFont="1" applyFill="1" applyBorder="1"/>
    <xf numFmtId="0" fontId="25" fillId="7" borderId="7" xfId="0" applyFont="1" applyFill="1" applyBorder="1" applyAlignment="1">
      <alignment horizontal="center"/>
    </xf>
    <xf numFmtId="0" fontId="17" fillId="0" borderId="17" xfId="0" applyFont="1" applyBorder="1"/>
    <xf numFmtId="0" fontId="25" fillId="7" borderId="9" xfId="0" applyFont="1" applyFill="1" applyBorder="1" applyAlignment="1">
      <alignment horizontal="center"/>
    </xf>
    <xf numFmtId="0" fontId="17" fillId="0" borderId="60" xfId="0" applyFont="1" applyBorder="1"/>
    <xf numFmtId="0" fontId="17" fillId="0" borderId="15" xfId="0" applyFont="1" applyBorder="1"/>
    <xf numFmtId="0" fontId="25" fillId="0" borderId="0" xfId="0" applyFont="1" applyFill="1"/>
    <xf numFmtId="0" fontId="24" fillId="0" borderId="0" xfId="0" applyFont="1" applyFill="1"/>
    <xf numFmtId="0" fontId="25" fillId="0" borderId="15" xfId="0" applyFont="1" applyFill="1" applyBorder="1" applyAlignment="1">
      <alignment vertical="center"/>
    </xf>
    <xf numFmtId="0" fontId="19" fillId="0" borderId="8" xfId="0" applyFont="1" applyFill="1" applyBorder="1"/>
    <xf numFmtId="0" fontId="25" fillId="0" borderId="14" xfId="0" applyFont="1" applyFill="1" applyBorder="1" applyAlignment="1">
      <alignment vertical="center"/>
    </xf>
    <xf numFmtId="0" fontId="17" fillId="0" borderId="14" xfId="0" applyFont="1" applyBorder="1"/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0" xfId="0" applyFont="1"/>
    <xf numFmtId="0" fontId="25" fillId="7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5" fillId="7" borderId="5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7" fillId="7" borderId="3" xfId="0" applyFont="1" applyFill="1" applyBorder="1"/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0" fontId="17" fillId="0" borderId="24" xfId="0" applyFont="1" applyFill="1" applyBorder="1"/>
    <xf numFmtId="2" fontId="17" fillId="0" borderId="24" xfId="0" applyNumberFormat="1" applyFont="1" applyFill="1" applyBorder="1"/>
    <xf numFmtId="2" fontId="17" fillId="0" borderId="3" xfId="1" applyNumberFormat="1" applyFont="1" applyFill="1" applyBorder="1"/>
    <xf numFmtId="0" fontId="24" fillId="0" borderId="0" xfId="0" applyFont="1" applyAlignment="1">
      <alignment horizontal="left"/>
    </xf>
    <xf numFmtId="164" fontId="17" fillId="0" borderId="7" xfId="2" applyNumberFormat="1" applyFont="1" applyFill="1" applyBorder="1"/>
    <xf numFmtId="164" fontId="17" fillId="0" borderId="7" xfId="2" applyNumberFormat="1" applyFont="1" applyBorder="1"/>
    <xf numFmtId="164" fontId="17" fillId="0" borderId="9" xfId="2" applyNumberFormat="1" applyFont="1" applyFill="1" applyBorder="1"/>
    <xf numFmtId="164" fontId="17" fillId="0" borderId="9" xfId="2" applyNumberFormat="1" applyFont="1" applyBorder="1"/>
    <xf numFmtId="0" fontId="36" fillId="0" borderId="0" xfId="0" applyFont="1"/>
    <xf numFmtId="0" fontId="19" fillId="0" borderId="0" xfId="0" applyFont="1" applyFill="1"/>
    <xf numFmtId="0" fontId="32" fillId="0" borderId="8" xfId="0" applyFont="1" applyBorder="1"/>
    <xf numFmtId="166" fontId="32" fillId="0" borderId="8" xfId="0" applyNumberFormat="1" applyFont="1" applyBorder="1"/>
    <xf numFmtId="2" fontId="32" fillId="0" borderId="8" xfId="0" applyNumberFormat="1" applyFont="1" applyBorder="1"/>
    <xf numFmtId="1" fontId="32" fillId="0" borderId="8" xfId="0" applyNumberFormat="1" applyFont="1" applyBorder="1"/>
    <xf numFmtId="2" fontId="32" fillId="0" borderId="9" xfId="0" applyNumberFormat="1" applyFont="1" applyBorder="1"/>
    <xf numFmtId="0" fontId="28" fillId="0" borderId="1" xfId="0" applyFont="1" applyFill="1" applyBorder="1"/>
    <xf numFmtId="0" fontId="28" fillId="0" borderId="1" xfId="0" applyFont="1" applyBorder="1"/>
    <xf numFmtId="166" fontId="28" fillId="0" borderId="1" xfId="0" applyNumberFormat="1" applyFont="1" applyBorder="1"/>
    <xf numFmtId="2" fontId="28" fillId="0" borderId="1" xfId="2" applyNumberFormat="1" applyFont="1" applyBorder="1"/>
    <xf numFmtId="1" fontId="28" fillId="0" borderId="1" xfId="2" applyNumberFormat="1" applyFont="1" applyBorder="1"/>
    <xf numFmtId="2" fontId="28" fillId="0" borderId="1" xfId="0" applyNumberFormat="1" applyFont="1" applyBorder="1"/>
    <xf numFmtId="2" fontId="28" fillId="0" borderId="7" xfId="0" applyNumberFormat="1" applyFont="1" applyBorder="1"/>
    <xf numFmtId="2" fontId="28" fillId="0" borderId="1" xfId="2" applyNumberFormat="1" applyFont="1" applyFill="1" applyBorder="1"/>
    <xf numFmtId="0" fontId="28" fillId="0" borderId="8" xfId="0" applyFont="1" applyFill="1" applyBorder="1"/>
    <xf numFmtId="0" fontId="28" fillId="0" borderId="8" xfId="0" applyFont="1" applyBorder="1"/>
    <xf numFmtId="166" fontId="28" fillId="0" borderId="8" xfId="0" applyNumberFormat="1" applyFont="1" applyBorder="1"/>
    <xf numFmtId="2" fontId="28" fillId="0" borderId="8" xfId="2" applyNumberFormat="1" applyFont="1" applyBorder="1"/>
    <xf numFmtId="1" fontId="28" fillId="0" borderId="8" xfId="2" applyNumberFormat="1" applyFont="1" applyBorder="1"/>
    <xf numFmtId="2" fontId="28" fillId="0" borderId="8" xfId="0" applyNumberFormat="1" applyFont="1" applyBorder="1"/>
    <xf numFmtId="2" fontId="28" fillId="0" borderId="9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0" fontId="41" fillId="0" borderId="0" xfId="0" quotePrefix="1" applyFont="1" applyAlignment="1">
      <alignment horizontal="left"/>
    </xf>
    <xf numFmtId="165" fontId="17" fillId="0" borderId="0" xfId="0" applyNumberFormat="1" applyFont="1"/>
    <xf numFmtId="1" fontId="28" fillId="0" borderId="1" xfId="0" applyNumberFormat="1" applyFont="1" applyBorder="1"/>
    <xf numFmtId="0" fontId="28" fillId="0" borderId="1" xfId="0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2" fontId="28" fillId="0" borderId="7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right"/>
    </xf>
    <xf numFmtId="165" fontId="32" fillId="0" borderId="15" xfId="0" applyNumberFormat="1" applyFont="1" applyBorder="1"/>
    <xf numFmtId="165" fontId="28" fillId="0" borderId="10" xfId="0" applyNumberFormat="1" applyFont="1" applyBorder="1"/>
    <xf numFmtId="1" fontId="28" fillId="0" borderId="7" xfId="0" applyNumberFormat="1" applyFont="1" applyBorder="1"/>
    <xf numFmtId="165" fontId="28" fillId="0" borderId="7" xfId="0" applyNumberFormat="1" applyFont="1" applyBorder="1"/>
    <xf numFmtId="0" fontId="28" fillId="0" borderId="7" xfId="0" applyFont="1" applyFill="1" applyBorder="1"/>
    <xf numFmtId="0" fontId="28" fillId="0" borderId="7" xfId="0" applyFont="1" applyBorder="1"/>
    <xf numFmtId="0" fontId="28" fillId="0" borderId="9" xfId="0" applyFont="1" applyBorder="1"/>
    <xf numFmtId="0" fontId="28" fillId="0" borderId="0" xfId="0" quotePrefix="1" applyFont="1" applyFill="1" applyBorder="1"/>
    <xf numFmtId="0" fontId="28" fillId="0" borderId="0" xfId="0" applyFont="1" applyFill="1" applyBorder="1"/>
    <xf numFmtId="0" fontId="28" fillId="0" borderId="0" xfId="0" quotePrefix="1" applyFont="1" applyAlignment="1">
      <alignment horizontal="left"/>
    </xf>
    <xf numFmtId="0" fontId="17" fillId="2" borderId="61" xfId="0" applyFont="1" applyFill="1" applyBorder="1"/>
    <xf numFmtId="0" fontId="17" fillId="2" borderId="62" xfId="0" applyFont="1" applyFill="1" applyBorder="1"/>
    <xf numFmtId="0" fontId="17" fillId="2" borderId="53" xfId="0" applyFont="1" applyFill="1" applyBorder="1"/>
    <xf numFmtId="0" fontId="12" fillId="2" borderId="63" xfId="0" applyFont="1" applyFill="1" applyBorder="1" applyAlignment="1"/>
    <xf numFmtId="0" fontId="12" fillId="2" borderId="65" xfId="0" applyFont="1" applyFill="1" applyBorder="1" applyAlignment="1"/>
    <xf numFmtId="0" fontId="12" fillId="2" borderId="64" xfId="0" quotePrefix="1" applyFont="1" applyFill="1" applyBorder="1" applyAlignment="1"/>
    <xf numFmtId="0" fontId="12" fillId="2" borderId="67" xfId="0" quotePrefix="1" applyFont="1" applyFill="1" applyBorder="1" applyAlignment="1"/>
    <xf numFmtId="0" fontId="42" fillId="2" borderId="68" xfId="0" applyFont="1" applyFill="1" applyBorder="1" applyAlignment="1">
      <alignment horizontal="centerContinuous"/>
    </xf>
    <xf numFmtId="0" fontId="17" fillId="2" borderId="10" xfId="0" applyFont="1" applyFill="1" applyBorder="1" applyAlignment="1">
      <alignment horizontal="centerContinuous"/>
    </xf>
    <xf numFmtId="0" fontId="25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69" xfId="0" applyFont="1" applyFill="1" applyBorder="1" applyAlignment="1">
      <alignment horizontal="center"/>
    </xf>
    <xf numFmtId="0" fontId="17" fillId="2" borderId="68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43" fillId="2" borderId="68" xfId="0" applyFont="1" applyFill="1" applyBorder="1"/>
    <xf numFmtId="0" fontId="43" fillId="2" borderId="0" xfId="0" applyFont="1" applyFill="1" applyBorder="1"/>
    <xf numFmtId="0" fontId="43" fillId="2" borderId="10" xfId="0" applyFont="1" applyFill="1" applyBorder="1"/>
    <xf numFmtId="0" fontId="17" fillId="2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right"/>
    </xf>
    <xf numFmtId="0" fontId="12" fillId="2" borderId="66" xfId="0" quotePrefix="1" applyFont="1" applyFill="1" applyBorder="1" applyAlignment="1"/>
    <xf numFmtId="0" fontId="12" fillId="8" borderId="71" xfId="0" applyFont="1" applyFill="1" applyBorder="1" applyAlignment="1">
      <alignment horizontal="centerContinuous"/>
    </xf>
    <xf numFmtId="0" fontId="36" fillId="8" borderId="25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12" fillId="8" borderId="29" xfId="0" applyFont="1" applyFill="1" applyBorder="1" applyAlignment="1">
      <alignment horizontal="center"/>
    </xf>
    <xf numFmtId="0" fontId="25" fillId="2" borderId="68" xfId="0" applyFont="1" applyFill="1" applyBorder="1"/>
    <xf numFmtId="0" fontId="25" fillId="2" borderId="0" xfId="0" applyFont="1" applyFill="1" applyBorder="1"/>
    <xf numFmtId="0" fontId="17" fillId="0" borderId="68" xfId="0" applyFont="1" applyBorder="1"/>
    <xf numFmtId="0" fontId="17" fillId="2" borderId="58" xfId="0" applyFont="1" applyFill="1" applyBorder="1"/>
    <xf numFmtId="0" fontId="17" fillId="2" borderId="57" xfId="0" applyFont="1" applyFill="1" applyBorder="1"/>
    <xf numFmtId="0" fontId="17" fillId="2" borderId="62" xfId="0" applyFont="1" applyFill="1" applyBorder="1" applyAlignment="1">
      <alignment horizontal="centerContinuous" vertical="center"/>
    </xf>
    <xf numFmtId="0" fontId="25" fillId="2" borderId="50" xfId="0" applyFont="1" applyFill="1" applyBorder="1" applyAlignment="1">
      <alignment horizontal="center"/>
    </xf>
    <xf numFmtId="0" fontId="25" fillId="2" borderId="64" xfId="0" applyFont="1" applyFill="1" applyBorder="1" applyAlignment="1">
      <alignment horizontal="centerContinuous"/>
    </xf>
    <xf numFmtId="0" fontId="25" fillId="2" borderId="64" xfId="0" applyFont="1" applyFill="1" applyBorder="1" applyAlignment="1">
      <alignment horizontal="centerContinuous" vertical="center"/>
    </xf>
    <xf numFmtId="0" fontId="25" fillId="2" borderId="9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Continuous" vertical="center"/>
    </xf>
    <xf numFmtId="0" fontId="25" fillId="2" borderId="0" xfId="0" applyFont="1" applyFill="1" applyBorder="1" applyAlignment="1">
      <alignment horizontal="center"/>
    </xf>
    <xf numFmtId="0" fontId="25" fillId="2" borderId="88" xfId="0" applyFont="1" applyFill="1" applyBorder="1" applyAlignment="1">
      <alignment horizontal="center"/>
    </xf>
    <xf numFmtId="0" fontId="17" fillId="2" borderId="68" xfId="0" quotePrefix="1" applyFont="1" applyFill="1" applyBorder="1"/>
    <xf numFmtId="0" fontId="17" fillId="2" borderId="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88" xfId="0" applyFont="1" applyFill="1" applyBorder="1" applyAlignment="1">
      <alignment horizontal="left"/>
    </xf>
    <xf numFmtId="49" fontId="17" fillId="2" borderId="68" xfId="0" applyNumberFormat="1" applyFont="1" applyFill="1" applyBorder="1"/>
    <xf numFmtId="0" fontId="17" fillId="2" borderId="95" xfId="0" quotePrefix="1" applyFont="1" applyFill="1" applyBorder="1"/>
    <xf numFmtId="0" fontId="17" fillId="2" borderId="59" xfId="0" applyFont="1" applyFill="1" applyBorder="1" applyAlignment="1">
      <alignment horizontal="right"/>
    </xf>
    <xf numFmtId="0" fontId="17" fillId="2" borderId="58" xfId="0" applyFont="1" applyFill="1" applyBorder="1" applyAlignment="1">
      <alignment horizontal="right"/>
    </xf>
    <xf numFmtId="0" fontId="17" fillId="2" borderId="100" xfId="0" applyFont="1" applyFill="1" applyBorder="1" applyAlignment="1">
      <alignment horizontal="right"/>
    </xf>
    <xf numFmtId="0" fontId="45" fillId="0" borderId="0" xfId="0" applyFont="1"/>
    <xf numFmtId="0" fontId="28" fillId="2" borderId="61" xfId="0" applyFont="1" applyFill="1" applyBorder="1"/>
    <xf numFmtId="0" fontId="28" fillId="2" borderId="62" xfId="0" applyFont="1" applyFill="1" applyBorder="1"/>
    <xf numFmtId="0" fontId="28" fillId="2" borderId="53" xfId="0" applyFont="1" applyFill="1" applyBorder="1"/>
    <xf numFmtId="0" fontId="12" fillId="2" borderId="64" xfId="0" applyFont="1" applyFill="1" applyBorder="1" applyAlignment="1"/>
    <xf numFmtId="0" fontId="28" fillId="2" borderId="0" xfId="0" applyFont="1" applyFill="1" applyAlignment="1">
      <alignment horizontal="centerContinuous"/>
    </xf>
    <xf numFmtId="0" fontId="28" fillId="2" borderId="10" xfId="0" applyFont="1" applyFill="1" applyBorder="1" applyAlignment="1">
      <alignment horizontal="centerContinuous"/>
    </xf>
    <xf numFmtId="0" fontId="31" fillId="2" borderId="14" xfId="0" applyFont="1" applyFill="1" applyBorder="1" applyAlignment="1">
      <alignment horizontal="centerContinuous"/>
    </xf>
    <xf numFmtId="0" fontId="29" fillId="2" borderId="15" xfId="0" applyFont="1" applyFill="1" applyBorder="1" applyAlignment="1">
      <alignment horizontal="centerContinuous"/>
    </xf>
    <xf numFmtId="0" fontId="29" fillId="2" borderId="14" xfId="0" applyFont="1" applyFill="1" applyBorder="1" applyAlignment="1">
      <alignment horizontal="centerContinuous"/>
    </xf>
    <xf numFmtId="0" fontId="31" fillId="2" borderId="16" xfId="0" applyFont="1" applyFill="1" applyBorder="1" applyAlignment="1">
      <alignment horizontal="centerContinuous"/>
    </xf>
    <xf numFmtId="0" fontId="29" fillId="2" borderId="76" xfId="0" applyFont="1" applyFill="1" applyBorder="1" applyAlignment="1">
      <alignment horizontal="centerContinuous"/>
    </xf>
    <xf numFmtId="0" fontId="42" fillId="2" borderId="68" xfId="0" applyFont="1" applyFill="1" applyBorder="1" applyAlignment="1">
      <alignment horizontal="centerContinuous" vertical="top"/>
    </xf>
    <xf numFmtId="0" fontId="31" fillId="2" borderId="0" xfId="0" applyFont="1" applyFill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88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3" fillId="2" borderId="7" xfId="0" applyFont="1" applyFill="1" applyBorder="1"/>
    <xf numFmtId="0" fontId="43" fillId="2" borderId="1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3" fillId="2" borderId="18" xfId="0" applyFont="1" applyFill="1" applyBorder="1"/>
    <xf numFmtId="0" fontId="43" fillId="2" borderId="70" xfId="0" applyFont="1" applyFill="1" applyBorder="1" applyAlignment="1">
      <alignment horizontal="center"/>
    </xf>
    <xf numFmtId="0" fontId="17" fillId="0" borderId="68" xfId="0" quotePrefix="1" applyFont="1" applyBorder="1"/>
    <xf numFmtId="0" fontId="17" fillId="3" borderId="0" xfId="0" applyFont="1" applyFill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0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14" xfId="0" applyFont="1" applyFill="1" applyBorder="1" applyAlignment="1">
      <alignment horizontal="centerContinuous"/>
    </xf>
    <xf numFmtId="0" fontId="32" fillId="2" borderId="14" xfId="0" applyFont="1" applyFill="1" applyBorder="1" applyAlignment="1">
      <alignment horizontal="centerContinuous"/>
    </xf>
    <xf numFmtId="0" fontId="25" fillId="2" borderId="18" xfId="0" applyFont="1" applyFill="1" applyBorder="1" applyAlignment="1">
      <alignment horizontal="center"/>
    </xf>
    <xf numFmtId="0" fontId="32" fillId="2" borderId="76" xfId="0" applyFont="1" applyFill="1" applyBorder="1" applyAlignment="1">
      <alignment horizontal="centerContinuous"/>
    </xf>
    <xf numFmtId="0" fontId="32" fillId="2" borderId="0" xfId="0" applyFont="1" applyFill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28" fillId="2" borderId="75" xfId="0" applyFont="1" applyFill="1" applyBorder="1"/>
    <xf numFmtId="0" fontId="28" fillId="2" borderId="2" xfId="0" applyFont="1" applyFill="1" applyBorder="1"/>
    <xf numFmtId="0" fontId="28" fillId="2" borderId="26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26" xfId="0" applyFont="1" applyFill="1" applyBorder="1" applyAlignment="1">
      <alignment horizontal="right"/>
    </xf>
    <xf numFmtId="0" fontId="28" fillId="2" borderId="41" xfId="0" applyFont="1" applyFill="1" applyBorder="1" applyAlignment="1">
      <alignment horizontal="right"/>
    </xf>
    <xf numFmtId="0" fontId="28" fillId="2" borderId="77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Continuous"/>
    </xf>
    <xf numFmtId="0" fontId="25" fillId="3" borderId="19" xfId="0" applyFont="1" applyFill="1" applyBorder="1" applyAlignment="1">
      <alignment horizontal="centerContinuous"/>
    </xf>
    <xf numFmtId="0" fontId="17" fillId="3" borderId="12" xfId="0" applyFont="1" applyFill="1" applyBorder="1" applyAlignment="1">
      <alignment horizontal="centerContinuous"/>
    </xf>
    <xf numFmtId="0" fontId="17" fillId="3" borderId="19" xfId="0" applyFont="1" applyFill="1" applyBorder="1" applyAlignment="1">
      <alignment horizontal="centerContinuous"/>
    </xf>
    <xf numFmtId="0" fontId="25" fillId="3" borderId="20" xfId="0" applyFont="1" applyFill="1" applyBorder="1" applyAlignment="1">
      <alignment horizontal="centerContinuous"/>
    </xf>
    <xf numFmtId="0" fontId="17" fillId="3" borderId="69" xfId="0" applyFont="1" applyFill="1" applyBorder="1" applyAlignment="1">
      <alignment horizontal="centerContinuous"/>
    </xf>
    <xf numFmtId="0" fontId="17" fillId="2" borderId="101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25" fillId="3" borderId="0" xfId="0" applyFont="1" applyFill="1" applyBorder="1" applyAlignment="1">
      <alignment horizontal="centerContinuous"/>
    </xf>
    <xf numFmtId="0" fontId="17" fillId="3" borderId="1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0" fontId="25" fillId="3" borderId="18" xfId="0" applyFont="1" applyFill="1" applyBorder="1" applyAlignment="1">
      <alignment horizontal="centerContinuous"/>
    </xf>
    <xf numFmtId="0" fontId="17" fillId="3" borderId="70" xfId="0" applyFont="1" applyFill="1" applyBorder="1" applyAlignment="1">
      <alignment horizontal="centerContinuous"/>
    </xf>
    <xf numFmtId="0" fontId="12" fillId="8" borderId="101" xfId="0" applyFont="1" applyFill="1" applyBorder="1" applyAlignment="1">
      <alignment horizontal="centerContinuous"/>
    </xf>
    <xf numFmtId="0" fontId="36" fillId="8" borderId="21" xfId="0" applyFont="1" applyFill="1" applyBorder="1" applyAlignment="1">
      <alignment horizontal="centerContinuous"/>
    </xf>
    <xf numFmtId="0" fontId="36" fillId="8" borderId="22" xfId="0" applyFont="1" applyFill="1" applyBorder="1" applyAlignment="1">
      <alignment horizontal="centerContinuous"/>
    </xf>
    <xf numFmtId="0" fontId="28" fillId="2" borderId="80" xfId="0" applyFont="1" applyFill="1" applyBorder="1"/>
    <xf numFmtId="0" fontId="28" fillId="2" borderId="81" xfId="0" applyFont="1" applyFill="1" applyBorder="1"/>
    <xf numFmtId="0" fontId="28" fillId="2" borderId="82" xfId="0" applyFont="1" applyFill="1" applyBorder="1"/>
    <xf numFmtId="0" fontId="28" fillId="2" borderId="81" xfId="0" applyFont="1" applyFill="1" applyBorder="1" applyAlignment="1">
      <alignment horizontal="left"/>
    </xf>
    <xf numFmtId="0" fontId="28" fillId="0" borderId="81" xfId="0" applyFont="1" applyBorder="1" applyAlignment="1">
      <alignment horizontal="right"/>
    </xf>
    <xf numFmtId="0" fontId="28" fillId="0" borderId="84" xfId="0" applyFont="1" applyBorder="1" applyAlignment="1">
      <alignment horizontal="right"/>
    </xf>
    <xf numFmtId="0" fontId="28" fillId="2" borderId="80" xfId="0" applyFont="1" applyFill="1" applyBorder="1" applyAlignment="1"/>
    <xf numFmtId="0" fontId="28" fillId="2" borderId="81" xfId="0" applyFont="1" applyFill="1" applyBorder="1" applyAlignment="1"/>
    <xf numFmtId="0" fontId="28" fillId="2" borderId="82" xfId="0" applyFont="1" applyFill="1" applyBorder="1" applyAlignment="1"/>
    <xf numFmtId="0" fontId="28" fillId="2" borderId="103" xfId="0" applyFont="1" applyFill="1" applyBorder="1" applyAlignment="1"/>
    <xf numFmtId="0" fontId="28" fillId="2" borderId="84" xfId="0" applyFont="1" applyFill="1" applyBorder="1" applyAlignment="1"/>
    <xf numFmtId="0" fontId="12" fillId="8" borderId="25" xfId="0" applyFont="1" applyFill="1" applyBorder="1" applyAlignment="1">
      <alignment horizontal="centerContinuous"/>
    </xf>
    <xf numFmtId="0" fontId="12" fillId="8" borderId="27" xfId="0" applyFont="1" applyFill="1" applyBorder="1" applyAlignment="1">
      <alignment horizontal="centerContinuous"/>
    </xf>
    <xf numFmtId="0" fontId="28" fillId="2" borderId="95" xfId="0" applyFont="1" applyFill="1" applyBorder="1"/>
    <xf numFmtId="0" fontId="28" fillId="2" borderId="58" xfId="0" applyFont="1" applyFill="1" applyBorder="1"/>
    <xf numFmtId="0" fontId="28" fillId="2" borderId="57" xfId="0" applyFont="1" applyFill="1" applyBorder="1"/>
    <xf numFmtId="0" fontId="28" fillId="2" borderId="58" xfId="0" applyFont="1" applyFill="1" applyBorder="1" applyAlignment="1">
      <alignment horizontal="left"/>
    </xf>
    <xf numFmtId="0" fontId="28" fillId="0" borderId="58" xfId="0" applyFont="1" applyBorder="1"/>
    <xf numFmtId="0" fontId="28" fillId="0" borderId="97" xfId="0" applyFont="1" applyBorder="1"/>
    <xf numFmtId="0" fontId="17" fillId="0" borderId="0" xfId="0" applyFont="1" applyBorder="1" applyProtection="1">
      <protection locked="0"/>
    </xf>
    <xf numFmtId="0" fontId="12" fillId="2" borderId="66" xfId="0" applyFont="1" applyFill="1" applyBorder="1" applyAlignment="1"/>
    <xf numFmtId="0" fontId="28" fillId="2" borderId="68" xfId="0" applyFont="1" applyFill="1" applyBorder="1"/>
    <xf numFmtId="0" fontId="28" fillId="2" borderId="0" xfId="0" applyFont="1" applyFill="1" applyBorder="1"/>
    <xf numFmtId="0" fontId="28" fillId="2" borderId="10" xfId="0" applyFont="1" applyFill="1" applyBorder="1"/>
    <xf numFmtId="0" fontId="28" fillId="2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right"/>
    </xf>
    <xf numFmtId="0" fontId="28" fillId="0" borderId="70" xfId="0" applyFont="1" applyBorder="1"/>
    <xf numFmtId="0" fontId="28" fillId="2" borderId="24" xfId="0" applyFont="1" applyFill="1" applyBorder="1" applyAlignment="1">
      <alignment horizontal="left"/>
    </xf>
    <xf numFmtId="0" fontId="28" fillId="0" borderId="37" xfId="0" applyFont="1" applyBorder="1" applyAlignment="1">
      <alignment horizontal="right"/>
    </xf>
    <xf numFmtId="0" fontId="28" fillId="0" borderId="77" xfId="0" applyFont="1" applyBorder="1"/>
    <xf numFmtId="0" fontId="28" fillId="0" borderId="11" xfId="0" applyFont="1" applyBorder="1" applyAlignment="1">
      <alignment horizontal="right"/>
    </xf>
    <xf numFmtId="0" fontId="28" fillId="2" borderId="78" xfId="0" applyFont="1" applyFill="1" applyBorder="1"/>
    <xf numFmtId="0" fontId="28" fillId="2" borderId="19" xfId="0" applyFont="1" applyFill="1" applyBorder="1" applyAlignment="1">
      <alignment horizontal="left"/>
    </xf>
    <xf numFmtId="0" fontId="28" fillId="2" borderId="12" xfId="0" applyFont="1" applyFill="1" applyBorder="1"/>
    <xf numFmtId="0" fontId="28" fillId="0" borderId="13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0" borderId="77" xfId="0" applyFont="1" applyBorder="1" applyAlignment="1">
      <alignment horizontal="right"/>
    </xf>
    <xf numFmtId="0" fontId="28" fillId="0" borderId="69" xfId="0" applyFont="1" applyBorder="1" applyAlignment="1">
      <alignment horizontal="right"/>
    </xf>
    <xf numFmtId="0" fontId="28" fillId="2" borderId="19" xfId="0" applyFont="1" applyFill="1" applyBorder="1"/>
    <xf numFmtId="0" fontId="28" fillId="2" borderId="4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11" borderId="4" xfId="0" applyFont="1" applyFill="1" applyBorder="1"/>
    <xf numFmtId="0" fontId="17" fillId="11" borderId="19" xfId="0" applyFont="1" applyFill="1" applyBorder="1"/>
    <xf numFmtId="0" fontId="17" fillId="11" borderId="12" xfId="0" applyFont="1" applyFill="1" applyBorder="1"/>
    <xf numFmtId="0" fontId="17" fillId="11" borderId="14" xfId="0" applyFont="1" applyFill="1" applyBorder="1"/>
    <xf numFmtId="0" fontId="17" fillId="11" borderId="15" xfId="0" applyFont="1" applyFill="1" applyBorder="1"/>
    <xf numFmtId="0" fontId="17" fillId="11" borderId="24" xfId="0" applyFont="1" applyFill="1" applyBorder="1"/>
    <xf numFmtId="0" fontId="17" fillId="11" borderId="2" xfId="0" applyFont="1" applyFill="1" applyBorder="1"/>
    <xf numFmtId="0" fontId="17" fillId="11" borderId="26" xfId="0" applyFont="1" applyFill="1" applyBorder="1"/>
    <xf numFmtId="0" fontId="17" fillId="11" borderId="1" xfId="0" applyFont="1" applyFill="1" applyBorder="1"/>
    <xf numFmtId="0" fontId="17" fillId="11" borderId="0" xfId="0" applyFont="1" applyFill="1" applyBorder="1"/>
    <xf numFmtId="0" fontId="17" fillId="11" borderId="10" xfId="0" applyFont="1" applyFill="1" applyBorder="1"/>
    <xf numFmtId="0" fontId="17" fillId="11" borderId="8" xfId="0" applyFont="1" applyFill="1" applyBorder="1"/>
    <xf numFmtId="0" fontId="17" fillId="0" borderId="0" xfId="0" applyFont="1" applyFill="1" applyBorder="1" applyAlignment="1">
      <alignment horizontal="left" wrapText="1"/>
    </xf>
    <xf numFmtId="0" fontId="17" fillId="11" borderId="3" xfId="0" applyFont="1" applyFill="1" applyBorder="1" applyAlignment="1">
      <alignment horizontal="center"/>
    </xf>
    <xf numFmtId="0" fontId="17" fillId="11" borderId="4" xfId="0" applyFont="1" applyFill="1" applyBorder="1"/>
    <xf numFmtId="0" fontId="17" fillId="11" borderId="4" xfId="0" quotePrefix="1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1" borderId="4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25" fillId="11" borderId="8" xfId="0" applyFont="1" applyFill="1" applyBorder="1"/>
    <xf numFmtId="0" fontId="25" fillId="11" borderId="9" xfId="0" applyFont="1" applyFill="1" applyBorder="1"/>
    <xf numFmtId="0" fontId="29" fillId="11" borderId="5" xfId="0" applyFont="1" applyFill="1" applyBorder="1"/>
    <xf numFmtId="0" fontId="29" fillId="11" borderId="4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left"/>
    </xf>
    <xf numFmtId="0" fontId="29" fillId="11" borderId="7" xfId="0" applyFont="1" applyFill="1" applyBorder="1"/>
    <xf numFmtId="0" fontId="29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center"/>
    </xf>
    <xf numFmtId="0" fontId="29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left"/>
    </xf>
    <xf numFmtId="0" fontId="28" fillId="11" borderId="8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left"/>
    </xf>
    <xf numFmtId="0" fontId="17" fillId="11" borderId="7" xfId="0" applyFont="1" applyFill="1" applyBorder="1"/>
    <xf numFmtId="0" fontId="17" fillId="11" borderId="7" xfId="0" applyFont="1" applyFill="1" applyBorder="1" applyAlignment="1">
      <alignment horizontal="left"/>
    </xf>
    <xf numFmtId="0" fontId="17" fillId="11" borderId="9" xfId="0" applyFont="1" applyFill="1" applyBorder="1"/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 wrapText="1"/>
    </xf>
    <xf numFmtId="0" fontId="25" fillId="11" borderId="2" xfId="0" applyFont="1" applyFill="1" applyBorder="1"/>
    <xf numFmtId="0" fontId="17" fillId="11" borderId="15" xfId="0" applyFont="1" applyFill="1" applyBorder="1" applyAlignment="1">
      <alignment vertical="center"/>
    </xf>
    <xf numFmtId="0" fontId="24" fillId="11" borderId="1" xfId="0" applyFont="1" applyFill="1" applyBorder="1"/>
    <xf numFmtId="0" fontId="24" fillId="11" borderId="14" xfId="0" applyFont="1" applyFill="1" applyBorder="1"/>
    <xf numFmtId="0" fontId="24" fillId="11" borderId="0" xfId="0" applyFont="1" applyFill="1" applyBorder="1"/>
    <xf numFmtId="0" fontId="25" fillId="11" borderId="1" xfId="0" applyFont="1" applyFill="1" applyBorder="1" applyAlignment="1">
      <alignment horizontal="center"/>
    </xf>
    <xf numFmtId="0" fontId="17" fillId="11" borderId="1" xfId="0" quotePrefix="1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center"/>
    </xf>
    <xf numFmtId="0" fontId="17" fillId="11" borderId="44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4" fillId="11" borderId="19" xfId="0" applyFont="1" applyFill="1" applyBorder="1"/>
    <xf numFmtId="0" fontId="24" fillId="11" borderId="0" xfId="0" quotePrefix="1" applyFont="1" applyFill="1" applyBorder="1"/>
    <xf numFmtId="0" fontId="29" fillId="11" borderId="0" xfId="0" applyFont="1" applyFill="1" applyBorder="1"/>
    <xf numFmtId="0" fontId="29" fillId="11" borderId="10" xfId="0" applyFont="1" applyFill="1" applyBorder="1"/>
    <xf numFmtId="0" fontId="29" fillId="11" borderId="8" xfId="0" applyFont="1" applyFill="1" applyBorder="1"/>
    <xf numFmtId="0" fontId="29" fillId="11" borderId="15" xfId="0" applyFont="1" applyFill="1" applyBorder="1"/>
    <xf numFmtId="0" fontId="27" fillId="11" borderId="24" xfId="0" applyFont="1" applyFill="1" applyBorder="1"/>
    <xf numFmtId="0" fontId="17" fillId="11" borderId="3" xfId="0" quotePrefix="1" applyFont="1" applyFill="1" applyBorder="1" applyAlignment="1">
      <alignment vertical="center"/>
    </xf>
    <xf numFmtId="0" fontId="24" fillId="11" borderId="15" xfId="0" applyFont="1" applyFill="1" applyBorder="1"/>
    <xf numFmtId="0" fontId="36" fillId="11" borderId="26" xfId="0" applyFont="1" applyFill="1" applyBorder="1"/>
    <xf numFmtId="0" fontId="17" fillId="11" borderId="4" xfId="0" applyFont="1" applyFill="1" applyBorder="1" applyAlignment="1">
      <alignment vertical="center"/>
    </xf>
    <xf numFmtId="0" fontId="17" fillId="11" borderId="19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11" borderId="9" xfId="0" applyFont="1" applyFill="1" applyBorder="1" applyAlignment="1">
      <alignment vertical="center"/>
    </xf>
    <xf numFmtId="0" fontId="25" fillId="11" borderId="19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/>
    </xf>
    <xf numFmtId="0" fontId="17" fillId="11" borderId="2" xfId="0" quotePrefix="1" applyFont="1" applyFill="1" applyBorder="1" applyAlignment="1">
      <alignment horizontal="left"/>
    </xf>
    <xf numFmtId="0" fontId="17" fillId="11" borderId="8" xfId="0" applyFont="1" applyFill="1" applyBorder="1" applyAlignment="1">
      <alignment horizontal="left"/>
    </xf>
    <xf numFmtId="16" fontId="17" fillId="11" borderId="9" xfId="0" applyNumberFormat="1" applyFont="1" applyFill="1" applyBorder="1" applyAlignment="1">
      <alignment horizontal="center"/>
    </xf>
    <xf numFmtId="0" fontId="17" fillId="11" borderId="9" xfId="0" applyNumberFormat="1" applyFont="1" applyFill="1" applyBorder="1" applyAlignment="1">
      <alignment horizontal="center"/>
    </xf>
    <xf numFmtId="164" fontId="17" fillId="11" borderId="3" xfId="2" applyNumberFormat="1" applyFont="1" applyFill="1" applyBorder="1"/>
    <xf numFmtId="164" fontId="17" fillId="11" borderId="9" xfId="2" applyNumberFormat="1" applyFont="1" applyFill="1" applyBorder="1"/>
    <xf numFmtId="0" fontId="28" fillId="11" borderId="1" xfId="0" quotePrefix="1" applyFont="1" applyFill="1" applyBorder="1"/>
    <xf numFmtId="0" fontId="28" fillId="11" borderId="10" xfId="0" applyFont="1" applyFill="1" applyBorder="1"/>
    <xf numFmtId="0" fontId="28" fillId="11" borderId="8" xfId="0" quotePrefix="1" applyFont="1" applyFill="1" applyBorder="1"/>
    <xf numFmtId="0" fontId="28" fillId="11" borderId="15" xfId="0" applyFont="1" applyFill="1" applyBorder="1"/>
    <xf numFmtId="0" fontId="32" fillId="11" borderId="8" xfId="0" applyFont="1" applyFill="1" applyBorder="1"/>
    <xf numFmtId="0" fontId="32" fillId="11" borderId="14" xfId="0" applyFont="1" applyFill="1" applyBorder="1"/>
    <xf numFmtId="0" fontId="28" fillId="11" borderId="1" xfId="0" applyFont="1" applyFill="1" applyBorder="1"/>
    <xf numFmtId="0" fontId="28" fillId="11" borderId="0" xfId="0" applyFont="1" applyFill="1" applyBorder="1"/>
    <xf numFmtId="0" fontId="28" fillId="11" borderId="1" xfId="0" applyFont="1" applyFill="1" applyBorder="1" applyAlignment="1">
      <alignment horizontal="left"/>
    </xf>
    <xf numFmtId="0" fontId="28" fillId="11" borderId="4" xfId="0" applyFont="1" applyFill="1" applyBorder="1"/>
    <xf numFmtId="0" fontId="28" fillId="11" borderId="19" xfId="0" applyFont="1" applyFill="1" applyBorder="1"/>
    <xf numFmtId="0" fontId="28" fillId="11" borderId="24" xfId="0" quotePrefix="1" applyFont="1" applyFill="1" applyBorder="1" applyAlignment="1">
      <alignment horizontal="left"/>
    </xf>
    <xf numFmtId="0" fontId="28" fillId="11" borderId="2" xfId="0" applyFont="1" applyFill="1" applyBorder="1"/>
    <xf numFmtId="0" fontId="28" fillId="11" borderId="4" xfId="0" applyFont="1" applyFill="1" applyBorder="1" applyAlignment="1">
      <alignment horizontal="center"/>
    </xf>
    <xf numFmtId="0" fontId="28" fillId="11" borderId="8" xfId="0" quotePrefix="1" applyFont="1" applyFill="1" applyBorder="1" applyAlignment="1">
      <alignment horizontal="center"/>
    </xf>
    <xf numFmtId="0" fontId="28" fillId="11" borderId="14" xfId="0" applyFont="1" applyFill="1" applyBorder="1"/>
    <xf numFmtId="0" fontId="28" fillId="11" borderId="7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center"/>
    </xf>
    <xf numFmtId="16" fontId="28" fillId="11" borderId="1" xfId="0" applyNumberFormat="1" applyFont="1" applyFill="1" applyBorder="1" applyAlignment="1">
      <alignment horizontal="center"/>
    </xf>
    <xf numFmtId="0" fontId="28" fillId="11" borderId="8" xfId="0" applyFont="1" applyFill="1" applyBorder="1"/>
    <xf numFmtId="16" fontId="28" fillId="11" borderId="8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1" xfId="0" applyNumberFormat="1" applyFont="1" applyFill="1" applyBorder="1" applyAlignment="1">
      <alignment horizontal="center"/>
    </xf>
    <xf numFmtId="0" fontId="28" fillId="11" borderId="52" xfId="0" applyFont="1" applyFill="1" applyBorder="1"/>
    <xf numFmtId="0" fontId="28" fillId="11" borderId="53" xfId="0" applyFont="1" applyFill="1" applyBorder="1"/>
    <xf numFmtId="0" fontId="28" fillId="11" borderId="57" xfId="0" applyFont="1" applyFill="1" applyBorder="1"/>
    <xf numFmtId="0" fontId="28" fillId="11" borderId="50" xfId="0" applyFont="1" applyFill="1" applyBorder="1"/>
    <xf numFmtId="0" fontId="28" fillId="11" borderId="7" xfId="0" applyFont="1" applyFill="1" applyBorder="1"/>
    <xf numFmtId="0" fontId="28" fillId="11" borderId="8" xfId="0" applyNumberFormat="1" applyFont="1" applyFill="1" applyBorder="1" applyAlignment="1">
      <alignment horizontal="center"/>
    </xf>
    <xf numFmtId="0" fontId="17" fillId="12" borderId="79" xfId="0" applyFont="1" applyFill="1" applyBorder="1"/>
    <xf numFmtId="0" fontId="17" fillId="12" borderId="14" xfId="0" applyFont="1" applyFill="1" applyBorder="1"/>
    <xf numFmtId="0" fontId="17" fillId="12" borderId="15" xfId="0" applyFont="1" applyFill="1" applyBorder="1"/>
    <xf numFmtId="0" fontId="17" fillId="12" borderId="9" xfId="0" applyFont="1" applyFill="1" applyBorder="1" applyAlignment="1">
      <alignment horizontal="center"/>
    </xf>
    <xf numFmtId="0" fontId="17" fillId="12" borderId="4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8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right"/>
    </xf>
    <xf numFmtId="0" fontId="17" fillId="13" borderId="3" xfId="0" applyFont="1" applyFill="1" applyBorder="1" applyAlignment="1">
      <alignment horizontal="center"/>
    </xf>
    <xf numFmtId="0" fontId="17" fillId="13" borderId="75" xfId="0" applyFont="1" applyFill="1" applyBorder="1"/>
    <xf numFmtId="0" fontId="17" fillId="13" borderId="2" xfId="0" applyFont="1" applyFill="1" applyBorder="1"/>
    <xf numFmtId="0" fontId="17" fillId="13" borderId="26" xfId="0" applyFont="1" applyFill="1" applyBorder="1"/>
    <xf numFmtId="0" fontId="17" fillId="13" borderId="54" xfId="0" applyFont="1" applyFill="1" applyBorder="1" applyAlignment="1">
      <alignment horizontal="center"/>
    </xf>
    <xf numFmtId="0" fontId="17" fillId="13" borderId="87" xfId="0" applyFont="1" applyFill="1" applyBorder="1" applyAlignment="1">
      <alignment horizontal="center"/>
    </xf>
    <xf numFmtId="0" fontId="17" fillId="11" borderId="75" xfId="0" applyFont="1" applyFill="1" applyBorder="1"/>
    <xf numFmtId="0" fontId="17" fillId="11" borderId="87" xfId="0" applyFont="1" applyFill="1" applyBorder="1" applyAlignment="1">
      <alignment horizontal="center"/>
    </xf>
    <xf numFmtId="0" fontId="17" fillId="11" borderId="0" xfId="0" applyFont="1" applyFill="1" applyAlignment="1">
      <alignment horizontal="left"/>
    </xf>
    <xf numFmtId="0" fontId="17" fillId="11" borderId="58" xfId="0" applyFont="1" applyFill="1" applyBorder="1" applyAlignment="1">
      <alignment horizontal="right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7" xfId="0" applyFont="1" applyFill="1" applyBorder="1" applyAlignment="1">
      <alignment horizontal="center" vertical="center"/>
    </xf>
    <xf numFmtId="0" fontId="36" fillId="11" borderId="77" xfId="0" applyFont="1" applyFill="1" applyBorder="1" applyAlignment="1">
      <alignment horizontal="center" vertical="center"/>
    </xf>
    <xf numFmtId="0" fontId="36" fillId="11" borderId="2" xfId="0" applyFont="1" applyFill="1" applyBorder="1"/>
    <xf numFmtId="0" fontId="36" fillId="11" borderId="2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6" fillId="11" borderId="26" xfId="0" applyFont="1" applyFill="1" applyBorder="1" applyAlignment="1">
      <alignment horizontal="center"/>
    </xf>
    <xf numFmtId="0" fontId="36" fillId="11" borderId="77" xfId="0" applyFont="1" applyFill="1" applyBorder="1" applyAlignment="1">
      <alignment horizontal="center"/>
    </xf>
    <xf numFmtId="0" fontId="17" fillId="11" borderId="79" xfId="0" applyFont="1" applyFill="1" applyBorder="1"/>
    <xf numFmtId="0" fontId="28" fillId="11" borderId="3" xfId="0" applyFont="1" applyFill="1" applyBorder="1" applyAlignment="1">
      <alignment horizontal="right"/>
    </xf>
    <xf numFmtId="0" fontId="28" fillId="11" borderId="81" xfId="0" applyFont="1" applyFill="1" applyBorder="1" applyAlignment="1">
      <alignment horizontal="left"/>
    </xf>
    <xf numFmtId="0" fontId="28" fillId="11" borderId="82" xfId="0" applyFont="1" applyFill="1" applyBorder="1" applyAlignment="1">
      <alignment horizontal="right"/>
    </xf>
    <xf numFmtId="0" fontId="28" fillId="11" borderId="83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/>
    </xf>
    <xf numFmtId="0" fontId="28" fillId="11" borderId="81" xfId="0" applyFont="1" applyFill="1" applyBorder="1" applyAlignment="1"/>
    <xf numFmtId="0" fontId="28" fillId="11" borderId="82" xfId="0" applyFont="1" applyFill="1" applyBorder="1" applyAlignment="1"/>
    <xf numFmtId="0" fontId="28" fillId="11" borderId="0" xfId="0" applyFont="1" applyFill="1" applyBorder="1" applyAlignment="1">
      <alignment horizontal="left"/>
    </xf>
    <xf numFmtId="0" fontId="28" fillId="11" borderId="12" xfId="0" applyFont="1" applyFill="1" applyBorder="1" applyAlignment="1">
      <alignment horizontal="right"/>
    </xf>
    <xf numFmtId="0" fontId="28" fillId="11" borderId="41" xfId="0" applyFont="1" applyFill="1" applyBorder="1" applyAlignment="1">
      <alignment horizontal="left"/>
    </xf>
    <xf numFmtId="0" fontId="28" fillId="11" borderId="19" xfId="0" applyFont="1" applyFill="1" applyBorder="1" applyAlignment="1">
      <alignment horizontal="left"/>
    </xf>
    <xf numFmtId="0" fontId="28" fillId="11" borderId="26" xfId="0" applyFont="1" applyFill="1" applyBorder="1" applyAlignment="1">
      <alignment horizontal="right"/>
    </xf>
    <xf numFmtId="0" fontId="28" fillId="11" borderId="10" xfId="0" applyFont="1" applyFill="1" applyBorder="1" applyAlignment="1">
      <alignment horizontal="right"/>
    </xf>
    <xf numFmtId="0" fontId="28" fillId="11" borderId="18" xfId="0" applyFont="1" applyFill="1" applyBorder="1" applyAlignment="1">
      <alignment horizontal="left"/>
    </xf>
    <xf numFmtId="0" fontId="28" fillId="11" borderId="20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58" xfId="0" applyFont="1" applyFill="1" applyBorder="1" applyAlignment="1">
      <alignment horizontal="left"/>
    </xf>
    <xf numFmtId="0" fontId="28" fillId="11" borderId="57" xfId="0" applyFont="1" applyFill="1" applyBorder="1" applyAlignment="1">
      <alignment horizontal="right"/>
    </xf>
    <xf numFmtId="0" fontId="28" fillId="11" borderId="104" xfId="0" applyFont="1" applyFill="1" applyBorder="1" applyAlignment="1">
      <alignment horizontal="left"/>
    </xf>
    <xf numFmtId="0" fontId="17" fillId="11" borderId="14" xfId="0" applyFont="1" applyFill="1" applyBorder="1" applyAlignment="1">
      <alignment horizontal="centerContinuous"/>
    </xf>
    <xf numFmtId="0" fontId="17" fillId="11" borderId="15" xfId="0" applyFont="1" applyFill="1" applyBorder="1" applyAlignment="1">
      <alignment horizontal="centerContinuous"/>
    </xf>
    <xf numFmtId="0" fontId="17" fillId="11" borderId="16" xfId="0" applyFont="1" applyFill="1" applyBorder="1" applyAlignment="1">
      <alignment horizontal="centerContinuous"/>
    </xf>
    <xf numFmtId="0" fontId="17" fillId="11" borderId="76" xfId="0" applyFont="1" applyFill="1" applyBorder="1" applyAlignment="1">
      <alignment horizontal="centerContinuous"/>
    </xf>
    <xf numFmtId="0" fontId="28" fillId="11" borderId="4" xfId="0" applyFont="1" applyFill="1" applyBorder="1" applyAlignment="1">
      <alignment horizontal="left"/>
    </xf>
    <xf numFmtId="0" fontId="17" fillId="11" borderId="16" xfId="0" applyFont="1" applyFill="1" applyBorder="1" applyAlignment="1">
      <alignment horizontal="center"/>
    </xf>
    <xf numFmtId="0" fontId="24" fillId="11" borderId="79" xfId="0" applyFont="1" applyFill="1" applyBorder="1"/>
    <xf numFmtId="0" fontId="17" fillId="14" borderId="7" xfId="0" applyFont="1" applyFill="1" applyBorder="1" applyAlignment="1">
      <alignment horizontal="left"/>
    </xf>
    <xf numFmtId="165" fontId="28" fillId="0" borderId="5" xfId="0" applyNumberFormat="1" applyFont="1" applyBorder="1"/>
    <xf numFmtId="165" fontId="28" fillId="0" borderId="15" xfId="0" applyNumberFormat="1" applyFont="1" applyBorder="1"/>
    <xf numFmtId="0" fontId="12" fillId="2" borderId="6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76" xfId="0" applyFont="1" applyFill="1" applyBorder="1" applyAlignment="1">
      <alignment horizontal="center"/>
    </xf>
    <xf numFmtId="0" fontId="13" fillId="0" borderId="0" xfId="4" applyFill="1" applyAlignment="1" applyProtection="1"/>
    <xf numFmtId="0" fontId="13" fillId="0" borderId="0" xfId="4" quotePrefix="1" applyFill="1" applyAlignment="1" applyProtection="1"/>
    <xf numFmtId="14" fontId="17" fillId="11" borderId="8" xfId="0" applyNumberFormat="1" applyFont="1" applyFill="1" applyBorder="1" applyAlignment="1">
      <alignment horizontal="center"/>
    </xf>
    <xf numFmtId="0" fontId="25" fillId="11" borderId="1" xfId="0" applyFont="1" applyFill="1" applyBorder="1"/>
    <xf numFmtId="0" fontId="25" fillId="11" borderId="8" xfId="0" quotePrefix="1" applyFont="1" applyFill="1" applyBorder="1" applyAlignment="1">
      <alignment horizontal="left"/>
    </xf>
    <xf numFmtId="0" fontId="25" fillId="0" borderId="1" xfId="0" applyFont="1" applyBorder="1"/>
    <xf numFmtId="0" fontId="17" fillId="11" borderId="8" xfId="0" quotePrefix="1" applyFont="1" applyFill="1" applyBorder="1" applyAlignment="1">
      <alignment horizontal="left"/>
    </xf>
    <xf numFmtId="0" fontId="25" fillId="0" borderId="8" xfId="0" applyFont="1" applyBorder="1"/>
    <xf numFmtId="0" fontId="25" fillId="11" borderId="24" xfId="0" applyFont="1" applyFill="1" applyBorder="1"/>
    <xf numFmtId="0" fontId="17" fillId="0" borderId="7" xfId="0" applyFont="1" applyFill="1" applyBorder="1"/>
    <xf numFmtId="0" fontId="25" fillId="0" borderId="3" xfId="0" applyFont="1" applyBorder="1"/>
    <xf numFmtId="0" fontId="17" fillId="11" borderId="1" xfId="0" quotePrefix="1" applyFont="1" applyFill="1" applyBorder="1"/>
    <xf numFmtId="0" fontId="24" fillId="11" borderId="8" xfId="0" applyFont="1" applyFill="1" applyBorder="1"/>
    <xf numFmtId="0" fontId="25" fillId="0" borderId="7" xfId="0" applyFont="1" applyBorder="1"/>
    <xf numFmtId="0" fontId="25" fillId="0" borderId="9" xfId="0" applyFont="1" applyBorder="1"/>
    <xf numFmtId="0" fontId="25" fillId="11" borderId="7" xfId="0" applyFont="1" applyFill="1" applyBorder="1"/>
    <xf numFmtId="0" fontId="17" fillId="0" borderId="7" xfId="0" applyFont="1" applyBorder="1" applyAlignment="1">
      <alignment vertical="center"/>
    </xf>
    <xf numFmtId="0" fontId="17" fillId="11" borderId="0" xfId="0" quotePrefix="1" applyFont="1" applyFill="1" applyBorder="1" applyAlignment="1">
      <alignment wrapText="1"/>
    </xf>
    <xf numFmtId="0" fontId="17" fillId="11" borderId="10" xfId="0" quotePrefix="1" applyFont="1" applyFill="1" applyBorder="1" applyAlignment="1">
      <alignment wrapText="1"/>
    </xf>
    <xf numFmtId="0" fontId="17" fillId="11" borderId="23" xfId="0" applyFont="1" applyFill="1" applyBorder="1" applyAlignment="1">
      <alignment horizontal="left"/>
    </xf>
    <xf numFmtId="0" fontId="17" fillId="11" borderId="21" xfId="0" quotePrefix="1" applyFont="1" applyFill="1" applyBorder="1" applyAlignment="1">
      <alignment wrapText="1"/>
    </xf>
    <xf numFmtId="0" fontId="17" fillId="0" borderId="23" xfId="0" applyFont="1" applyBorder="1"/>
    <xf numFmtId="0" fontId="17" fillId="0" borderId="45" xfId="0" applyFont="1" applyBorder="1"/>
    <xf numFmtId="0" fontId="29" fillId="11" borderId="1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left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46" fillId="2" borderId="2" xfId="0" applyFont="1" applyFill="1" applyBorder="1"/>
    <xf numFmtId="0" fontId="12" fillId="0" borderId="0" xfId="0" applyFont="1" applyFill="1" applyBorder="1"/>
    <xf numFmtId="0" fontId="13" fillId="0" borderId="0" xfId="4" applyFill="1" applyAlignment="1" applyProtection="1"/>
    <xf numFmtId="16" fontId="28" fillId="11" borderId="9" xfId="0" applyNumberFormat="1" applyFont="1" applyFill="1" applyBorder="1" applyAlignment="1">
      <alignment horizontal="center"/>
    </xf>
    <xf numFmtId="164" fontId="17" fillId="0" borderId="5" xfId="2" applyNumberFormat="1" applyFont="1" applyFill="1" applyBorder="1"/>
    <xf numFmtId="0" fontId="17" fillId="11" borderId="7" xfId="0" applyFont="1" applyFill="1" applyBorder="1" applyAlignment="1">
      <alignment horizontal="right"/>
    </xf>
    <xf numFmtId="0" fontId="17" fillId="11" borderId="0" xfId="0" applyFont="1" applyFill="1"/>
    <xf numFmtId="0" fontId="24" fillId="11" borderId="4" xfId="0" applyFont="1" applyFill="1" applyBorder="1" applyAlignment="1">
      <alignment horizontal="center" wrapText="1"/>
    </xf>
    <xf numFmtId="0" fontId="17" fillId="11" borderId="4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wrapText="1"/>
    </xf>
    <xf numFmtId="0" fontId="24" fillId="11" borderId="24" xfId="0" applyFont="1" applyFill="1" applyBorder="1"/>
    <xf numFmtId="0" fontId="36" fillId="0" borderId="9" xfId="0" applyFont="1" applyBorder="1"/>
    <xf numFmtId="0" fontId="36" fillId="0" borderId="3" xfId="0" applyFont="1" applyBorder="1"/>
    <xf numFmtId="0" fontId="12" fillId="0" borderId="24" xfId="0" applyFont="1" applyBorder="1"/>
    <xf numFmtId="0" fontId="12" fillId="0" borderId="3" xfId="0" applyFont="1" applyBorder="1"/>
    <xf numFmtId="0" fontId="12" fillId="0" borderId="8" xfId="0" applyFont="1" applyBorder="1"/>
    <xf numFmtId="0" fontId="13" fillId="0" borderId="0" xfId="4" applyFill="1" applyAlignment="1" applyProtection="1">
      <alignment horizontal="right"/>
    </xf>
    <xf numFmtId="0" fontId="17" fillId="0" borderId="17" xfId="0" applyFont="1" applyFill="1" applyBorder="1"/>
    <xf numFmtId="0" fontId="17" fillId="11" borderId="3" xfId="0" quotePrefix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3" fillId="0" borderId="0" xfId="4" quotePrefix="1" applyFill="1" applyAlignment="1" applyProtection="1">
      <alignment horizontal="left" vertical="center"/>
    </xf>
    <xf numFmtId="0" fontId="13" fillId="0" borderId="0" xfId="4" applyFill="1" applyAlignment="1" applyProtection="1">
      <alignment horizontal="left"/>
    </xf>
    <xf numFmtId="0" fontId="13" fillId="0" borderId="0" xfId="4" quotePrefix="1" applyFill="1" applyAlignment="1" applyProtection="1">
      <alignment horizontal="left"/>
    </xf>
    <xf numFmtId="0" fontId="7" fillId="0" borderId="0" xfId="0" applyFont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9" fillId="11" borderId="1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25" fillId="2" borderId="61" xfId="0" applyFont="1" applyFill="1" applyBorder="1"/>
    <xf numFmtId="0" fontId="25" fillId="2" borderId="62" xfId="0" applyFont="1" applyFill="1" applyBorder="1"/>
    <xf numFmtId="0" fontId="25" fillId="2" borderId="53" xfId="0" applyFont="1" applyFill="1" applyBorder="1"/>
    <xf numFmtId="0" fontId="25" fillId="2" borderId="63" xfId="0" applyFont="1" applyFill="1" applyBorder="1" applyAlignment="1"/>
    <xf numFmtId="0" fontId="25" fillId="2" borderId="65" xfId="0" applyFont="1" applyFill="1" applyBorder="1" applyAlignment="1"/>
    <xf numFmtId="0" fontId="25" fillId="2" borderId="64" xfId="0" quotePrefix="1" applyFont="1" applyFill="1" applyBorder="1" applyAlignment="1"/>
    <xf numFmtId="0" fontId="25" fillId="2" borderId="67" xfId="0" quotePrefix="1" applyFont="1" applyFill="1" applyBorder="1" applyAlignment="1"/>
    <xf numFmtId="0" fontId="25" fillId="2" borderId="68" xfId="0" applyFont="1" applyFill="1" applyBorder="1" applyAlignment="1">
      <alignment horizontal="centerContinuous"/>
    </xf>
    <xf numFmtId="0" fontId="25" fillId="2" borderId="0" xfId="0" applyFont="1" applyFill="1" applyBorder="1" applyAlignment="1">
      <alignment horizontal="centerContinuous"/>
    </xf>
    <xf numFmtId="0" fontId="25" fillId="2" borderId="10" xfId="0" applyFont="1" applyFill="1" applyBorder="1" applyAlignment="1">
      <alignment horizontal="centerContinuous"/>
    </xf>
    <xf numFmtId="0" fontId="25" fillId="2" borderId="10" xfId="0" applyFont="1" applyFill="1" applyBorder="1"/>
    <xf numFmtId="0" fontId="25" fillId="8" borderId="73" xfId="0" applyFont="1" applyFill="1" applyBorder="1"/>
    <xf numFmtId="0" fontId="17" fillId="8" borderId="6" xfId="0" applyFont="1" applyFill="1" applyBorder="1"/>
    <xf numFmtId="0" fontId="17" fillId="8" borderId="35" xfId="0" applyFont="1" applyFill="1" applyBorder="1"/>
    <xf numFmtId="0" fontId="25" fillId="8" borderId="33" xfId="0" applyFont="1" applyFill="1" applyBorder="1" applyAlignment="1">
      <alignment horizontal="center"/>
    </xf>
    <xf numFmtId="0" fontId="25" fillId="8" borderId="55" xfId="0" applyFont="1" applyFill="1" applyBorder="1" applyAlignment="1">
      <alignment horizontal="center"/>
    </xf>
    <xf numFmtId="0" fontId="25" fillId="8" borderId="35" xfId="0" applyFont="1" applyFill="1" applyBorder="1" applyAlignment="1">
      <alignment horizontal="center"/>
    </xf>
    <xf numFmtId="0" fontId="25" fillId="8" borderId="85" xfId="0" applyFont="1" applyFill="1" applyBorder="1" applyAlignment="1">
      <alignment horizontal="center"/>
    </xf>
    <xf numFmtId="0" fontId="25" fillId="9" borderId="71" xfId="0" applyFont="1" applyFill="1" applyBorder="1"/>
    <xf numFmtId="0" fontId="17" fillId="9" borderId="25" xfId="0" applyFont="1" applyFill="1" applyBorder="1"/>
    <xf numFmtId="0" fontId="25" fillId="9" borderId="29" xfId="0" applyFont="1" applyFill="1" applyBorder="1" applyAlignment="1">
      <alignment horizontal="center"/>
    </xf>
    <xf numFmtId="0" fontId="25" fillId="9" borderId="39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72" xfId="0" applyFont="1" applyFill="1" applyBorder="1" applyAlignment="1">
      <alignment horizontal="center"/>
    </xf>
    <xf numFmtId="0" fontId="25" fillId="9" borderId="79" xfId="0" applyFont="1" applyFill="1" applyBorder="1"/>
    <xf numFmtId="0" fontId="17" fillId="9" borderId="14" xfId="0" applyFont="1" applyFill="1" applyBorder="1"/>
    <xf numFmtId="0" fontId="25" fillId="9" borderId="9" xfId="0" applyFont="1" applyFill="1" applyBorder="1" applyAlignment="1">
      <alignment horizontal="center"/>
    </xf>
    <xf numFmtId="0" fontId="25" fillId="9" borderId="44" xfId="0" applyFont="1" applyFill="1" applyBorder="1" applyAlignment="1">
      <alignment horizontal="center"/>
    </xf>
    <xf numFmtId="0" fontId="25" fillId="8" borderId="89" xfId="0" applyFont="1" applyFill="1" applyBorder="1" applyAlignment="1">
      <alignment horizontal="centerContinuous"/>
    </xf>
    <xf numFmtId="0" fontId="17" fillId="8" borderId="90" xfId="0" applyFont="1" applyFill="1" applyBorder="1" applyAlignment="1">
      <alignment horizontal="centerContinuous"/>
    </xf>
    <xf numFmtId="0" fontId="25" fillId="8" borderId="91" xfId="0" applyFont="1" applyFill="1" applyBorder="1" applyAlignment="1">
      <alignment horizontal="center"/>
    </xf>
    <xf numFmtId="0" fontId="25" fillId="8" borderId="92" xfId="0" applyFont="1" applyFill="1" applyBorder="1" applyAlignment="1">
      <alignment horizontal="center"/>
    </xf>
    <xf numFmtId="0" fontId="25" fillId="8" borderId="93" xfId="0" applyFont="1" applyFill="1" applyBorder="1" applyAlignment="1">
      <alignment horizontal="center"/>
    </xf>
    <xf numFmtId="0" fontId="25" fillId="8" borderId="94" xfId="0" applyFont="1" applyFill="1" applyBorder="1" applyAlignment="1">
      <alignment horizontal="center"/>
    </xf>
    <xf numFmtId="0" fontId="25" fillId="2" borderId="66" xfId="0" quotePrefix="1" applyFont="1" applyFill="1" applyBorder="1" applyAlignment="1"/>
    <xf numFmtId="0" fontId="25" fillId="8" borderId="71" xfId="0" applyFont="1" applyFill="1" applyBorder="1" applyAlignment="1">
      <alignment horizontal="centerContinuous"/>
    </xf>
    <xf numFmtId="0" fontId="17" fillId="8" borderId="25" xfId="0" applyFont="1" applyFill="1" applyBorder="1" applyAlignment="1">
      <alignment horizontal="centerContinuous"/>
    </xf>
    <xf numFmtId="0" fontId="17" fillId="8" borderId="27" xfId="0" applyFont="1" applyFill="1" applyBorder="1" applyAlignment="1">
      <alignment horizontal="centerContinuous"/>
    </xf>
    <xf numFmtId="0" fontId="25" fillId="8" borderId="29" xfId="0" applyFont="1" applyFill="1" applyBorder="1" applyAlignment="1">
      <alignment horizontal="center"/>
    </xf>
    <xf numFmtId="0" fontId="25" fillId="8" borderId="39" xfId="0" applyFont="1" applyFill="1" applyBorder="1" applyAlignment="1">
      <alignment horizontal="center"/>
    </xf>
    <xf numFmtId="0" fontId="25" fillId="8" borderId="27" xfId="0" applyFont="1" applyFill="1" applyBorder="1" applyAlignment="1">
      <alignment horizontal="center"/>
    </xf>
    <xf numFmtId="0" fontId="25" fillId="8" borderId="72" xfId="0" applyFont="1" applyFill="1" applyBorder="1" applyAlignment="1">
      <alignment horizontal="center"/>
    </xf>
    <xf numFmtId="0" fontId="25" fillId="2" borderId="61" xfId="0" applyFont="1" applyFill="1" applyBorder="1" applyAlignment="1">
      <alignment horizontal="centerContinuous" vertical="center"/>
    </xf>
    <xf numFmtId="0" fontId="25" fillId="2" borderId="68" xfId="0" applyFont="1" applyFill="1" applyBorder="1" applyAlignment="1">
      <alignment horizontal="centerContinuous" vertical="center"/>
    </xf>
    <xf numFmtId="0" fontId="17" fillId="2" borderId="68" xfId="0" applyFont="1" applyFill="1" applyBorder="1" applyAlignment="1">
      <alignment horizontal="centerContinuous" vertical="center"/>
    </xf>
    <xf numFmtId="0" fontId="25" fillId="8" borderId="25" xfId="0" applyFont="1" applyFill="1" applyBorder="1" applyAlignment="1">
      <alignment horizontal="center"/>
    </xf>
    <xf numFmtId="0" fontId="25" fillId="8" borderId="99" xfId="0" applyFont="1" applyFill="1" applyBorder="1" applyAlignment="1">
      <alignment horizontal="center"/>
    </xf>
    <xf numFmtId="0" fontId="47" fillId="11" borderId="1" xfId="0" applyFont="1" applyFill="1" applyBorder="1"/>
    <xf numFmtId="1" fontId="47" fillId="11" borderId="8" xfId="0" applyNumberFormat="1" applyFont="1" applyFill="1" applyBorder="1"/>
    <xf numFmtId="0" fontId="12" fillId="8" borderId="71" xfId="0" applyFont="1" applyFill="1" applyBorder="1" applyAlignment="1">
      <alignment horizontal="center"/>
    </xf>
    <xf numFmtId="0" fontId="17" fillId="11" borderId="9" xfId="0" quotePrefix="1" applyFont="1" applyFill="1" applyBorder="1" applyAlignment="1">
      <alignment horizontal="center"/>
    </xf>
    <xf numFmtId="0" fontId="25" fillId="0" borderId="1" xfId="0" applyFont="1" applyFill="1" applyBorder="1"/>
    <xf numFmtId="10" fontId="25" fillId="0" borderId="1" xfId="0" applyNumberFormat="1" applyFont="1" applyFill="1" applyBorder="1"/>
    <xf numFmtId="10" fontId="25" fillId="0" borderId="7" xfId="0" applyNumberFormat="1" applyFont="1" applyFill="1" applyBorder="1"/>
    <xf numFmtId="10" fontId="17" fillId="0" borderId="8" xfId="0" applyNumberFormat="1" applyFont="1" applyFill="1" applyBorder="1"/>
    <xf numFmtId="10" fontId="17" fillId="0" borderId="9" xfId="0" applyNumberFormat="1" applyFont="1" applyFill="1" applyBorder="1"/>
    <xf numFmtId="0" fontId="25" fillId="11" borderId="0" xfId="0" applyFont="1" applyFill="1" applyBorder="1"/>
    <xf numFmtId="0" fontId="25" fillId="0" borderId="1" xfId="0" applyFont="1" applyFill="1" applyBorder="1" applyAlignment="1">
      <alignment horizontal="right"/>
    </xf>
    <xf numFmtId="10" fontId="25" fillId="0" borderId="1" xfId="2" applyNumberFormat="1" applyFont="1" applyFill="1" applyBorder="1"/>
    <xf numFmtId="10" fontId="25" fillId="0" borderId="7" xfId="2" applyNumberFormat="1" applyFont="1" applyFill="1" applyBorder="1"/>
    <xf numFmtId="10" fontId="17" fillId="0" borderId="1" xfId="2" applyNumberFormat="1" applyFont="1" applyFill="1" applyBorder="1"/>
    <xf numFmtId="10" fontId="17" fillId="0" borderId="7" xfId="2" applyNumberFormat="1" applyFont="1" applyFill="1" applyBorder="1"/>
    <xf numFmtId="10" fontId="17" fillId="0" borderId="8" xfId="2" applyNumberFormat="1" applyFont="1" applyFill="1" applyBorder="1"/>
    <xf numFmtId="10" fontId="17" fillId="0" borderId="9" xfId="2" applyNumberFormat="1" applyFont="1" applyFill="1" applyBorder="1"/>
    <xf numFmtId="14" fontId="17" fillId="11" borderId="3" xfId="0" applyNumberFormat="1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right"/>
    </xf>
    <xf numFmtId="0" fontId="17" fillId="4" borderId="1" xfId="0" applyFont="1" applyFill="1" applyBorder="1"/>
    <xf numFmtId="0" fontId="17" fillId="4" borderId="7" xfId="0" applyFont="1" applyFill="1" applyBorder="1"/>
    <xf numFmtId="0" fontId="30" fillId="11" borderId="7" xfId="0" quotePrefix="1" applyFont="1" applyFill="1" applyBorder="1" applyAlignment="1">
      <alignment horizontal="right"/>
    </xf>
    <xf numFmtId="0" fontId="17" fillId="6" borderId="1" xfId="0" applyFont="1" applyFill="1" applyBorder="1"/>
    <xf numFmtId="0" fontId="17" fillId="6" borderId="7" xfId="0" applyFont="1" applyFill="1" applyBorder="1"/>
    <xf numFmtId="0" fontId="30" fillId="11" borderId="7" xfId="0" applyFont="1" applyFill="1" applyBorder="1" applyAlignment="1">
      <alignment horizontal="right"/>
    </xf>
    <xf numFmtId="0" fontId="17" fillId="11" borderId="7" xfId="0" quotePrefix="1" applyFont="1" applyFill="1" applyBorder="1"/>
    <xf numFmtId="0" fontId="17" fillId="11" borderId="9" xfId="0" applyFont="1" applyFill="1" applyBorder="1" applyAlignment="1">
      <alignment horizontal="right"/>
    </xf>
    <xf numFmtId="0" fontId="17" fillId="6" borderId="8" xfId="0" applyFont="1" applyFill="1" applyBorder="1"/>
    <xf numFmtId="0" fontId="17" fillId="6" borderId="9" xfId="0" applyFont="1" applyFill="1" applyBorder="1"/>
    <xf numFmtId="0" fontId="25" fillId="11" borderId="3" xfId="0" applyFont="1" applyFill="1" applyBorder="1" applyAlignment="1">
      <alignment horizontal="left"/>
    </xf>
    <xf numFmtId="0" fontId="25" fillId="11" borderId="3" xfId="0" applyFont="1" applyFill="1" applyBorder="1"/>
    <xf numFmtId="0" fontId="17" fillId="0" borderId="1" xfId="0" applyFont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right"/>
    </xf>
    <xf numFmtId="0" fontId="17" fillId="4" borderId="8" xfId="0" applyFont="1" applyFill="1" applyBorder="1"/>
    <xf numFmtId="0" fontId="17" fillId="4" borderId="9" xfId="0" applyFont="1" applyFill="1" applyBorder="1"/>
    <xf numFmtId="0" fontId="17" fillId="0" borderId="1" xfId="0" quotePrefix="1" applyFont="1" applyBorder="1" applyAlignment="1">
      <alignment horizontal="right"/>
    </xf>
    <xf numFmtId="0" fontId="17" fillId="0" borderId="1" xfId="1" applyNumberFormat="1" applyFont="1" applyBorder="1"/>
    <xf numFmtId="1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3" borderId="1" xfId="0" applyFont="1" applyFill="1" applyBorder="1"/>
    <xf numFmtId="0" fontId="17" fillId="3" borderId="7" xfId="0" applyFont="1" applyFill="1" applyBorder="1"/>
    <xf numFmtId="0" fontId="30" fillId="11" borderId="9" xfId="0" applyFont="1" applyFill="1" applyBorder="1" applyAlignment="1">
      <alignment horizontal="right"/>
    </xf>
    <xf numFmtId="0" fontId="17" fillId="6" borderId="3" xfId="0" applyFont="1" applyFill="1" applyBorder="1"/>
    <xf numFmtId="1" fontId="17" fillId="0" borderId="3" xfId="0" applyNumberFormat="1" applyFont="1" applyBorder="1"/>
    <xf numFmtId="165" fontId="17" fillId="0" borderId="3" xfId="0" applyNumberFormat="1" applyFont="1" applyBorder="1"/>
    <xf numFmtId="165" fontId="17" fillId="0" borderId="9" xfId="0" applyNumberFormat="1" applyFont="1" applyBorder="1"/>
    <xf numFmtId="165" fontId="25" fillId="11" borderId="5" xfId="0" applyNumberFormat="1" applyFont="1" applyFill="1" applyBorder="1"/>
    <xf numFmtId="165" fontId="17" fillId="0" borderId="5" xfId="0" applyNumberFormat="1" applyFont="1" applyFill="1" applyBorder="1"/>
    <xf numFmtId="165" fontId="17" fillId="0" borderId="7" xfId="0" applyNumberFormat="1" applyFont="1" applyFill="1" applyBorder="1"/>
    <xf numFmtId="165" fontId="25" fillId="11" borderId="3" xfId="0" applyNumberFormat="1" applyFont="1" applyFill="1" applyBorder="1"/>
    <xf numFmtId="165" fontId="17" fillId="0" borderId="9" xfId="0" applyNumberFormat="1" applyFont="1" applyFill="1" applyBorder="1"/>
    <xf numFmtId="0" fontId="17" fillId="11" borderId="9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center" vertical="center" wrapText="1"/>
    </xf>
    <xf numFmtId="0" fontId="25" fillId="11" borderId="24" xfId="0" quotePrefix="1" applyFont="1" applyFill="1" applyBorder="1" applyAlignment="1">
      <alignment horizontal="left"/>
    </xf>
    <xf numFmtId="0" fontId="25" fillId="0" borderId="24" xfId="0" applyFont="1" applyBorder="1"/>
    <xf numFmtId="0" fontId="25" fillId="11" borderId="9" xfId="0" quotePrefix="1" applyFont="1" applyFill="1" applyBorder="1" applyAlignment="1">
      <alignment horizontal="left"/>
    </xf>
    <xf numFmtId="14" fontId="17" fillId="11" borderId="9" xfId="0" applyNumberFormat="1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/>
    </xf>
    <xf numFmtId="0" fontId="25" fillId="11" borderId="26" xfId="0" applyFont="1" applyFill="1" applyBorder="1"/>
    <xf numFmtId="0" fontId="17" fillId="11" borderId="3" xfId="0" applyFont="1" applyFill="1" applyBorder="1"/>
    <xf numFmtId="0" fontId="17" fillId="0" borderId="5" xfId="0" applyFont="1" applyFill="1" applyBorder="1"/>
    <xf numFmtId="0" fontId="25" fillId="11" borderId="24" xfId="0" applyFont="1" applyFill="1" applyBorder="1" applyAlignment="1">
      <alignment horizontal="left"/>
    </xf>
    <xf numFmtId="0" fontId="17" fillId="11" borderId="8" xfId="0" quotePrefix="1" applyFont="1" applyFill="1" applyBorder="1"/>
    <xf numFmtId="0" fontId="36" fillId="11" borderId="12" xfId="0" applyFont="1" applyFill="1" applyBorder="1"/>
    <xf numFmtId="0" fontId="36" fillId="11" borderId="10" xfId="0" applyFont="1" applyFill="1" applyBorder="1"/>
    <xf numFmtId="0" fontId="24" fillId="0" borderId="32" xfId="0" applyFont="1" applyBorder="1"/>
    <xf numFmtId="0" fontId="36" fillId="0" borderId="30" xfId="0" applyFont="1" applyBorder="1"/>
    <xf numFmtId="0" fontId="27" fillId="0" borderId="31" xfId="0" applyFont="1" applyBorder="1" applyAlignment="1">
      <alignment horizontal="right"/>
    </xf>
    <xf numFmtId="0" fontId="27" fillId="0" borderId="31" xfId="0" applyFont="1" applyFill="1" applyBorder="1" applyAlignment="1">
      <alignment horizontal="right"/>
    </xf>
    <xf numFmtId="164" fontId="27" fillId="0" borderId="31" xfId="2" applyNumberFormat="1" applyFont="1" applyBorder="1" applyAlignment="1">
      <alignment horizontal="center"/>
    </xf>
    <xf numFmtId="0" fontId="27" fillId="0" borderId="32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24" fillId="11" borderId="12" xfId="0" applyFont="1" applyFill="1" applyBorder="1"/>
    <xf numFmtId="0" fontId="24" fillId="0" borderId="12" xfId="0" applyFont="1" applyFill="1" applyBorder="1"/>
    <xf numFmtId="0" fontId="24" fillId="11" borderId="7" xfId="0" applyFont="1" applyFill="1" applyBorder="1"/>
    <xf numFmtId="164" fontId="27" fillId="0" borderId="7" xfId="2" applyNumberFormat="1" applyFont="1" applyBorder="1" applyAlignment="1">
      <alignment horizontal="center"/>
    </xf>
    <xf numFmtId="0" fontId="24" fillId="11" borderId="10" xfId="0" applyFont="1" applyFill="1" applyBorder="1"/>
    <xf numFmtId="0" fontId="17" fillId="10" borderId="10" xfId="0" applyFont="1" applyFill="1" applyBorder="1"/>
    <xf numFmtId="0" fontId="17" fillId="11" borderId="56" xfId="0" applyFont="1" applyFill="1" applyBorder="1"/>
    <xf numFmtId="0" fontId="24" fillId="11" borderId="57" xfId="0" applyFont="1" applyFill="1" applyBorder="1"/>
    <xf numFmtId="0" fontId="24" fillId="0" borderId="58" xfId="0" applyFont="1" applyFill="1" applyBorder="1" applyAlignment="1">
      <alignment horizontal="right"/>
    </xf>
    <xf numFmtId="0" fontId="24" fillId="11" borderId="59" xfId="0" applyFont="1" applyFill="1" applyBorder="1"/>
    <xf numFmtId="164" fontId="27" fillId="0" borderId="59" xfId="2" applyNumberFormat="1" applyFont="1" applyBorder="1" applyAlignment="1">
      <alignment horizontal="center"/>
    </xf>
    <xf numFmtId="0" fontId="24" fillId="10" borderId="56" xfId="0" applyFont="1" applyFill="1" applyBorder="1"/>
    <xf numFmtId="0" fontId="24" fillId="10" borderId="59" xfId="0" applyFont="1" applyFill="1" applyBorder="1"/>
    <xf numFmtId="0" fontId="24" fillId="10" borderId="57" xfId="0" applyFont="1" applyFill="1" applyBorder="1"/>
    <xf numFmtId="0" fontId="17" fillId="10" borderId="59" xfId="0" applyFont="1" applyFill="1" applyBorder="1"/>
    <xf numFmtId="0" fontId="27" fillId="0" borderId="8" xfId="0" applyFont="1" applyBorder="1" applyAlignment="1">
      <alignment horizontal="center"/>
    </xf>
    <xf numFmtId="0" fontId="24" fillId="0" borderId="15" xfId="0" applyFont="1" applyBorder="1"/>
    <xf numFmtId="0" fontId="27" fillId="0" borderId="9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7" fillId="10" borderId="51" xfId="0" applyFont="1" applyFill="1" applyBorder="1"/>
    <xf numFmtId="0" fontId="24" fillId="11" borderId="5" xfId="0" applyFont="1" applyFill="1" applyBorder="1"/>
    <xf numFmtId="0" fontId="27" fillId="0" borderId="7" xfId="0" applyFont="1" applyBorder="1" applyAlignment="1">
      <alignment horizontal="center"/>
    </xf>
    <xf numFmtId="0" fontId="24" fillId="11" borderId="9" xfId="0" applyFont="1" applyFill="1" applyBorder="1"/>
    <xf numFmtId="164" fontId="27" fillId="0" borderId="7" xfId="2" applyNumberFormat="1" applyFont="1" applyBorder="1"/>
    <xf numFmtId="0" fontId="17" fillId="10" borderId="45" xfId="0" applyFont="1" applyFill="1" applyBorder="1"/>
    <xf numFmtId="0" fontId="27" fillId="0" borderId="42" xfId="0" applyFont="1" applyBorder="1" applyAlignment="1">
      <alignment horizontal="center"/>
    </xf>
    <xf numFmtId="0" fontId="24" fillId="0" borderId="35" xfId="0" applyFont="1" applyBorder="1"/>
    <xf numFmtId="0" fontId="27" fillId="0" borderId="33" xfId="0" applyFont="1" applyBorder="1" applyAlignment="1">
      <alignment horizontal="right"/>
    </xf>
    <xf numFmtId="0" fontId="24" fillId="0" borderId="34" xfId="0" applyFont="1" applyBorder="1"/>
    <xf numFmtId="0" fontId="17" fillId="10" borderId="33" xfId="0" applyFont="1" applyFill="1" applyBorder="1"/>
    <xf numFmtId="0" fontId="24" fillId="0" borderId="7" xfId="0" applyFont="1" applyBorder="1"/>
    <xf numFmtId="0" fontId="27" fillId="0" borderId="46" xfId="0" applyFont="1" applyBorder="1"/>
    <xf numFmtId="0" fontId="17" fillId="11" borderId="23" xfId="0" applyFont="1" applyFill="1" applyBorder="1"/>
    <xf numFmtId="0" fontId="24" fillId="11" borderId="22" xfId="0" applyFont="1" applyFill="1" applyBorder="1"/>
    <xf numFmtId="0" fontId="24" fillId="0" borderId="21" xfId="0" applyFont="1" applyFill="1" applyBorder="1"/>
    <xf numFmtId="0" fontId="24" fillId="11" borderId="45" xfId="0" applyFont="1" applyFill="1" applyBorder="1"/>
    <xf numFmtId="0" fontId="24" fillId="0" borderId="45" xfId="0" applyFont="1" applyBorder="1"/>
    <xf numFmtId="0" fontId="27" fillId="0" borderId="33" xfId="0" applyFont="1" applyFill="1" applyBorder="1" applyAlignment="1"/>
    <xf numFmtId="164" fontId="27" fillId="0" borderId="33" xfId="0" applyNumberFormat="1" applyFont="1" applyBorder="1" applyAlignment="1">
      <alignment horizontal="center"/>
    </xf>
    <xf numFmtId="0" fontId="27" fillId="0" borderId="15" xfId="0" applyFont="1" applyFill="1" applyBorder="1"/>
    <xf numFmtId="0" fontId="27" fillId="11" borderId="8" xfId="0" applyFont="1" applyFill="1" applyBorder="1"/>
    <xf numFmtId="0" fontId="24" fillId="0" borderId="10" xfId="0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center"/>
    </xf>
    <xf numFmtId="0" fontId="17" fillId="11" borderId="3" xfId="0" quotePrefix="1" applyFont="1" applyFill="1" applyBorder="1" applyAlignment="1">
      <alignment horizontal="center"/>
    </xf>
    <xf numFmtId="0" fontId="17" fillId="11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5" fillId="0" borderId="26" xfId="0" applyFont="1" applyFill="1" applyBorder="1"/>
    <xf numFmtId="0" fontId="17" fillId="11" borderId="5" xfId="0" applyFont="1" applyFill="1" applyBorder="1"/>
    <xf numFmtId="0" fontId="25" fillId="11" borderId="10" xfId="0" applyFont="1" applyFill="1" applyBorder="1"/>
    <xf numFmtId="0" fontId="25" fillId="0" borderId="24" xfId="0" applyFont="1" applyFill="1" applyBorder="1"/>
    <xf numFmtId="0" fontId="25" fillId="0" borderId="2" xfId="0" applyFont="1" applyFill="1" applyBorder="1"/>
    <xf numFmtId="0" fontId="17" fillId="0" borderId="14" xfId="0" applyFont="1" applyFill="1" applyBorder="1"/>
    <xf numFmtId="0" fontId="24" fillId="11" borderId="2" xfId="0" applyFont="1" applyFill="1" applyBorder="1"/>
    <xf numFmtId="0" fontId="24" fillId="11" borderId="2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7" fillId="11" borderId="9" xfId="0" applyFont="1" applyFill="1" applyBorder="1"/>
    <xf numFmtId="0" fontId="27" fillId="11" borderId="1" xfId="0" quotePrefix="1" applyFont="1" applyFill="1" applyBorder="1" applyAlignment="1">
      <alignment horizontal="left"/>
    </xf>
    <xf numFmtId="0" fontId="27" fillId="11" borderId="0" xfId="0" applyFont="1" applyFill="1" applyBorder="1"/>
    <xf numFmtId="0" fontId="27" fillId="0" borderId="1" xfId="0" applyFont="1" applyBorder="1"/>
    <xf numFmtId="0" fontId="27" fillId="0" borderId="7" xfId="0" applyFont="1" applyBorder="1"/>
    <xf numFmtId="0" fontId="24" fillId="11" borderId="1" xfId="0" quotePrefix="1" applyFont="1" applyFill="1" applyBorder="1" applyAlignment="1">
      <alignment horizontal="left"/>
    </xf>
    <xf numFmtId="0" fontId="24" fillId="0" borderId="1" xfId="0" applyFont="1" applyBorder="1"/>
    <xf numFmtId="0" fontId="27" fillId="11" borderId="1" xfId="0" applyFont="1" applyFill="1" applyBorder="1"/>
    <xf numFmtId="0" fontId="24" fillId="11" borderId="8" xfId="0" quotePrefix="1" applyFont="1" applyFill="1" applyBorder="1" applyAlignment="1">
      <alignment horizontal="left"/>
    </xf>
    <xf numFmtId="0" fontId="24" fillId="0" borderId="8" xfId="0" applyFont="1" applyBorder="1"/>
    <xf numFmtId="0" fontId="24" fillId="0" borderId="9" xfId="0" applyFont="1" applyBorder="1"/>
    <xf numFmtId="0" fontId="17" fillId="11" borderId="15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vertical="center"/>
    </xf>
    <xf numFmtId="0" fontId="27" fillId="0" borderId="3" xfId="0" applyFont="1" applyBorder="1"/>
    <xf numFmtId="0" fontId="24" fillId="11" borderId="7" xfId="0" quotePrefix="1" applyFont="1" applyFill="1" applyBorder="1" applyAlignment="1">
      <alignment horizontal="left"/>
    </xf>
    <xf numFmtId="0" fontId="17" fillId="11" borderId="5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horizontal="left" vertical="center"/>
    </xf>
    <xf numFmtId="14" fontId="17" fillId="11" borderId="3" xfId="0" applyNumberFormat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vertical="center"/>
    </xf>
    <xf numFmtId="0" fontId="17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24" fillId="11" borderId="7" xfId="0" applyFont="1" applyFill="1" applyBorder="1" applyAlignment="1">
      <alignment horizontal="left"/>
    </xf>
    <xf numFmtId="0" fontId="17" fillId="0" borderId="15" xfId="0" applyFont="1" applyBorder="1" applyAlignment="1"/>
    <xf numFmtId="0" fontId="17" fillId="0" borderId="15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 wrapText="1"/>
    </xf>
    <xf numFmtId="0" fontId="27" fillId="0" borderId="26" xfId="0" applyFont="1" applyBorder="1" applyAlignment="1"/>
    <xf numFmtId="0" fontId="27" fillId="0" borderId="3" xfId="0" applyFont="1" applyBorder="1" applyAlignment="1"/>
    <xf numFmtId="14" fontId="17" fillId="11" borderId="3" xfId="0" applyNumberFormat="1" applyFont="1" applyFill="1" applyBorder="1" applyAlignment="1">
      <alignment horizontal="center" vertical="center"/>
    </xf>
    <xf numFmtId="0" fontId="27" fillId="11" borderId="3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/>
    </xf>
    <xf numFmtId="0" fontId="24" fillId="0" borderId="10" xfId="0" applyFont="1" applyFill="1" applyBorder="1"/>
    <xf numFmtId="0" fontId="24" fillId="0" borderId="15" xfId="0" applyFont="1" applyFill="1" applyBorder="1"/>
    <xf numFmtId="0" fontId="27" fillId="0" borderId="12" xfId="0" applyFont="1" applyFill="1" applyBorder="1"/>
    <xf numFmtId="0" fontId="24" fillId="11" borderId="19" xfId="0" applyFont="1" applyFill="1" applyBorder="1" applyAlignment="1">
      <alignment vertical="center"/>
    </xf>
    <xf numFmtId="0" fontId="17" fillId="15" borderId="3" xfId="0" applyFont="1" applyFill="1" applyBorder="1"/>
    <xf numFmtId="0" fontId="17" fillId="11" borderId="24" xfId="0" applyFont="1" applyFill="1" applyBorder="1" applyAlignment="1"/>
    <xf numFmtId="0" fontId="17" fillId="11" borderId="2" xfId="0" applyFont="1" applyFill="1" applyBorder="1" applyAlignment="1"/>
    <xf numFmtId="0" fontId="36" fillId="11" borderId="4" xfId="0" applyFont="1" applyFill="1" applyBorder="1"/>
    <xf numFmtId="0" fontId="24" fillId="11" borderId="5" xfId="0" applyFont="1" applyFill="1" applyBorder="1" applyAlignment="1">
      <alignment horizontal="center"/>
    </xf>
    <xf numFmtId="0" fontId="29" fillId="11" borderId="5" xfId="0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9" fillId="11" borderId="9" xfId="0" applyFont="1" applyFill="1" applyBorder="1" applyAlignment="1">
      <alignment horizontal="center"/>
    </xf>
    <xf numFmtId="0" fontId="12" fillId="0" borderId="1" xfId="0" applyFont="1" applyFill="1" applyBorder="1"/>
    <xf numFmtId="0" fontId="17" fillId="0" borderId="30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7" fillId="0" borderId="28" xfId="0" applyFont="1" applyFill="1" applyBorder="1"/>
    <xf numFmtId="0" fontId="25" fillId="0" borderId="25" xfId="0" applyFont="1" applyFill="1" applyBorder="1"/>
    <xf numFmtId="0" fontId="12" fillId="0" borderId="28" xfId="0" applyFont="1" applyBorder="1"/>
    <xf numFmtId="0" fontId="12" fillId="0" borderId="29" xfId="0" applyFont="1" applyBorder="1"/>
    <xf numFmtId="0" fontId="36" fillId="11" borderId="1" xfId="0" applyFont="1" applyFill="1" applyBorder="1"/>
    <xf numFmtId="0" fontId="17" fillId="11" borderId="35" xfId="0" applyFont="1" applyFill="1" applyBorder="1"/>
    <xf numFmtId="0" fontId="36" fillId="0" borderId="1" xfId="0" applyFont="1" applyBorder="1"/>
    <xf numFmtId="0" fontId="36" fillId="0" borderId="7" xfId="0" applyFont="1" applyBorder="1"/>
    <xf numFmtId="0" fontId="36" fillId="11" borderId="24" xfId="0" applyFont="1" applyFill="1" applyBorder="1"/>
    <xf numFmtId="0" fontId="17" fillId="11" borderId="30" xfId="0" applyFont="1" applyFill="1" applyBorder="1"/>
    <xf numFmtId="0" fontId="36" fillId="0" borderId="4" xfId="0" applyFont="1" applyBorder="1"/>
    <xf numFmtId="0" fontId="36" fillId="0" borderId="5" xfId="0" applyFont="1" applyBorder="1"/>
    <xf numFmtId="0" fontId="17" fillId="0" borderId="25" xfId="0" applyFont="1" applyFill="1" applyBorder="1"/>
    <xf numFmtId="0" fontId="17" fillId="0" borderId="27" xfId="0" applyFont="1" applyBorder="1"/>
    <xf numFmtId="0" fontId="36" fillId="0" borderId="24" xfId="0" applyFont="1" applyBorder="1"/>
    <xf numFmtId="0" fontId="24" fillId="11" borderId="7" xfId="0" applyFont="1" applyFill="1" applyBorder="1" applyAlignment="1">
      <alignment horizontal="center"/>
    </xf>
    <xf numFmtId="0" fontId="24" fillId="11" borderId="4" xfId="0" quotePrefix="1" applyFont="1" applyFill="1" applyBorder="1" applyAlignment="1">
      <alignment horizontal="left"/>
    </xf>
    <xf numFmtId="14" fontId="17" fillId="11" borderId="5" xfId="0" applyNumberFormat="1" applyFont="1" applyFill="1" applyBorder="1" applyAlignment="1">
      <alignment horizontal="center"/>
    </xf>
    <xf numFmtId="0" fontId="12" fillId="11" borderId="24" xfId="0" quotePrefix="1" applyFont="1" applyFill="1" applyBorder="1" applyAlignment="1">
      <alignment horizontal="left"/>
    </xf>
    <xf numFmtId="0" fontId="36" fillId="11" borderId="1" xfId="0" quotePrefix="1" applyFont="1" applyFill="1" applyBorder="1" applyAlignment="1">
      <alignment horizontal="left"/>
    </xf>
    <xf numFmtId="0" fontId="36" fillId="11" borderId="8" xfId="0" quotePrefix="1" applyFont="1" applyFill="1" applyBorder="1" applyAlignment="1">
      <alignment horizontal="left"/>
    </xf>
    <xf numFmtId="0" fontId="36" fillId="11" borderId="15" xfId="0" applyFont="1" applyFill="1" applyBorder="1"/>
    <xf numFmtId="0" fontId="25" fillId="11" borderId="14" xfId="0" applyFont="1" applyFill="1" applyBorder="1"/>
    <xf numFmtId="164" fontId="49" fillId="0" borderId="1" xfId="2" quotePrefix="1" applyNumberFormat="1" applyFont="1" applyFill="1" applyBorder="1" applyAlignment="1">
      <alignment horizontal="right"/>
    </xf>
    <xf numFmtId="164" fontId="49" fillId="0" borderId="7" xfId="2" applyNumberFormat="1" applyFont="1" applyFill="1" applyBorder="1" applyAlignment="1"/>
    <xf numFmtId="164" fontId="17" fillId="0" borderId="7" xfId="2" applyNumberFormat="1" applyFont="1" applyBorder="1" applyAlignment="1"/>
    <xf numFmtId="0" fontId="17" fillId="11" borderId="14" xfId="0" quotePrefix="1" applyFont="1" applyFill="1" applyBorder="1" applyAlignment="1">
      <alignment horizontal="left"/>
    </xf>
    <xf numFmtId="164" fontId="49" fillId="0" borderId="9" xfId="2" applyNumberFormat="1" applyFont="1" applyFill="1" applyBorder="1" applyAlignment="1"/>
    <xf numFmtId="164" fontId="17" fillId="0" borderId="9" xfId="2" applyNumberFormat="1" applyFont="1" applyBorder="1" applyAlignment="1"/>
    <xf numFmtId="164" fontId="49" fillId="0" borderId="8" xfId="2" applyNumberFormat="1" applyFont="1" applyFill="1" applyBorder="1"/>
    <xf numFmtId="0" fontId="17" fillId="0" borderId="0" xfId="0" applyFont="1" applyFill="1" applyBorder="1" applyAlignment="1">
      <alignment horizontal="right"/>
    </xf>
    <xf numFmtId="0" fontId="24" fillId="11" borderId="24" xfId="0" applyFont="1" applyFill="1" applyBorder="1" applyAlignment="1">
      <alignment vertical="center"/>
    </xf>
    <xf numFmtId="0" fontId="17" fillId="14" borderId="7" xfId="0" applyFont="1" applyFill="1" applyBorder="1" applyAlignment="1">
      <alignment horizontal="right"/>
    </xf>
    <xf numFmtId="0" fontId="25" fillId="2" borderId="68" xfId="0" quotePrefix="1" applyFont="1" applyFill="1" applyBorder="1"/>
    <xf numFmtId="0" fontId="17" fillId="14" borderId="7" xfId="0" applyFont="1" applyFill="1" applyBorder="1" applyAlignment="1"/>
    <xf numFmtId="0" fontId="17" fillId="2" borderId="13" xfId="0" applyFont="1" applyFill="1" applyBorder="1" applyAlignment="1"/>
    <xf numFmtId="0" fontId="17" fillId="11" borderId="10" xfId="0" applyFont="1" applyFill="1" applyBorder="1" applyAlignment="1"/>
    <xf numFmtId="0" fontId="17" fillId="2" borderId="70" xfId="0" applyFont="1" applyFill="1" applyBorder="1" applyAlignment="1"/>
    <xf numFmtId="0" fontId="17" fillId="2" borderId="17" xfId="0" applyFont="1" applyFill="1" applyBorder="1" applyAlignment="1"/>
    <xf numFmtId="0" fontId="17" fillId="11" borderId="38" xfId="0" applyFont="1" applyFill="1" applyBorder="1" applyAlignment="1"/>
    <xf numFmtId="0" fontId="17" fillId="2" borderId="88" xfId="0" applyFont="1" applyFill="1" applyBorder="1" applyAlignment="1"/>
    <xf numFmtId="0" fontId="17" fillId="0" borderId="95" xfId="0" quotePrefix="1" applyFont="1" applyBorder="1"/>
    <xf numFmtId="0" fontId="41" fillId="0" borderId="0" xfId="0" applyFont="1"/>
    <xf numFmtId="0" fontId="50" fillId="2" borderId="0" xfId="0" applyFont="1" applyFill="1" applyBorder="1"/>
    <xf numFmtId="0" fontId="50" fillId="2" borderId="7" xfId="0" applyFont="1" applyFill="1" applyBorder="1"/>
    <xf numFmtId="0" fontId="50" fillId="2" borderId="10" xfId="0" applyFont="1" applyFill="1" applyBorder="1" applyAlignment="1">
      <alignment horizontal="center"/>
    </xf>
    <xf numFmtId="0" fontId="50" fillId="2" borderId="0" xfId="0" applyFont="1" applyFill="1" applyBorder="1" applyAlignment="1">
      <alignment horizontal="center"/>
    </xf>
    <xf numFmtId="0" fontId="50" fillId="2" borderId="18" xfId="0" applyFont="1" applyFill="1" applyBorder="1"/>
    <xf numFmtId="0" fontId="50" fillId="2" borderId="70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right" vertical="center"/>
    </xf>
    <xf numFmtId="0" fontId="17" fillId="11" borderId="38" xfId="0" applyFont="1" applyFill="1" applyBorder="1" applyAlignment="1">
      <alignment horizontal="right" vertical="center"/>
    </xf>
    <xf numFmtId="0" fontId="17" fillId="2" borderId="7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7" fillId="11" borderId="59" xfId="0" applyFont="1" applyFill="1" applyBorder="1" applyAlignment="1">
      <alignment horizontal="right" vertical="center"/>
    </xf>
    <xf numFmtId="0" fontId="17" fillId="2" borderId="102" xfId="0" applyFont="1" applyFill="1" applyBorder="1" applyAlignment="1">
      <alignment horizontal="right" vertical="center"/>
    </xf>
    <xf numFmtId="0" fontId="17" fillId="11" borderId="96" xfId="0" applyFont="1" applyFill="1" applyBorder="1" applyAlignment="1">
      <alignment horizontal="right" vertical="center"/>
    </xf>
    <xf numFmtId="0" fontId="17" fillId="2" borderId="100" xfId="0" applyFont="1" applyFill="1" applyBorder="1" applyAlignment="1">
      <alignment horizontal="right" vertical="center"/>
    </xf>
    <xf numFmtId="0" fontId="28" fillId="17" borderId="24" xfId="0" applyFont="1" applyFill="1" applyBorder="1" applyAlignment="1">
      <alignment horizontal="left"/>
    </xf>
    <xf numFmtId="0" fontId="28" fillId="17" borderId="26" xfId="0" applyFont="1" applyFill="1" applyBorder="1" applyAlignment="1">
      <alignment horizontal="center" vertical="center"/>
    </xf>
    <xf numFmtId="0" fontId="28" fillId="17" borderId="24" xfId="0" applyFont="1" applyFill="1" applyBorder="1" applyAlignment="1">
      <alignment horizontal="center" vertical="center"/>
    </xf>
    <xf numFmtId="0" fontId="28" fillId="17" borderId="37" xfId="0" applyFont="1" applyFill="1" applyBorder="1" applyAlignment="1">
      <alignment horizontal="right"/>
    </xf>
    <xf numFmtId="0" fontId="28" fillId="17" borderId="41" xfId="0" applyFont="1" applyFill="1" applyBorder="1" applyAlignment="1">
      <alignment horizontal="left"/>
    </xf>
    <xf numFmtId="0" fontId="28" fillId="17" borderId="77" xfId="0" applyFont="1" applyFill="1" applyBorder="1" applyAlignment="1">
      <alignment horizontal="right"/>
    </xf>
    <xf numFmtId="0" fontId="28" fillId="17" borderId="77" xfId="0" applyFont="1" applyFill="1" applyBorder="1"/>
    <xf numFmtId="0" fontId="28" fillId="17" borderId="37" xfId="0" applyFont="1" applyFill="1" applyBorder="1" applyAlignment="1">
      <alignment horizontal="right" vertical="center"/>
    </xf>
    <xf numFmtId="0" fontId="28" fillId="17" borderId="19" xfId="0" applyFont="1" applyFill="1" applyBorder="1" applyAlignment="1">
      <alignment horizontal="left"/>
    </xf>
    <xf numFmtId="0" fontId="28" fillId="17" borderId="12" xfId="0" applyFont="1" applyFill="1" applyBorder="1" applyAlignment="1">
      <alignment horizontal="center" vertical="center"/>
    </xf>
    <xf numFmtId="0" fontId="28" fillId="17" borderId="19" xfId="0" applyFont="1" applyFill="1" applyBorder="1" applyAlignment="1">
      <alignment horizontal="center" vertical="center"/>
    </xf>
    <xf numFmtId="0" fontId="28" fillId="17" borderId="11" xfId="0" applyFont="1" applyFill="1" applyBorder="1" applyAlignment="1">
      <alignment horizontal="right"/>
    </xf>
    <xf numFmtId="0" fontId="28" fillId="17" borderId="69" xfId="0" applyFont="1" applyFill="1" applyBorder="1"/>
    <xf numFmtId="0" fontId="17" fillId="2" borderId="68" xfId="0" quotePrefix="1" applyFont="1" applyFill="1" applyBorder="1" applyAlignment="1"/>
    <xf numFmtId="0" fontId="17" fillId="2" borderId="0" xfId="0" applyFont="1" applyFill="1" applyBorder="1" applyAlignment="1"/>
    <xf numFmtId="0" fontId="17" fillId="11" borderId="12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Fill="1" applyBorder="1" applyAlignment="1">
      <alignment horizontal="right"/>
    </xf>
    <xf numFmtId="0" fontId="28" fillId="0" borderId="7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0" fontId="28" fillId="0" borderId="24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 vertical="center"/>
    </xf>
    <xf numFmtId="0" fontId="28" fillId="0" borderId="37" xfId="0" applyFont="1" applyFill="1" applyBorder="1" applyAlignment="1">
      <alignment horizontal="right" vertical="center"/>
    </xf>
    <xf numFmtId="0" fontId="28" fillId="0" borderId="41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7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8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0" xfId="0" quotePrefix="1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16" borderId="5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0" fontId="24" fillId="0" borderId="7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11" borderId="24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right" vertical="center"/>
    </xf>
    <xf numFmtId="0" fontId="24" fillId="16" borderId="9" xfId="0" applyFont="1" applyFill="1" applyBorder="1" applyAlignment="1">
      <alignment horizontal="right" vertical="center"/>
    </xf>
    <xf numFmtId="0" fontId="17" fillId="11" borderId="3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28" fillId="17" borderId="75" xfId="0" applyFont="1" applyFill="1" applyBorder="1"/>
    <xf numFmtId="0" fontId="28" fillId="17" borderId="2" xfId="0" applyFont="1" applyFill="1" applyBorder="1"/>
    <xf numFmtId="0" fontId="28" fillId="17" borderId="26" xfId="0" applyFont="1" applyFill="1" applyBorder="1"/>
    <xf numFmtId="0" fontId="28" fillId="17" borderId="24" xfId="0" applyFont="1" applyFill="1" applyBorder="1" applyAlignment="1">
      <alignment horizontal="center"/>
    </xf>
    <xf numFmtId="0" fontId="28" fillId="17" borderId="26" xfId="0" applyFont="1" applyFill="1" applyBorder="1" applyAlignment="1">
      <alignment horizontal="center"/>
    </xf>
    <xf numFmtId="0" fontId="28" fillId="17" borderId="41" xfId="0" applyFont="1" applyFill="1" applyBorder="1" applyAlignment="1">
      <alignment horizontal="center"/>
    </xf>
    <xf numFmtId="0" fontId="28" fillId="0" borderId="77" xfId="0" applyFont="1" applyFill="1" applyBorder="1" applyAlignment="1">
      <alignment horizontal="right"/>
    </xf>
    <xf numFmtId="0" fontId="28" fillId="17" borderId="26" xfId="0" applyFont="1" applyFill="1" applyBorder="1" applyAlignment="1">
      <alignment horizontal="right"/>
    </xf>
    <xf numFmtId="0" fontId="28" fillId="17" borderId="2" xfId="0" applyFont="1" applyFill="1" applyBorder="1" applyAlignment="1">
      <alignment horizontal="center"/>
    </xf>
    <xf numFmtId="0" fontId="28" fillId="17" borderId="2" xfId="0" applyFont="1" applyFill="1" applyBorder="1" applyAlignment="1">
      <alignment horizontal="right"/>
    </xf>
    <xf numFmtId="0" fontId="28" fillId="17" borderId="78" xfId="0" applyFont="1" applyFill="1" applyBorder="1"/>
    <xf numFmtId="0" fontId="17" fillId="0" borderId="0" xfId="3" applyFont="1" applyAlignment="1">
      <alignment horizontal="center"/>
    </xf>
    <xf numFmtId="0" fontId="16" fillId="0" borderId="0" xfId="3" quotePrefix="1" applyFont="1" applyAlignment="1">
      <alignment horizontal="center"/>
    </xf>
    <xf numFmtId="0" fontId="18" fillId="0" borderId="0" xfId="3" quotePrefix="1" applyFont="1" applyAlignment="1">
      <alignment horizontal="center"/>
    </xf>
    <xf numFmtId="0" fontId="20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13" fillId="0" borderId="0" xfId="4" applyFill="1" applyAlignment="1" applyProtection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top" wrapText="1"/>
    </xf>
    <xf numFmtId="0" fontId="17" fillId="11" borderId="7" xfId="0" applyFont="1" applyFill="1" applyBorder="1" applyAlignment="1">
      <alignment horizontal="center" vertical="top" wrapText="1"/>
    </xf>
    <xf numFmtId="0" fontId="17" fillId="11" borderId="9" xfId="0" applyFont="1" applyFill="1" applyBorder="1" applyAlignment="1">
      <alignment horizontal="center" vertical="top" wrapText="1"/>
    </xf>
    <xf numFmtId="0" fontId="29" fillId="11" borderId="24" xfId="0" quotePrefix="1" applyFont="1" applyFill="1" applyBorder="1" applyAlignment="1">
      <alignment horizontal="center"/>
    </xf>
    <xf numFmtId="0" fontId="29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5" xfId="0" applyFont="1" applyFill="1" applyBorder="1" applyAlignment="1"/>
    <xf numFmtId="0" fontId="17" fillId="11" borderId="9" xfId="0" applyFont="1" applyFill="1" applyBorder="1" applyAlignment="1"/>
    <xf numFmtId="0" fontId="17" fillId="11" borderId="4" xfId="0" applyFont="1" applyFill="1" applyBorder="1" applyAlignment="1"/>
    <xf numFmtId="0" fontId="17" fillId="11" borderId="19" xfId="0" applyFont="1" applyFill="1" applyBorder="1" applyAlignment="1"/>
    <xf numFmtId="0" fontId="17" fillId="11" borderId="12" xfId="0" applyFont="1" applyFill="1" applyBorder="1" applyAlignment="1"/>
    <xf numFmtId="0" fontId="17" fillId="11" borderId="8" xfId="0" applyFont="1" applyFill="1" applyBorder="1" applyAlignment="1"/>
    <xf numFmtId="0" fontId="17" fillId="11" borderId="14" xfId="0" applyFont="1" applyFill="1" applyBorder="1" applyAlignment="1"/>
    <xf numFmtId="0" fontId="17" fillId="11" borderId="15" xfId="0" applyFont="1" applyFill="1" applyBorder="1" applyAlignment="1"/>
    <xf numFmtId="0" fontId="17" fillId="11" borderId="3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/>
    <xf numFmtId="0" fontId="17" fillId="11" borderId="3" xfId="0" applyFont="1" applyFill="1" applyBorder="1" applyAlignment="1">
      <alignment horizontal="right"/>
    </xf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/>
    <xf numFmtId="0" fontId="17" fillId="11" borderId="24" xfId="0" quotePrefix="1" applyFont="1" applyFill="1" applyBorder="1" applyAlignment="1">
      <alignment horizontal="center" vertical="center"/>
    </xf>
    <xf numFmtId="0" fontId="17" fillId="11" borderId="26" xfId="0" quotePrefix="1" applyFont="1" applyFill="1" applyBorder="1" applyAlignment="1">
      <alignment horizontal="center" vertical="center"/>
    </xf>
    <xf numFmtId="0" fontId="17" fillId="11" borderId="5" xfId="0" quotePrefix="1" applyFont="1" applyFill="1" applyBorder="1" applyAlignment="1">
      <alignment horizontal="center" vertical="center"/>
    </xf>
    <xf numFmtId="0" fontId="17" fillId="11" borderId="7" xfId="0" quotePrefix="1" applyFont="1" applyFill="1" applyBorder="1" applyAlignment="1">
      <alignment horizontal="center" vertical="center"/>
    </xf>
    <xf numFmtId="0" fontId="17" fillId="11" borderId="9" xfId="0" quotePrefix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/>
    </xf>
    <xf numFmtId="0" fontId="27" fillId="11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1" fillId="11" borderId="42" xfId="0" applyFont="1" applyFill="1" applyBorder="1" applyAlignment="1">
      <alignment horizontal="left" wrapText="1"/>
    </xf>
    <xf numFmtId="0" fontId="31" fillId="11" borderId="35" xfId="0" applyFont="1" applyFill="1" applyBorder="1" applyAlignment="1">
      <alignment horizontal="left" wrapText="1"/>
    </xf>
    <xf numFmtId="0" fontId="27" fillId="10" borderId="42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35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vertical="center"/>
    </xf>
    <xf numFmtId="0" fontId="24" fillId="11" borderId="26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7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10" xfId="0" applyFont="1" applyFill="1" applyBorder="1" applyAlignment="1">
      <alignment horizontal="center"/>
    </xf>
    <xf numFmtId="0" fontId="24" fillId="11" borderId="24" xfId="0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24" fillId="11" borderId="26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12" xfId="0" applyFont="1" applyFill="1" applyBorder="1" applyAlignment="1">
      <alignment horizontal="center"/>
    </xf>
    <xf numFmtId="0" fontId="17" fillId="11" borderId="2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/>
    </xf>
    <xf numFmtId="0" fontId="29" fillId="11" borderId="15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 wrapText="1"/>
    </xf>
    <xf numFmtId="0" fontId="17" fillId="11" borderId="2" xfId="0" applyFont="1" applyFill="1" applyBorder="1" applyAlignment="1">
      <alignment horizontal="left" wrapText="1"/>
    </xf>
    <xf numFmtId="0" fontId="17" fillId="11" borderId="24" xfId="0" applyFont="1" applyFill="1" applyBorder="1" applyAlignment="1">
      <alignment horizontal="left" vertical="center"/>
    </xf>
    <xf numFmtId="0" fontId="17" fillId="11" borderId="26" xfId="0" applyFont="1" applyFill="1" applyBorder="1" applyAlignment="1">
      <alignment horizontal="left" vertical="center"/>
    </xf>
    <xf numFmtId="0" fontId="17" fillId="11" borderId="24" xfId="0" applyFont="1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textRotation="90" wrapText="1"/>
    </xf>
    <xf numFmtId="0" fontId="25" fillId="11" borderId="9" xfId="0" applyFont="1" applyFill="1" applyBorder="1" applyAlignment="1">
      <alignment horizontal="center" vertical="center" textRotation="90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 textRotation="90" wrapText="1"/>
    </xf>
    <xf numFmtId="0" fontId="25" fillId="11" borderId="5" xfId="0" applyFont="1" applyFill="1" applyBorder="1" applyAlignment="1">
      <alignment horizontal="center" vertical="center" textRotation="90"/>
    </xf>
    <xf numFmtId="0" fontId="25" fillId="11" borderId="7" xfId="0" applyFont="1" applyFill="1" applyBorder="1" applyAlignment="1">
      <alignment horizontal="center" vertical="center" textRotation="90"/>
    </xf>
    <xf numFmtId="0" fontId="25" fillId="11" borderId="9" xfId="0" applyFont="1" applyFill="1" applyBorder="1" applyAlignment="1">
      <alignment horizontal="center" vertical="center" textRotation="90"/>
    </xf>
    <xf numFmtId="0" fontId="17" fillId="11" borderId="1" xfId="0" applyFont="1" applyFill="1" applyBorder="1" applyAlignment="1">
      <alignment horizontal="left"/>
    </xf>
    <xf numFmtId="0" fontId="17" fillId="11" borderId="0" xfId="0" quotePrefix="1" applyFont="1" applyFill="1" applyBorder="1" applyAlignment="1">
      <alignment horizontal="left"/>
    </xf>
    <xf numFmtId="0" fontId="17" fillId="11" borderId="10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right"/>
    </xf>
    <xf numFmtId="0" fontId="17" fillId="11" borderId="0" xfId="0" quotePrefix="1" applyFont="1" applyFill="1" applyBorder="1" applyAlignment="1">
      <alignment horizontal="right"/>
    </xf>
    <xf numFmtId="0" fontId="17" fillId="11" borderId="10" xfId="0" quotePrefix="1" applyFont="1" applyFill="1" applyBorder="1" applyAlignment="1">
      <alignment horizontal="right"/>
    </xf>
    <xf numFmtId="0" fontId="17" fillId="11" borderId="1" xfId="0" quotePrefix="1" applyFont="1" applyFill="1" applyBorder="1" applyAlignment="1">
      <alignment horizontal="left" wrapText="1"/>
    </xf>
    <xf numFmtId="0" fontId="17" fillId="11" borderId="0" xfId="0" quotePrefix="1" applyFont="1" applyFill="1" applyBorder="1" applyAlignment="1">
      <alignment horizontal="left" wrapText="1"/>
    </xf>
    <xf numFmtId="0" fontId="17" fillId="11" borderId="10" xfId="0" quotePrefix="1" applyFont="1" applyFill="1" applyBorder="1" applyAlignment="1">
      <alignment horizontal="left" wrapText="1"/>
    </xf>
    <xf numFmtId="0" fontId="17" fillId="11" borderId="1" xfId="0" quotePrefix="1" applyFont="1" applyFill="1" applyBorder="1" applyAlignment="1">
      <alignment horizontal="right" wrapText="1"/>
    </xf>
    <xf numFmtId="0" fontId="17" fillId="11" borderId="0" xfId="0" quotePrefix="1" applyFont="1" applyFill="1" applyBorder="1" applyAlignment="1">
      <alignment horizontal="right" wrapText="1"/>
    </xf>
    <xf numFmtId="0" fontId="17" fillId="11" borderId="10" xfId="0" quotePrefix="1" applyFont="1" applyFill="1" applyBorder="1" applyAlignment="1">
      <alignment horizontal="right" wrapText="1"/>
    </xf>
    <xf numFmtId="0" fontId="17" fillId="11" borderId="8" xfId="0" applyFont="1" applyFill="1" applyBorder="1" applyAlignment="1">
      <alignment horizontal="right" wrapText="1"/>
    </xf>
    <xf numFmtId="0" fontId="17" fillId="11" borderId="14" xfId="0" quotePrefix="1" applyFont="1" applyFill="1" applyBorder="1" applyAlignment="1">
      <alignment horizontal="right" wrapText="1"/>
    </xf>
    <xf numFmtId="0" fontId="17" fillId="11" borderId="15" xfId="0" quotePrefix="1" applyFont="1" applyFill="1" applyBorder="1" applyAlignment="1">
      <alignment horizontal="right" wrapText="1"/>
    </xf>
    <xf numFmtId="0" fontId="28" fillId="11" borderId="5" xfId="0" applyFont="1" applyFill="1" applyBorder="1" applyAlignment="1">
      <alignment horizontal="center" wrapText="1"/>
    </xf>
    <xf numFmtId="0" fontId="28" fillId="11" borderId="7" xfId="0" applyFont="1" applyFill="1" applyBorder="1" applyAlignment="1">
      <alignment horizontal="center" wrapText="1"/>
    </xf>
    <xf numFmtId="0" fontId="28" fillId="11" borderId="5" xfId="0" quotePrefix="1" applyFont="1" applyFill="1" applyBorder="1" applyAlignment="1">
      <alignment horizontal="center" wrapText="1"/>
    </xf>
    <xf numFmtId="0" fontId="28" fillId="11" borderId="7" xfId="0" quotePrefix="1" applyFont="1" applyFill="1" applyBorder="1" applyAlignment="1">
      <alignment horizontal="center" wrapText="1"/>
    </xf>
    <xf numFmtId="0" fontId="28" fillId="11" borderId="1" xfId="0" quotePrefix="1" applyFont="1" applyFill="1" applyBorder="1" applyAlignment="1">
      <alignment horizontal="right"/>
    </xf>
    <xf numFmtId="0" fontId="28" fillId="11" borderId="10" xfId="0" quotePrefix="1" applyFont="1" applyFill="1" applyBorder="1" applyAlignment="1">
      <alignment horizontal="right"/>
    </xf>
    <xf numFmtId="0" fontId="28" fillId="11" borderId="1" xfId="0" applyFont="1" applyFill="1" applyBorder="1" applyAlignment="1">
      <alignment horizontal="left" wrapText="1"/>
    </xf>
    <xf numFmtId="0" fontId="28" fillId="11" borderId="10" xfId="0" applyFont="1" applyFill="1" applyBorder="1" applyAlignment="1">
      <alignment horizontal="left" wrapText="1"/>
    </xf>
    <xf numFmtId="0" fontId="25" fillId="7" borderId="47" xfId="0" quotePrefix="1" applyFont="1" applyFill="1" applyBorder="1" applyAlignment="1">
      <alignment horizontal="center"/>
    </xf>
    <xf numFmtId="0" fontId="25" fillId="7" borderId="48" xfId="0" quotePrefix="1" applyFont="1" applyFill="1" applyBorder="1" applyAlignment="1">
      <alignment horizontal="center"/>
    </xf>
    <xf numFmtId="0" fontId="25" fillId="7" borderId="49" xfId="0" quotePrefix="1" applyFont="1" applyFill="1" applyBorder="1" applyAlignment="1">
      <alignment horizontal="center"/>
    </xf>
    <xf numFmtId="0" fontId="28" fillId="11" borderId="4" xfId="0" quotePrefix="1" applyFont="1" applyFill="1" applyBorder="1" applyAlignment="1">
      <alignment horizontal="left" wrapText="1"/>
    </xf>
    <xf numFmtId="0" fontId="28" fillId="11" borderId="12" xfId="0" quotePrefix="1" applyFont="1" applyFill="1" applyBorder="1" applyAlignment="1">
      <alignment horizontal="left" wrapText="1"/>
    </xf>
    <xf numFmtId="0" fontId="25" fillId="7" borderId="47" xfId="0" applyFont="1" applyFill="1" applyBorder="1" applyAlignment="1">
      <alignment horizontal="center"/>
    </xf>
    <xf numFmtId="0" fontId="25" fillId="7" borderId="48" xfId="0" applyFont="1" applyFill="1" applyBorder="1" applyAlignment="1">
      <alignment horizontal="center"/>
    </xf>
    <xf numFmtId="0" fontId="25" fillId="7" borderId="49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right" wrapText="1"/>
    </xf>
    <xf numFmtId="0" fontId="28" fillId="11" borderId="10" xfId="0" applyFont="1" applyFill="1" applyBorder="1" applyAlignment="1">
      <alignment horizontal="right" wrapText="1"/>
    </xf>
    <xf numFmtId="0" fontId="17" fillId="2" borderId="68" xfId="0" quotePrefix="1" applyFont="1" applyFill="1" applyBorder="1" applyAlignment="1">
      <alignment wrapText="1"/>
    </xf>
    <xf numFmtId="0" fontId="17" fillId="2" borderId="0" xfId="0" applyFont="1" applyFill="1" applyBorder="1" applyAlignment="1">
      <alignment wrapText="1"/>
    </xf>
    <xf numFmtId="0" fontId="17" fillId="2" borderId="10" xfId="0" applyFont="1" applyFill="1" applyBorder="1" applyAlignment="1">
      <alignment wrapText="1"/>
    </xf>
    <xf numFmtId="0" fontId="17" fillId="2" borderId="101" xfId="0" quotePrefix="1" applyFont="1" applyFill="1" applyBorder="1" applyAlignment="1">
      <alignment wrapText="1"/>
    </xf>
    <xf numFmtId="0" fontId="17" fillId="2" borderId="21" xfId="0" applyFont="1" applyFill="1" applyBorder="1" applyAlignment="1">
      <alignment wrapText="1"/>
    </xf>
    <xf numFmtId="0" fontId="17" fillId="2" borderId="22" xfId="0" applyFont="1" applyFill="1" applyBorder="1" applyAlignment="1">
      <alignment wrapText="1"/>
    </xf>
    <xf numFmtId="0" fontId="17" fillId="2" borderId="78" xfId="0" quotePrefix="1" applyFont="1" applyFill="1" applyBorder="1" applyAlignment="1">
      <alignment wrapText="1"/>
    </xf>
    <xf numFmtId="0" fontId="17" fillId="2" borderId="19" xfId="0" applyFont="1" applyFill="1" applyBorder="1" applyAlignment="1">
      <alignment wrapText="1"/>
    </xf>
    <xf numFmtId="0" fontId="17" fillId="2" borderId="12" xfId="0" applyFont="1" applyFill="1" applyBorder="1" applyAlignment="1">
      <alignment wrapText="1"/>
    </xf>
    <xf numFmtId="0" fontId="17" fillId="2" borderId="68" xfId="0" quotePrefix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68" xfId="0" quotePrefix="1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7" fillId="2" borderId="68" xfId="0" quotePrefix="1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17" fillId="2" borderId="10" xfId="0" applyFont="1" applyFill="1" applyBorder="1" applyAlignment="1">
      <alignment horizontal="left" wrapText="1"/>
    </xf>
    <xf numFmtId="0" fontId="17" fillId="11" borderId="75" xfId="0" applyFont="1" applyFill="1" applyBorder="1" applyAlignment="1">
      <alignment horizontal="left" vertical="center" wrapText="1"/>
    </xf>
    <xf numFmtId="0" fontId="17" fillId="11" borderId="2" xfId="0" applyFont="1" applyFill="1" applyBorder="1" applyAlignment="1">
      <alignment horizontal="left" vertical="center" wrapText="1"/>
    </xf>
    <xf numFmtId="0" fontId="17" fillId="11" borderId="42" xfId="0" applyFont="1" applyFill="1" applyBorder="1" applyAlignment="1">
      <alignment horizontal="center"/>
    </xf>
    <xf numFmtId="0" fontId="17" fillId="11" borderId="74" xfId="0" applyFont="1" applyFill="1" applyBorder="1" applyAlignment="1">
      <alignment horizontal="center"/>
    </xf>
    <xf numFmtId="0" fontId="17" fillId="11" borderId="3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17" fillId="11" borderId="43" xfId="0" applyFont="1" applyFill="1" applyBorder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39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4" fillId="11" borderId="60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76" xfId="0" applyFont="1" applyFill="1" applyBorder="1" applyAlignment="1">
      <alignment horizontal="center"/>
    </xf>
    <xf numFmtId="0" fontId="17" fillId="11" borderId="37" xfId="0" applyFont="1" applyFill="1" applyBorder="1" applyAlignment="1">
      <alignment horizontal="center"/>
    </xf>
    <xf numFmtId="0" fontId="17" fillId="11" borderId="41" xfId="0" applyFont="1" applyFill="1" applyBorder="1" applyAlignment="1">
      <alignment horizontal="center"/>
    </xf>
    <xf numFmtId="0" fontId="17" fillId="11" borderId="77" xfId="0" applyFont="1" applyFill="1" applyBorder="1" applyAlignment="1">
      <alignment horizontal="center"/>
    </xf>
    <xf numFmtId="0" fontId="42" fillId="2" borderId="61" xfId="0" applyFont="1" applyFill="1" applyBorder="1" applyAlignment="1">
      <alignment horizontal="center" vertical="center"/>
    </xf>
    <xf numFmtId="0" fontId="42" fillId="2" borderId="62" xfId="0" applyFont="1" applyFill="1" applyBorder="1" applyAlignment="1">
      <alignment horizontal="center" vertical="center"/>
    </xf>
    <xf numFmtId="0" fontId="42" fillId="2" borderId="53" xfId="0" applyFont="1" applyFill="1" applyBorder="1" applyAlignment="1">
      <alignment horizontal="center" vertical="center"/>
    </xf>
    <xf numFmtId="0" fontId="42" fillId="2" borderId="68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17" fillId="11" borderId="69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</cellXfs>
  <cellStyles count="5">
    <cellStyle name="Dziesiętny" xfId="1" builtinId="3"/>
    <cellStyle name="Hiperłącze" xfId="4" builtinId="8"/>
    <cellStyle name="Normalny" xfId="0" builtinId="0"/>
    <cellStyle name="Normalny 2" xfId="3" xr:uid="{00000000-0005-0000-0000-000003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93BC3"/>
      <color rgb="FF00CC00"/>
      <color rgb="FFCCFFCC"/>
      <color rgb="FFE60000"/>
      <color rgb="FF0000FF"/>
      <color rgb="FFD00000"/>
      <color rgb="FFFF0066"/>
      <color rgb="FF00FFCC"/>
      <color rgb="FF00CC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6-4F33-9145-6CABBDF51E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6-4F33-9145-6CABBDF51E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CC6-4F33-9145-6CABBDF51E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89-4DD3-BA08-EF50846079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89-4DD3-BA08-EF50846079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D89-4DD3-BA08-EF50846079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6F-4397-9FB0-B7ED23E6F43F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397-9FB0-B7ED23E6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603520"/>
      </c:lineChart>
      <c:catAx>
        <c:axId val="505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0352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80480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75C0-46E5-A61C-EA42C9B6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6288"/>
        <c:axId val="50638208"/>
      </c:barChart>
      <c:catAx>
        <c:axId val="506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31-4487-B617-87ABA010B044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31-4487-B617-87ABA010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5072"/>
        <c:axId val="50706304"/>
      </c:lineChart>
      <c:catAx>
        <c:axId val="5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06304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7507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3A2A-49EB-A269-DE5D2A78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0880"/>
        <c:axId val="50741248"/>
      </c:barChart>
      <c:catAx>
        <c:axId val="507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3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77-4BA0-924D-932FFB7C9F5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77-4BA0-924D-932FFB7C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4496"/>
        <c:axId val="50796800"/>
      </c:lineChart>
      <c:catAx>
        <c:axId val="507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9680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4496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13BF-497C-B48C-8228E9F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664"/>
        <c:axId val="50835840"/>
      </c:barChart>
      <c:catAx>
        <c:axId val="508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92-4AA6-AEA7-F719B3FC293A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2-4AA6-AEA7-F719B3FC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6432"/>
        <c:axId val="50948736"/>
      </c:lineChart>
      <c:catAx>
        <c:axId val="50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48736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643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B426-431E-82D0-AFEC985D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1504"/>
        <c:axId val="50873088"/>
      </c:barChart>
      <c:catAx>
        <c:axId val="509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8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6655810081112"/>
          <c:y val="6.5588499550763804E-2"/>
          <c:w val="0.86655927343944095"/>
          <c:h val="0.7421383647798746"/>
        </c:manualLayout>
      </c:layout>
      <c:lineChart>
        <c:grouping val="standard"/>
        <c:varyColors val="0"/>
        <c:ser>
          <c:idx val="0"/>
          <c:order val="0"/>
          <c:tx>
            <c:strRef>
              <c:f>'[1]Arkusz 17'!$C$48</c:f>
              <c:strCache>
                <c:ptCount val="1"/>
                <c:pt idx="0">
                  <c:v>Przybyli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'[1]Arkusz 17'!$C$49:$C$61</c:f>
              <c:numCache>
                <c:formatCode>General</c:formatCode>
                <c:ptCount val="13"/>
                <c:pt idx="0">
                  <c:v>7799</c:v>
                </c:pt>
                <c:pt idx="1">
                  <c:v>7701</c:v>
                </c:pt>
                <c:pt idx="2">
                  <c:v>7059</c:v>
                </c:pt>
                <c:pt idx="3">
                  <c:v>7069</c:v>
                </c:pt>
                <c:pt idx="4">
                  <c:v>7518</c:v>
                </c:pt>
                <c:pt idx="5">
                  <c:v>6582</c:v>
                </c:pt>
                <c:pt idx="6">
                  <c:v>6585</c:v>
                </c:pt>
                <c:pt idx="7">
                  <c:v>7881</c:v>
                </c:pt>
                <c:pt idx="8">
                  <c:v>6521</c:v>
                </c:pt>
                <c:pt idx="9">
                  <c:v>7096</c:v>
                </c:pt>
                <c:pt idx="10">
                  <c:v>8130</c:v>
                </c:pt>
                <c:pt idx="11">
                  <c:v>7611</c:v>
                </c:pt>
                <c:pt idx="12">
                  <c:v>8202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E-4DDA-AD21-57700D23F380}"/>
            </c:ext>
          </c:extLst>
        </c:ser>
        <c:ser>
          <c:idx val="1"/>
          <c:order val="1"/>
          <c:tx>
            <c:strRef>
              <c:f>'[1]Arkusz 17'!$D$48</c:f>
              <c:strCache>
                <c:ptCount val="1"/>
                <c:pt idx="0">
                  <c:v>Ubyli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'[1]Arkusz 17'!$D$49:$D$61</c:f>
              <c:numCache>
                <c:formatCode>General</c:formatCode>
                <c:ptCount val="13"/>
                <c:pt idx="0">
                  <c:v>8158</c:v>
                </c:pt>
                <c:pt idx="1">
                  <c:v>8053</c:v>
                </c:pt>
                <c:pt idx="2">
                  <c:v>7827</c:v>
                </c:pt>
                <c:pt idx="3">
                  <c:v>7718</c:v>
                </c:pt>
                <c:pt idx="4">
                  <c:v>7933</c:v>
                </c:pt>
                <c:pt idx="5">
                  <c:v>7409</c:v>
                </c:pt>
                <c:pt idx="6">
                  <c:v>7172</c:v>
                </c:pt>
                <c:pt idx="7">
                  <c:v>7777</c:v>
                </c:pt>
                <c:pt idx="8">
                  <c:v>7238</c:v>
                </c:pt>
                <c:pt idx="9">
                  <c:v>7621</c:v>
                </c:pt>
                <c:pt idx="10">
                  <c:v>7162</c:v>
                </c:pt>
                <c:pt idx="11">
                  <c:v>7123</c:v>
                </c:pt>
                <c:pt idx="12">
                  <c:v>7725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E-4DDA-AD21-57700D23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4048"/>
        <c:axId val="50916352"/>
      </c:lineChart>
      <c:catAx>
        <c:axId val="50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403773020834705"/>
              <c:y val="0.86702605570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635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50916352"/>
        <c:scaling>
          <c:orientation val="minMax"/>
          <c:max val="12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3752230802827295E-3"/>
              <c:y val="0.3908355795149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4048"/>
        <c:crosses val="autoZero"/>
        <c:crossBetween val="between"/>
        <c:majorUnit val="500"/>
        <c:minorUnit val="1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5957635948772732"/>
          <c:y val="0.93261455525606451"/>
          <c:w val="0.33054194858808478"/>
          <c:h val="5.92991913746630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 w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w="6350"/>
        </a:sp3d>
      </c:spPr>
    </c:backWall>
    <c:plotArea>
      <c:layout>
        <c:manualLayout>
          <c:layoutTarget val="inner"/>
          <c:xMode val="edge"/>
          <c:yMode val="edge"/>
          <c:x val="6.861954136921003E-2"/>
          <c:y val="5.9609906581582495E-2"/>
          <c:w val="0.90360457370013214"/>
          <c:h val="0.814544414175720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'[1]Arkusz 18'!$A$49:$A$61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'[1]Arkusz 18'!$B$49:$B$61</c:f>
              <c:numCache>
                <c:formatCode>General</c:formatCode>
                <c:ptCount val="13"/>
                <c:pt idx="0">
                  <c:v>6881</c:v>
                </c:pt>
                <c:pt idx="1">
                  <c:v>6066</c:v>
                </c:pt>
                <c:pt idx="2">
                  <c:v>6256</c:v>
                </c:pt>
                <c:pt idx="3">
                  <c:v>5806</c:v>
                </c:pt>
                <c:pt idx="4">
                  <c:v>6976</c:v>
                </c:pt>
                <c:pt idx="5">
                  <c:v>5769</c:v>
                </c:pt>
                <c:pt idx="6">
                  <c:v>6243</c:v>
                </c:pt>
                <c:pt idx="7">
                  <c:v>7069</c:v>
                </c:pt>
                <c:pt idx="8">
                  <c:v>5466</c:v>
                </c:pt>
                <c:pt idx="9">
                  <c:v>5094</c:v>
                </c:pt>
                <c:pt idx="10">
                  <c:v>6951</c:v>
                </c:pt>
                <c:pt idx="11">
                  <c:v>6395</c:v>
                </c:pt>
                <c:pt idx="12">
                  <c:v>6602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193-903C-BD579358F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118080"/>
        <c:axId val="51120000"/>
        <c:axId val="0"/>
      </c:bar3DChart>
      <c:catAx>
        <c:axId val="511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7465455167618609"/>
              <c:y val="0.9333641628128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51120000"/>
        <c:crosses val="autoZero"/>
        <c:auto val="1"/>
        <c:lblAlgn val="ctr"/>
        <c:lblOffset val="100"/>
        <c:noMultiLvlLbl val="0"/>
      </c:catAx>
      <c:valAx>
        <c:axId val="5112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1180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10-4F0E-83ED-4F7C127272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10-4F0E-83ED-4F7C127272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D10-4F0E-83ED-4F7C127272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9A-4CAB-BDB2-662D9D6042A0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A-4CAB-BDB2-662D9D6042A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9A-4CAB-BDB2-662D9D6042A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A-4CAB-BDB2-662D9D6042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CF9A-4CAB-BDB2-662D9D6042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A9-464E-BAAB-1CE94412B41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9-464E-BAAB-1CE94412B41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9-464E-BAAB-1CE94412B41B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9-464E-BAAB-1CE94412B41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E9A9-464E-BAAB-1CE94412B4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70-4AA2-A82E-D1776872E40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70-4AA2-A82E-D1776872E40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70-4AA2-A82E-D1776872E40C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70-4AA2-A82E-D1776872E40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8870-4AA2-A82E-D1776872E4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30-4C55-AE36-9EB9317B17E6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30-4C55-AE36-9EB9317B17E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0-4C55-AE36-9EB9317B17E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30-4C55-AE36-9EB9317B17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3330-4C55-AE36-9EB9317B17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021510579334009E-2"/>
          <c:y val="0.27148581427321788"/>
          <c:w val="0.87140823179225457"/>
          <c:h val="0.4835450568678915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213-48FA-9901-ED32C9760076}"/>
              </c:ext>
            </c:extLst>
          </c:dPt>
          <c:dPt>
            <c:idx val="1"/>
            <c:bubble3D val="0"/>
            <c:explosion val="4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13-48FA-9901-ED32C97600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213-48FA-9901-ED32C9760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57150" h="1016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13-48FA-9901-ED32C9760076}"/>
              </c:ext>
            </c:extLst>
          </c:dPt>
          <c:dLbls>
            <c:dLbl>
              <c:idx val="0"/>
              <c:layout>
                <c:manualLayout>
                  <c:x val="3.0417161541958192E-2"/>
                  <c:y val="-3.9832520934883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3-48FA-9901-ED32C9760076}"/>
                </c:ext>
              </c:extLst>
            </c:dLbl>
            <c:dLbl>
              <c:idx val="1"/>
              <c:layout>
                <c:manualLayout>
                  <c:x val="-1.7385581904302803E-2"/>
                  <c:y val="-0.212947667255878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3-48FA-9901-ED32C9760076}"/>
                </c:ext>
              </c:extLst>
            </c:dLbl>
            <c:dLbl>
              <c:idx val="2"/>
              <c:layout>
                <c:manualLayout>
                  <c:x val="-1.9222393119227701E-2"/>
                  <c:y val="-2.538407699037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3-48FA-9901-ED32C9760076}"/>
                </c:ext>
              </c:extLst>
            </c:dLbl>
            <c:dLbl>
              <c:idx val="3"/>
              <c:layout>
                <c:manualLayout>
                  <c:x val="2.9880397603365652E-2"/>
                  <c:y val="-6.110886139232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3-48FA-9901-ED32C976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19'!$L$7:$L$10</c:f>
              <c:strCache>
                <c:ptCount val="4"/>
                <c:pt idx="0">
                  <c:v>mężczyźni młodociani</c:v>
                </c:pt>
                <c:pt idx="1">
                  <c:v>mężczyźni dorośli</c:v>
                </c:pt>
                <c:pt idx="2">
                  <c:v>kobiety młodociane</c:v>
                </c:pt>
                <c:pt idx="3">
                  <c:v>kobiety dorosłe</c:v>
                </c:pt>
              </c:strCache>
            </c:strRef>
          </c:cat>
          <c:val>
            <c:numRef>
              <c:f>'[1]Arkusz 19'!$M$7:$M$10</c:f>
              <c:numCache>
                <c:formatCode>General</c:formatCode>
                <c:ptCount val="4"/>
                <c:pt idx="0">
                  <c:v>913</c:v>
                </c:pt>
                <c:pt idx="1">
                  <c:v>66400</c:v>
                </c:pt>
                <c:pt idx="2">
                  <c:v>43</c:v>
                </c:pt>
                <c:pt idx="3">
                  <c:v>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3-48FA-9901-ED32C976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2.7015449599412402E-2"/>
          <c:y val="0.89034361776206539"/>
          <c:w val="0.94599894400955065"/>
          <c:h val="6.723123895227391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273826636022"/>
          <c:y val="0.28518606007589098"/>
          <c:w val="0.79483088038873972"/>
          <c:h val="0.544445610965296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497-48A0-B80C-5C6CE1AA471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97-48A0-B80C-5C6CE1AA47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497-48A0-B80C-5C6CE1AA471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97-48A0-B80C-5C6CE1AA471F}"/>
              </c:ext>
            </c:extLst>
          </c:dPt>
          <c:dLbls>
            <c:dLbl>
              <c:idx val="0"/>
              <c:layout>
                <c:manualLayout>
                  <c:x val="-0.16143660613851837"/>
                  <c:y val="2.30452026829982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7-48A0-B80C-5C6CE1AA471F}"/>
                </c:ext>
              </c:extLst>
            </c:dLbl>
            <c:dLbl>
              <c:idx val="1"/>
              <c:layout>
                <c:manualLayout>
                  <c:x val="0.16917533267525234"/>
                  <c:y val="-0.17006270049577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7-48A0-B80C-5C6CE1AA471F}"/>
                </c:ext>
              </c:extLst>
            </c:dLbl>
            <c:dLbl>
              <c:idx val="2"/>
              <c:layout>
                <c:manualLayout>
                  <c:x val="8.615198610377784E-3"/>
                  <c:y val="9.6838728492271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7-48A0-B80C-5C6CE1AA471F}"/>
                </c:ext>
              </c:extLst>
            </c:dLbl>
            <c:dLbl>
              <c:idx val="3"/>
              <c:layout>
                <c:manualLayout>
                  <c:x val="1.2219186887353359E-2"/>
                  <c:y val="6.434237386993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7-48A0-B80C-5C6CE1AA47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20'!$I$36:$I$39</c:f>
              <c:strCache>
                <c:ptCount val="4"/>
                <c:pt idx="0">
                  <c:v>zwykły</c:v>
                </c:pt>
                <c:pt idx="1">
                  <c:v>programowany</c:v>
                </c:pt>
                <c:pt idx="2">
                  <c:v>terapeutyczny</c:v>
                </c:pt>
                <c:pt idx="3">
                  <c:v>inni</c:v>
                </c:pt>
              </c:strCache>
            </c:strRef>
          </c:cat>
          <c:val>
            <c:numRef>
              <c:f>'[1]Arkusz 20'!$J$36:$J$39</c:f>
              <c:numCache>
                <c:formatCode>General</c:formatCode>
                <c:ptCount val="4"/>
                <c:pt idx="0">
                  <c:v>26837</c:v>
                </c:pt>
                <c:pt idx="1">
                  <c:v>29619</c:v>
                </c:pt>
                <c:pt idx="2">
                  <c:v>5146</c:v>
                </c:pt>
                <c:pt idx="3">
                  <c:v>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7-48A0-B80C-5C6CE1AA47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dkEdge"/>
      </c:spPr>
    </c:plotArea>
    <c:legend>
      <c:legendPos val="b"/>
      <c:layout>
        <c:manualLayout>
          <c:xMode val="edge"/>
          <c:yMode val="edge"/>
          <c:x val="0.11694956497784705"/>
          <c:y val="0.90555801203890063"/>
          <c:w val="0.82408270394770256"/>
          <c:h val="7.5000203451072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Arkusz9!$B$47:$B$62</c:f>
              <c:numCache>
                <c:formatCode>General</c:formatCode>
                <c:ptCount val="16"/>
                <c:pt idx="0">
                  <c:v>963</c:v>
                </c:pt>
                <c:pt idx="1">
                  <c:v>446</c:v>
                </c:pt>
              </c:numCache>
            </c:numRef>
          </c:cat>
          <c:val>
            <c:numRef>
              <c:f>Arkusz9!$C$47:$C$62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CEF5-45BD-8CB5-4F7127C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4256"/>
        <c:axId val="51506176"/>
      </c:barChart>
      <c:catAx>
        <c:axId val="515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61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Arkusz9!$B$47:$B$62</c:f>
              <c:numCache>
                <c:formatCode>General</c:formatCode>
                <c:ptCount val="16"/>
                <c:pt idx="0">
                  <c:v>963</c:v>
                </c:pt>
                <c:pt idx="1">
                  <c:v>446</c:v>
                </c:pt>
              </c:numCache>
            </c:numRef>
          </c:cat>
          <c:val>
            <c:numRef>
              <c:f>Arkusz9!$C$47:$C$62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3479-405F-A9A8-54FCD888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2176"/>
        <c:axId val="51569408"/>
      </c:barChart>
      <c:catAx>
        <c:axId val="515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Arkusz9!$B$47:$B$62</c:f>
              <c:numCache>
                <c:formatCode>General</c:formatCode>
                <c:ptCount val="16"/>
                <c:pt idx="0">
                  <c:v>963</c:v>
                </c:pt>
                <c:pt idx="1">
                  <c:v>446</c:v>
                </c:pt>
              </c:numCache>
            </c:numRef>
          </c:cat>
          <c:val>
            <c:numRef>
              <c:f>Arkusz9!$C$47:$C$62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3B5F-45A9-BD0B-10FAD685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4080"/>
        <c:axId val="51616000"/>
      </c:barChart>
      <c:catAx>
        <c:axId val="516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1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Arkusz9!$B$47:$B$62</c:f>
              <c:numCache>
                <c:formatCode>General</c:formatCode>
                <c:ptCount val="16"/>
                <c:pt idx="0">
                  <c:v>963</c:v>
                </c:pt>
                <c:pt idx="1">
                  <c:v>446</c:v>
                </c:pt>
              </c:numCache>
            </c:numRef>
          </c:cat>
          <c:val>
            <c:numRef>
              <c:f>Arkusz9!$C$47:$C$62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2E0-4B5E-93CA-3F78EF55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4288"/>
        <c:axId val="51654656"/>
      </c:barChart>
      <c:catAx>
        <c:axId val="5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3B-4DA9-9761-259E0A85E4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3B-4DA9-9761-259E0A85E4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D3B-4DA9-9761-259E0A85E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Arkusz9!$B$47:$B$62</c:f>
              <c:numCache>
                <c:formatCode>General</c:formatCode>
                <c:ptCount val="16"/>
                <c:pt idx="0">
                  <c:v>963</c:v>
                </c:pt>
                <c:pt idx="1">
                  <c:v>446</c:v>
                </c:pt>
              </c:numCache>
            </c:numRef>
          </c:cat>
          <c:val>
            <c:numRef>
              <c:f>Arkusz9!$C$47:$C$62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ACD-4AA6-9B8C-4F415CB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6304"/>
        <c:axId val="51684864"/>
      </c:barChart>
      <c:catAx>
        <c:axId val="516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8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4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Arkusz9!$B$47:$B$62</c:f>
              <c:numCache>
                <c:formatCode>General</c:formatCode>
                <c:ptCount val="16"/>
                <c:pt idx="0">
                  <c:v>963</c:v>
                </c:pt>
                <c:pt idx="1">
                  <c:v>446</c:v>
                </c:pt>
              </c:numCache>
            </c:numRef>
          </c:cat>
          <c:val>
            <c:numRef>
              <c:f>Arkusz9!$C$47:$C$62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569-48AC-9A7D-46A71A32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1824"/>
        <c:axId val="51743744"/>
      </c:barChart>
      <c:catAx>
        <c:axId val="51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43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554B-415C-9FE7-03319AC8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7936"/>
        <c:axId val="51802880"/>
      </c:barChart>
      <c:catAx>
        <c:axId val="517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0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6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6C87-4A96-9D20-361EB98C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976"/>
        <c:axId val="51824896"/>
      </c:barChart>
      <c:catAx>
        <c:axId val="518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EE5F-40D7-AD78-ECAF2774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6432"/>
        <c:axId val="51924992"/>
      </c:barChart>
      <c:catAx>
        <c:axId val="519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2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0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AF38-4FA9-937B-9DFC076A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640"/>
        <c:axId val="51975680"/>
      </c:barChart>
      <c:catAx>
        <c:axId val="519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7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3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3EA7-471C-84D0-98727362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20352"/>
        <c:axId val="52022272"/>
      </c:barChart>
      <c:catAx>
        <c:axId val="520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2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01.11.1995 do 30.04.1997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Arkusz10!$B$31:$B$48</c:f>
              <c:numCache>
                <c:formatCode>General</c:formatCode>
                <c:ptCount val="18"/>
              </c:numCache>
            </c:numRef>
          </c:cat>
          <c:val>
            <c:numRef>
              <c:f>Arkusz10!$C$31:$C$48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808-419D-B462-8C854EBB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8656"/>
        <c:axId val="52085888"/>
      </c:barChart>
      <c:catAx>
        <c:axId val="520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8D77-4769-9AE7-6A9DFDCF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9536"/>
        <c:axId val="98851456"/>
      </c:barChart>
      <c:catAx>
        <c:axId val="988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4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42E2-4430-9BA6-DC3AB794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6128"/>
        <c:axId val="98910592"/>
      </c:barChart>
      <c:catAx>
        <c:axId val="988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2416"/>
        <c:axId val="45213952"/>
      </c:barChart>
      <c:catAx>
        <c:axId val="452124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3952"/>
        <c:crosses val="autoZero"/>
        <c:auto val="0"/>
        <c:lblAlgn val="ctr"/>
        <c:lblOffset val="100"/>
        <c:tickMarkSkip val="1"/>
        <c:noMultiLvlLbl val="0"/>
      </c:catAx>
      <c:valAx>
        <c:axId val="452139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D5D-45C1-A420-DE035A4B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7184"/>
      </c:barChart>
      <c:catAx>
        <c:axId val="989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F3-4D7F-BF39-97D6CD02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31200"/>
        <c:axId val="102133120"/>
      </c:barChart>
      <c:catAx>
        <c:axId val="10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359-45E1-B469-DF5DFAE6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504"/>
        <c:axId val="102188160"/>
      </c:barChart>
      <c:catAx>
        <c:axId val="1021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6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B0A-4E75-B521-AED5217B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6448"/>
        <c:axId val="102218368"/>
      </c:barChart>
      <c:catAx>
        <c:axId val="1022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70F-47A6-86CA-A148E543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944"/>
        <c:axId val="102261120"/>
      </c:barChart>
      <c:catAx>
        <c:axId val="102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6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5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25F-4F97-B64B-6B69E5BB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3504"/>
        <c:axId val="102295424"/>
      </c:barChart>
      <c:catAx>
        <c:axId val="1022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E59-4663-98BB-D4EEF256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0480"/>
        <c:axId val="103382400"/>
      </c:barChart>
      <c:catAx>
        <c:axId val="1033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B1F4-44D0-AF23-A48E108C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4304"/>
        <c:axId val="103453824"/>
      </c:barChart>
      <c:catAx>
        <c:axId val="1033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9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2E2-4B13-BA3D-EC2B6FA4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6208"/>
        <c:axId val="103488128"/>
      </c:barChart>
      <c:catAx>
        <c:axId val="1034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92F-456F-BACF-E01726B8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6416"/>
        <c:axId val="103526784"/>
      </c:barChart>
      <c:catAx>
        <c:axId val="1035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1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9-4201-8605-CEC1CC69AA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9-4201-8605-CEC1CC69AA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FAC9-4201-8605-CEC1CC69A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64-47F1-B3CD-90740B33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79648"/>
        <c:axId val="103581568"/>
      </c:bar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8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F5C-4623-868E-2E0E51C2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3952"/>
        <c:axId val="103615872"/>
      </c:barChart>
      <c:catAx>
        <c:axId val="10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B0A-4646-BE5D-964A65C0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62720"/>
      </c:barChart>
      <c:catAx>
        <c:axId val="10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6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3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135-493F-AC30-B7B5F058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3296"/>
        <c:axId val="103705216"/>
      </c:barChart>
      <c:catAx>
        <c:axId val="1037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0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719-4C39-8D39-8AAFA252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600"/>
        <c:axId val="103739776"/>
      </c:barChart>
      <c:catAx>
        <c:axId val="103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AA-4FFF-BE2C-1BC1109724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AA-4FFF-BE2C-1BC1109724D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AA-4FFF-BE2C-1BC1109724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58AA-4FFF-BE2C-1BC110972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66-4043-B9C6-15970502CC4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6-4043-B9C6-15970502CC4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6-4043-B9C6-15970502CC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A166-4043-B9C6-15970502CC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03-4CC7-B5FE-6FB3F67029F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03-4CC7-B5FE-6FB3F67029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03-4CC7-B5FE-6FB3F67029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0C03-4CC7-B5FE-6FB3F6702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2F-4EAC-8A52-BB80F03FBDD4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EAC-8A52-BB80F03FBDD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EAC-8A52-BB80F03FBD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D52F-4EAC-8A52-BB80F03FB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025374855824811E-2"/>
          <c:y val="0.26508011498563488"/>
          <c:w val="0.93255848832849464"/>
          <c:h val="0.511111861017372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F00-4331-979A-895DE09D45B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0-4331-979A-895DE09D45BE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00-4331-979A-895DE09D45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0-4331-979A-895DE09D45BE}"/>
              </c:ext>
            </c:extLst>
          </c:dPt>
          <c:dLbls>
            <c:dLbl>
              <c:idx val="0"/>
              <c:layout>
                <c:manualLayout>
                  <c:x val="4.5889726417649834E-3"/>
                  <c:y val="-6.259341177858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0-4331-979A-895DE09D45BE}"/>
                </c:ext>
              </c:extLst>
            </c:dLbl>
            <c:dLbl>
              <c:idx val="1"/>
              <c:layout>
                <c:manualLayout>
                  <c:x val="-0.29479847937157388"/>
                  <c:y val="1.3585065911704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0-4331-979A-895DE09D45BE}"/>
                </c:ext>
              </c:extLst>
            </c:dLbl>
            <c:dLbl>
              <c:idx val="2"/>
              <c:layout>
                <c:manualLayout>
                  <c:x val="0.30440926200953738"/>
                  <c:y val="-8.6273024860656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0-4331-979A-895DE09D45BE}"/>
                </c:ext>
              </c:extLst>
            </c:dLbl>
            <c:dLbl>
              <c:idx val="3"/>
              <c:layout>
                <c:manualLayout>
                  <c:x val="6.7535162755818503E-4"/>
                  <c:y val="-8.42944631921236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331-979A-895DE09D45B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[1]Arkusz22!$J$27:$J$30</c:f>
              <c:strCache>
                <c:ptCount val="4"/>
                <c:pt idx="0">
                  <c:v>M</c:v>
                </c:pt>
                <c:pt idx="1">
                  <c:v>P</c:v>
                </c:pt>
                <c:pt idx="2">
                  <c:v>R</c:v>
                </c:pt>
                <c:pt idx="3">
                  <c:v>Inni*</c:v>
                </c:pt>
              </c:strCache>
            </c:strRef>
          </c:cat>
          <c:val>
            <c:numRef>
              <c:f>[1]Arkusz22!$K$27:$K$30</c:f>
              <c:numCache>
                <c:formatCode>General</c:formatCode>
                <c:ptCount val="4"/>
                <c:pt idx="0">
                  <c:v>541</c:v>
                </c:pt>
                <c:pt idx="1">
                  <c:v>22424</c:v>
                </c:pt>
                <c:pt idx="2">
                  <c:v>38637</c:v>
                </c:pt>
                <c:pt idx="3">
                  <c:v>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331-979A-895DE09D45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0.30263391494667818"/>
          <c:y val="0.92643769528808895"/>
          <c:w val="0.39473199570989725"/>
          <c:h val="5.451468566429198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6E-414A-8CD3-3D48CAC7AE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E-414A-8CD3-3D48CAC7AE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A96E-414A-8CD3-3D48CAC7A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3779527559068E-2"/>
          <c:y val="0.14030612244897958"/>
          <c:w val="0.90393700787401576"/>
          <c:h val="0.64795918367366079"/>
        </c:manualLayout>
      </c:layout>
      <c:lineChart>
        <c:grouping val="standard"/>
        <c:varyColors val="0"/>
        <c:ser>
          <c:idx val="0"/>
          <c:order val="0"/>
          <c:tx>
            <c:strRef>
              <c:f>[1]Arkusz23!$M$4</c:f>
              <c:strCache>
                <c:ptCount val="1"/>
                <c:pt idx="0">
                  <c:v>zwolnieni na skutek ukończenia kary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[1]Arkusz23!$M$5:$M$17</c:f>
              <c:numCache>
                <c:formatCode>General</c:formatCode>
                <c:ptCount val="13"/>
                <c:pt idx="0">
                  <c:v>3552</c:v>
                </c:pt>
                <c:pt idx="1">
                  <c:v>3357</c:v>
                </c:pt>
                <c:pt idx="2">
                  <c:v>3462</c:v>
                </c:pt>
                <c:pt idx="3">
                  <c:v>3228</c:v>
                </c:pt>
                <c:pt idx="4">
                  <c:v>3291</c:v>
                </c:pt>
                <c:pt idx="5">
                  <c:v>3293</c:v>
                </c:pt>
                <c:pt idx="6">
                  <c:v>3021</c:v>
                </c:pt>
                <c:pt idx="7">
                  <c:v>3105</c:v>
                </c:pt>
                <c:pt idx="8">
                  <c:v>3051</c:v>
                </c:pt>
                <c:pt idx="9">
                  <c:v>3135</c:v>
                </c:pt>
                <c:pt idx="10">
                  <c:v>3085</c:v>
                </c:pt>
                <c:pt idx="11">
                  <c:v>2855</c:v>
                </c:pt>
                <c:pt idx="12">
                  <c:v>3239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C-414B-A207-1C8BFFE23196}"/>
            </c:ext>
          </c:extLst>
        </c:ser>
        <c:ser>
          <c:idx val="1"/>
          <c:order val="1"/>
          <c:tx>
            <c:strRef>
              <c:f>[1]Arkusz23!$N$4</c:f>
              <c:strCache>
                <c:ptCount val="1"/>
                <c:pt idx="0">
                  <c:v>zwolnieni warunkowo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[1]Arkusz23!$N$5:$N$17</c:f>
              <c:numCache>
                <c:formatCode>General</c:formatCode>
                <c:ptCount val="13"/>
                <c:pt idx="0">
                  <c:v>490</c:v>
                </c:pt>
                <c:pt idx="1">
                  <c:v>504</c:v>
                </c:pt>
                <c:pt idx="2">
                  <c:v>515</c:v>
                </c:pt>
                <c:pt idx="3">
                  <c:v>572</c:v>
                </c:pt>
                <c:pt idx="4">
                  <c:v>542</c:v>
                </c:pt>
                <c:pt idx="5">
                  <c:v>393</c:v>
                </c:pt>
                <c:pt idx="6">
                  <c:v>517</c:v>
                </c:pt>
                <c:pt idx="7">
                  <c:v>556</c:v>
                </c:pt>
                <c:pt idx="8">
                  <c:v>505</c:v>
                </c:pt>
                <c:pt idx="9">
                  <c:v>492</c:v>
                </c:pt>
                <c:pt idx="10">
                  <c:v>430</c:v>
                </c:pt>
                <c:pt idx="11">
                  <c:v>423</c:v>
                </c:pt>
                <c:pt idx="12">
                  <c:v>480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C-414B-A207-1C8BFFE2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7968"/>
        <c:axId val="48870528"/>
      </c:lineChart>
      <c:catAx>
        <c:axId val="488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9553805774278231"/>
              <c:y val="0.8801020408161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43367346938789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67968"/>
        <c:crosses val="autoZero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5.0150174527153167E-2"/>
          <c:y val="0.93112244897959184"/>
          <c:w val="0.93515166274320005"/>
          <c:h val="5.10204081632652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2893071379026243E-3"/>
                  <c:y val="-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0-4A40-AB57-808CA13D91ED}"/>
                </c:ext>
              </c:extLst>
            </c:dLbl>
            <c:dLbl>
              <c:idx val="1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0-4A40-AB57-808CA13D91ED}"/>
                </c:ext>
              </c:extLst>
            </c:dLbl>
            <c:dLbl>
              <c:idx val="2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0-4A40-AB57-808CA13D91ED}"/>
                </c:ext>
              </c:extLst>
            </c:dLbl>
            <c:dLbl>
              <c:idx val="4"/>
              <c:layout>
                <c:manualLayout>
                  <c:x val="4.1928714252675971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0-4A40-AB57-808CA13D91ED}"/>
                </c:ext>
              </c:extLst>
            </c:dLbl>
            <c:dLbl>
              <c:idx val="5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0-4A40-AB57-808CA13D91ED}"/>
                </c:ext>
              </c:extLst>
            </c:dLbl>
            <c:dLbl>
              <c:idx val="6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60-4A40-AB57-808CA13D91ED}"/>
                </c:ext>
              </c:extLst>
            </c:dLbl>
            <c:dLbl>
              <c:idx val="7"/>
              <c:layout>
                <c:manualLayout>
                  <c:x val="6.2893071379026243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0-4A40-AB57-808CA13D91ED}"/>
                </c:ext>
              </c:extLst>
            </c:dLbl>
            <c:dLbl>
              <c:idx val="8"/>
              <c:layout>
                <c:manualLayout>
                  <c:x val="6.2893071379023753E-3"/>
                  <c:y val="1.4228735003290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0-4A40-AB57-808CA13D91ED}"/>
                </c:ext>
              </c:extLst>
            </c:dLbl>
            <c:dLbl>
              <c:idx val="9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0-4A40-AB57-808CA13D91ED}"/>
                </c:ext>
              </c:extLst>
            </c:dLbl>
            <c:dLbl>
              <c:idx val="10"/>
              <c:layout>
                <c:manualLayout>
                  <c:x val="2.0964357126337986E-3"/>
                  <c:y val="-3.316644081437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0-4A40-AB57-808CA13D91ED}"/>
                </c:ext>
              </c:extLst>
            </c:dLbl>
            <c:dLbl>
              <c:idx val="11"/>
              <c:layout>
                <c:manualLayout>
                  <c:x val="8.385742850537399E-3"/>
                  <c:y val="1.92528803990178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60-4A40-AB57-808CA13D91ED}"/>
                </c:ext>
              </c:extLst>
            </c:dLbl>
            <c:dLbl>
              <c:idx val="12"/>
              <c:layout>
                <c:manualLayout>
                  <c:x val="4.1928714252675971E-3"/>
                  <c:y val="-3.8356685776815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0-4A40-AB57-808CA13D9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[1]Arkusz24!$A$70:$A$82</c:f>
              <c:strCache>
                <c:ptCount val="13"/>
                <c:pt idx="0">
                  <c:v>marzec</c:v>
                </c:pt>
                <c:pt idx="1">
                  <c:v>kwiecień</c:v>
                </c:pt>
                <c:pt idx="2">
                  <c:v>maj</c:v>
                </c:pt>
                <c:pt idx="3">
                  <c:v>czerwiec</c:v>
                </c:pt>
                <c:pt idx="4">
                  <c:v>lipiec</c:v>
                </c:pt>
                <c:pt idx="5">
                  <c:v>sierpień</c:v>
                </c:pt>
                <c:pt idx="6">
                  <c:v>wrzesień</c:v>
                </c:pt>
                <c:pt idx="7">
                  <c:v>październik</c:v>
                </c:pt>
                <c:pt idx="8">
                  <c:v>listopad</c:v>
                </c:pt>
                <c:pt idx="9">
                  <c:v>grudzień</c:v>
                </c:pt>
                <c:pt idx="10">
                  <c:v>styczeń</c:v>
                </c:pt>
                <c:pt idx="11">
                  <c:v>luty</c:v>
                </c:pt>
                <c:pt idx="12">
                  <c:v>marzec</c:v>
                </c:pt>
              </c:strCache>
            </c:strRef>
          </c:cat>
          <c:val>
            <c:numRef>
              <c:f>[1]Arkusz24!$B$70:$B$82</c:f>
              <c:numCache>
                <c:formatCode>General</c:formatCode>
                <c:ptCount val="13"/>
                <c:pt idx="0">
                  <c:v>869</c:v>
                </c:pt>
                <c:pt idx="1">
                  <c:v>901</c:v>
                </c:pt>
                <c:pt idx="2">
                  <c:v>831</c:v>
                </c:pt>
                <c:pt idx="3">
                  <c:v>810</c:v>
                </c:pt>
                <c:pt idx="4">
                  <c:v>841</c:v>
                </c:pt>
                <c:pt idx="5">
                  <c:v>719</c:v>
                </c:pt>
                <c:pt idx="6">
                  <c:v>747</c:v>
                </c:pt>
                <c:pt idx="7">
                  <c:v>843</c:v>
                </c:pt>
                <c:pt idx="8">
                  <c:v>788</c:v>
                </c:pt>
                <c:pt idx="9">
                  <c:v>686</c:v>
                </c:pt>
                <c:pt idx="10">
                  <c:v>695</c:v>
                </c:pt>
                <c:pt idx="11">
                  <c:v>739</c:v>
                </c:pt>
                <c:pt idx="12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0-4A40-AB57-808CA13D9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166208"/>
        <c:axId val="49167744"/>
        <c:axId val="0"/>
      </c:bar3DChart>
      <c:catAx>
        <c:axId val="4916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67744"/>
        <c:crossesAt val="0"/>
        <c:auto val="1"/>
        <c:lblAlgn val="ctr"/>
        <c:lblOffset val="100"/>
        <c:noMultiLvlLbl val="0"/>
      </c:catAx>
      <c:valAx>
        <c:axId val="49167744"/>
        <c:scaling>
          <c:orientation val="minMax"/>
          <c:max val="6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166208"/>
        <c:crosses val="autoZero"/>
        <c:crossBetween val="between"/>
        <c:majorUnit val="5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9.0242526790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9D-4A33-8D3B-902D47480762}"/>
                </c:ext>
              </c:extLst>
            </c:dLbl>
            <c:dLbl>
              <c:idx val="1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9D-4A33-8D3B-902D47480762}"/>
                </c:ext>
              </c:extLst>
            </c:dLbl>
            <c:dLbl>
              <c:idx val="2"/>
              <c:layout>
                <c:manualLayout>
                  <c:x val="4.5121263395375075E-3"/>
                  <c:y val="-3.3500837520938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9D-4A33-8D3B-902D47480762}"/>
                </c:ext>
              </c:extLst>
            </c:dLbl>
            <c:dLbl>
              <c:idx val="3"/>
              <c:layout>
                <c:manualLayout>
                  <c:x val="6.7681895093062603E-3"/>
                  <c:y val="-3.35008375209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9D-4A33-8D3B-902D47480762}"/>
                </c:ext>
              </c:extLst>
            </c:dLbl>
            <c:dLbl>
              <c:idx val="4"/>
              <c:layout>
                <c:manualLayout>
                  <c:x val="2.2560631697687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9D-4A33-8D3B-902D47480762}"/>
                </c:ext>
              </c:extLst>
            </c:dLbl>
            <c:dLbl>
              <c:idx val="5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9D-4A33-8D3B-902D47480762}"/>
                </c:ext>
              </c:extLst>
            </c:dLbl>
            <c:dLbl>
              <c:idx val="7"/>
              <c:layout>
                <c:manualLayout>
                  <c:x val="4.5121263395375075E-3"/>
                  <c:y val="3.0708746310820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9D-4A33-8D3B-902D47480762}"/>
                </c:ext>
              </c:extLst>
            </c:dLbl>
            <c:dLbl>
              <c:idx val="9"/>
              <c:layout>
                <c:manualLayout>
                  <c:x val="4.5121263395375855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9D-4A33-8D3B-902D47480762}"/>
                </c:ext>
              </c:extLst>
            </c:dLbl>
            <c:dLbl>
              <c:idx val="10"/>
              <c:layout>
                <c:manualLayout>
                  <c:x val="4.153687075933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9D-4A33-8D3B-902D47480762}"/>
                </c:ext>
              </c:extLst>
            </c:dLbl>
            <c:dLbl>
              <c:idx val="11"/>
              <c:layout>
                <c:manualLayout>
                  <c:x val="6.76818950930626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D-4A33-8D3B-902D47480762}"/>
                </c:ext>
              </c:extLst>
            </c:dLbl>
            <c:dLbl>
              <c:idx val="12"/>
              <c:layout>
                <c:manualLayout>
                  <c:x val="4.5121263395375075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D-4A33-8D3B-902D47480762}"/>
                </c:ext>
              </c:extLst>
            </c:dLbl>
            <c:dLbl>
              <c:idx val="13"/>
              <c:layout>
                <c:manualLayout>
                  <c:x val="6.2305306139002524E-3"/>
                  <c:y val="-4.0040052663703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D-4A33-8D3B-902D47480762}"/>
                </c:ext>
              </c:extLst>
            </c:dLbl>
            <c:dLbl>
              <c:idx val="14"/>
              <c:layout>
                <c:manualLayout>
                  <c:x val="5.0498368860167784E-3"/>
                  <c:y val="-1.142857142857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D-4A33-8D3B-902D47480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[1]Arkusz24!$A$7:$A$17</c:f>
              <c:strCache>
                <c:ptCount val="11"/>
                <c:pt idx="0">
                  <c:v>Bydgoszcz</c:v>
                </c:pt>
                <c:pt idx="1">
                  <c:v>Katowice</c:v>
                </c:pt>
                <c:pt idx="2">
                  <c:v>Koszalin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Olsztyn</c:v>
                </c:pt>
                <c:pt idx="7">
                  <c:v>Opole</c:v>
                </c:pt>
                <c:pt idx="8">
                  <c:v>Poznań</c:v>
                </c:pt>
                <c:pt idx="9">
                  <c:v>Rzeszów</c:v>
                </c:pt>
                <c:pt idx="10">
                  <c:v>Warszawa</c:v>
                </c:pt>
              </c:strCache>
            </c:strRef>
          </c:cat>
          <c:val>
            <c:numRef>
              <c:f>[1]Arkusz24!$C$7:$C$17</c:f>
              <c:numCache>
                <c:formatCode>General</c:formatCode>
                <c:ptCount val="11"/>
                <c:pt idx="0">
                  <c:v>97</c:v>
                </c:pt>
                <c:pt idx="1">
                  <c:v>110</c:v>
                </c:pt>
                <c:pt idx="2">
                  <c:v>86</c:v>
                </c:pt>
                <c:pt idx="3">
                  <c:v>52</c:v>
                </c:pt>
                <c:pt idx="4">
                  <c:v>64</c:v>
                </c:pt>
                <c:pt idx="5">
                  <c:v>59</c:v>
                </c:pt>
                <c:pt idx="6">
                  <c:v>76</c:v>
                </c:pt>
                <c:pt idx="7">
                  <c:v>121</c:v>
                </c:pt>
                <c:pt idx="8">
                  <c:v>58</c:v>
                </c:pt>
                <c:pt idx="9">
                  <c:v>35</c:v>
                </c:pt>
                <c:pt idx="1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9D-4A33-8D3B-902D47480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216512"/>
        <c:axId val="104207104"/>
        <c:axId val="0"/>
      </c:bar3DChart>
      <c:catAx>
        <c:axId val="492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07104"/>
        <c:crossesAt val="0"/>
        <c:auto val="1"/>
        <c:lblAlgn val="ctr"/>
        <c:lblOffset val="100"/>
        <c:noMultiLvlLbl val="0"/>
      </c:catAx>
      <c:valAx>
        <c:axId val="104207104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2165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20770752945217E-2"/>
          <c:y val="2.7846603808417143E-2"/>
          <c:w val="0.91347922924705482"/>
          <c:h val="0.75649456694551753"/>
        </c:manualLayout>
      </c:layout>
      <c:bar3DChart>
        <c:barDir val="col"/>
        <c:grouping val="clustered"/>
        <c:varyColors val="0"/>
        <c:ser>
          <c:idx val="1"/>
          <c:order val="0"/>
          <c:tx>
            <c:v>odbywający karę</c:v>
          </c:tx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 w="165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[1]Arkusz3!$C$7:$C$17</c:f>
              <c:numCache>
                <c:formatCode>General</c:formatCode>
                <c:ptCount val="11"/>
                <c:pt idx="0">
                  <c:v>525</c:v>
                </c:pt>
                <c:pt idx="1">
                  <c:v>660</c:v>
                </c:pt>
                <c:pt idx="2">
                  <c:v>831</c:v>
                </c:pt>
                <c:pt idx="3">
                  <c:v>402</c:v>
                </c:pt>
                <c:pt idx="4">
                  <c:v>633</c:v>
                </c:pt>
                <c:pt idx="5">
                  <c:v>563</c:v>
                </c:pt>
                <c:pt idx="6">
                  <c:v>602</c:v>
                </c:pt>
                <c:pt idx="7">
                  <c:v>169</c:v>
                </c:pt>
                <c:pt idx="8">
                  <c:v>400</c:v>
                </c:pt>
                <c:pt idx="9">
                  <c:v>398</c:v>
                </c:pt>
                <c:pt idx="10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B-4857-ACA3-07EA14352969}"/>
            </c:ext>
          </c:extLst>
        </c:ser>
        <c:ser>
          <c:idx val="0"/>
          <c:order val="1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63349917081413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B-4857-ACA3-07EA14352969}"/>
                </c:ext>
              </c:extLst>
            </c:dLbl>
            <c:dLbl>
              <c:idx val="1"/>
              <c:layout>
                <c:manualLayout>
                  <c:x val="1.1055831951354339E-2"/>
                  <c:y val="-4.629629629629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B-4857-ACA3-07EA14352969}"/>
                </c:ext>
              </c:extLst>
            </c:dLbl>
            <c:dLbl>
              <c:idx val="2"/>
              <c:layout>
                <c:manualLayout>
                  <c:x val="4.4223327805419134E-3"/>
                  <c:y val="-8.46257854131887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B-4857-ACA3-07EA14352969}"/>
                </c:ext>
              </c:extLst>
            </c:dLbl>
            <c:dLbl>
              <c:idx val="3"/>
              <c:layout>
                <c:manualLayout>
                  <c:x val="4.4223327805419134E-3"/>
                  <c:y val="4.24377813601066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B-4857-ACA3-07EA14352969}"/>
                </c:ext>
              </c:extLst>
            </c:dLbl>
            <c:dLbl>
              <c:idx val="4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B-4857-ACA3-07EA14352969}"/>
                </c:ext>
              </c:extLst>
            </c:dLbl>
            <c:dLbl>
              <c:idx val="5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B-4857-ACA3-07EA14352969}"/>
                </c:ext>
              </c:extLst>
            </c:dLbl>
            <c:dLbl>
              <c:idx val="6"/>
              <c:layout>
                <c:manualLayout>
                  <c:x val="8.8446655610834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BB-4857-ACA3-07EA14352969}"/>
                </c:ext>
              </c:extLst>
            </c:dLbl>
            <c:dLbl>
              <c:idx val="7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BB-4857-ACA3-07EA14352969}"/>
                </c:ext>
              </c:extLst>
            </c:dLbl>
            <c:dLbl>
              <c:idx val="8"/>
              <c:layout>
                <c:manualLayout>
                  <c:x val="6.6334991708141651E-3"/>
                  <c:y val="-1.161632068718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BB-4857-ACA3-07EA14352969}"/>
                </c:ext>
              </c:extLst>
            </c:dLbl>
            <c:dLbl>
              <c:idx val="9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BB-4857-ACA3-07EA14352969}"/>
                </c:ext>
              </c:extLst>
            </c:dLbl>
            <c:dLbl>
              <c:idx val="10"/>
              <c:layout>
                <c:manualLayout>
                  <c:x val="6.6334991708137158E-3"/>
                  <c:y val="-8.43076433627652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BB-4857-ACA3-07EA14352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[1]Arkusz3!$E$7:$E$17</c:f>
              <c:numCache>
                <c:formatCode>General</c:formatCode>
                <c:ptCount val="11"/>
                <c:pt idx="0">
                  <c:v>91</c:v>
                </c:pt>
                <c:pt idx="1">
                  <c:v>135</c:v>
                </c:pt>
                <c:pt idx="2">
                  <c:v>154</c:v>
                </c:pt>
                <c:pt idx="3">
                  <c:v>73</c:v>
                </c:pt>
                <c:pt idx="4">
                  <c:v>110</c:v>
                </c:pt>
                <c:pt idx="5">
                  <c:v>100</c:v>
                </c:pt>
                <c:pt idx="6">
                  <c:v>126</c:v>
                </c:pt>
                <c:pt idx="7">
                  <c:v>39</c:v>
                </c:pt>
                <c:pt idx="8">
                  <c:v>87</c:v>
                </c:pt>
                <c:pt idx="9">
                  <c:v>87</c:v>
                </c:pt>
                <c:pt idx="1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BB-4857-ACA3-07EA143529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713216"/>
        <c:axId val="104739584"/>
        <c:axId val="0"/>
      </c:bar3DChart>
      <c:catAx>
        <c:axId val="10471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739584"/>
        <c:crosses val="autoZero"/>
        <c:auto val="1"/>
        <c:lblAlgn val="ctr"/>
        <c:lblOffset val="100"/>
        <c:noMultiLvlLbl val="0"/>
      </c:catAx>
      <c:valAx>
        <c:axId val="104739584"/>
        <c:scaling>
          <c:orientation val="minMax"/>
          <c:max val="1400"/>
        </c:scaling>
        <c:delete val="0"/>
        <c:axPos val="l"/>
        <c:numFmt formatCode="General" sourceLinked="1"/>
        <c:majorTickMark val="out"/>
        <c:minorTickMark val="none"/>
        <c:tickLblPos val="nextTo"/>
        <c:crossAx val="104713216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5-4C6C-BFB9-5C4DA170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1072"/>
        <c:axId val="104613376"/>
      </c:lineChart>
      <c:catAx>
        <c:axId val="104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13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1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45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13-4268-9DB7-2907968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184"/>
        <c:axId val="104639488"/>
      </c:lineChart>
      <c:catAx>
        <c:axId val="104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94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3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16-4548-94C2-0888091A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72"/>
        <c:axId val="104702720"/>
      </c:lineChart>
      <c:catAx>
        <c:axId val="104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02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8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19-41CD-A7F9-449A2B6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4720"/>
        <c:axId val="104737024"/>
      </c:lineChart>
      <c:catAx>
        <c:axId val="104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7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4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A1-454F-9C7D-AC8CF501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0832"/>
        <c:axId val="104792064"/>
      </c:lineChart>
      <c:catAx>
        <c:axId val="104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92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60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3-404F-9E02-B3BD7ACC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5616"/>
        <c:axId val="104830464"/>
      </c:lineChart>
      <c:catAx>
        <c:axId val="104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30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8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15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8A-4159-862B-4A59A77E4FB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8A-4159-862B-4A59A77E4F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E68A-4159-862B-4A59A77E4F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2-4EA3-A013-CB75F8E5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4272"/>
        <c:axId val="104856576"/>
      </c:lineChart>
      <c:catAx>
        <c:axId val="10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B7-4635-8E1F-2710DEE2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8576"/>
        <c:axId val="104907520"/>
      </c:lineChart>
      <c:catAx>
        <c:axId val="104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90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88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5-495C-8391-D177C731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3728"/>
        <c:axId val="105036032"/>
      </c:lineChart>
      <c:catAx>
        <c:axId val="105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2-485B-A068-4E5B859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648"/>
        <c:axId val="105078784"/>
      </c:lineChart>
      <c:catAx>
        <c:axId val="105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7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5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13-8507-E4875B9D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98240"/>
        <c:axId val="105117184"/>
      </c:lineChart>
      <c:catAx>
        <c:axId val="10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9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A3-439F-AB3B-14C1330A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224"/>
        <c:axId val="105110528"/>
      </c:lineChart>
      <c:catAx>
        <c:axId val="10510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0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9-476B-A76E-82FA4C51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54816"/>
        <c:axId val="105210624"/>
      </c:lineChart>
      <c:catAx>
        <c:axId val="105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1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5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4-4A32-A71F-1CCA9C0E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4432"/>
        <c:axId val="105236736"/>
      </c:lineChart>
      <c:catAx>
        <c:axId val="1052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7-4CDE-8A98-F0907096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2832"/>
        <c:axId val="105287680"/>
      </c:lineChart>
      <c:catAx>
        <c:axId val="10527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72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C8-4D71-8065-EBBD942F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36"/>
        <c:axId val="106374656"/>
      </c:lineChart>
      <c:catAx>
        <c:axId val="1053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7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3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45-4500-8563-07F207322E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45-4500-8563-07F207322E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F45-4500-8563-07F207322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08-4976-B379-9A5A9F56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560"/>
        <c:axId val="106404864"/>
      </c:lineChart>
      <c:catAx>
        <c:axId val="10640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0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8F5-BDA8-0AD3019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6288"/>
      </c:lineChart>
      <c:catAx>
        <c:axId val="106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7-4C01-BE7F-E7F5DF5C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2384"/>
        <c:axId val="106514688"/>
      </c:lineChart>
      <c:catAx>
        <c:axId val="1065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1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2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FFFC-49BC-84F1-514DC457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7920"/>
        <c:axId val="106541056"/>
      </c:barChart>
      <c:catAx>
        <c:axId val="1064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4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0E02-499D-BFDF-A92FFD3F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7280"/>
        <c:axId val="106595840"/>
      </c:barChart>
      <c:catAx>
        <c:axId val="106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9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9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8E2C-4242-B5EA-E6104C22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1840"/>
        <c:axId val="106613760"/>
      </c:barChart>
      <c:catAx>
        <c:axId val="1066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1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bevelT w="165100" prst="coolSlant"/>
          <a:bevelB w="165100" prst="coolSlant"/>
          <a:contourClr>
            <a:srgbClr val="000000"/>
          </a:contourClr>
        </a:sp3d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9.0775988286969728E-2"/>
          <c:y val="6.2137649460484085E-2"/>
          <c:w val="0.88872620790629553"/>
          <c:h val="0.809239136774569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contourClr>
                <a:srgbClr val="000000"/>
              </a:contourClr>
            </a:sp3d>
          </c:spPr>
          <c:invertIfNegative val="0"/>
          <c:dLbls>
            <c:dLbl>
              <c:idx val="11"/>
              <c:layout>
                <c:manualLayout>
                  <c:x val="0"/>
                  <c:y val="-1.092896174863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E-447B-AD1E-33B64510B977}"/>
                </c:ext>
              </c:extLst>
            </c:dLbl>
            <c:dLbl>
              <c:idx val="12"/>
              <c:layout>
                <c:manualLayout>
                  <c:x val="0"/>
                  <c:y val="-3.6429872495449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E-447B-AD1E-33B64510B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[1]Arkusz26!$B$58:$B$70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[1]Arkusz26!$C$58:$C$70</c:f>
              <c:numCache>
                <c:formatCode>General</c:formatCode>
                <c:ptCount val="13"/>
                <c:pt idx="0">
                  <c:v>2417</c:v>
                </c:pt>
                <c:pt idx="1">
                  <c:v>2477</c:v>
                </c:pt>
                <c:pt idx="2">
                  <c:v>2469</c:v>
                </c:pt>
                <c:pt idx="3">
                  <c:v>2505</c:v>
                </c:pt>
                <c:pt idx="4">
                  <c:v>2517</c:v>
                </c:pt>
                <c:pt idx="5">
                  <c:v>2543</c:v>
                </c:pt>
                <c:pt idx="6">
                  <c:v>2570</c:v>
                </c:pt>
                <c:pt idx="7">
                  <c:v>2531</c:v>
                </c:pt>
                <c:pt idx="8">
                  <c:v>2539</c:v>
                </c:pt>
                <c:pt idx="9">
                  <c:v>2545</c:v>
                </c:pt>
                <c:pt idx="10">
                  <c:v>2575</c:v>
                </c:pt>
                <c:pt idx="11">
                  <c:v>2657</c:v>
                </c:pt>
                <c:pt idx="12">
                  <c:v>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E-447B-AD1E-33B64510B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646912"/>
        <c:axId val="106677760"/>
        <c:axId val="0"/>
      </c:bar3DChart>
      <c:catAx>
        <c:axId val="1066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8365056124947947"/>
              <c:y val="0.9338768115942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77760"/>
        <c:scaling>
          <c:orientation val="minMax"/>
          <c:max val="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7847730600292828E-3"/>
              <c:y val="0.4538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46912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CA-4967-975A-2EC68D57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1616"/>
        <c:axId val="106918272"/>
      </c:lineChart>
      <c:catAx>
        <c:axId val="1069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827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4-4E21-AC51-637A639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8480"/>
      </c:lineChart>
      <c:catAx>
        <c:axId val="106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48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4848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25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D-42D4-952A-D96B7A63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6896"/>
        <c:axId val="104099200"/>
      </c:lineChart>
      <c:catAx>
        <c:axId val="1040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099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CF-40EC-8EBB-52009B125A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CF-40EC-8EBB-52009B125A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ACF-40EC-8EBB-52009B125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8-4D1A-82F4-C39B1E30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4816"/>
        <c:axId val="107041920"/>
      </c:lineChart>
      <c:catAx>
        <c:axId val="1041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41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0419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11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A-4E6E-818D-5A7D194A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3920"/>
        <c:axId val="107076224"/>
      </c:lineChart>
      <c:catAx>
        <c:axId val="10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2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3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0-4380-8D38-649B0233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536"/>
        <c:axId val="106996096"/>
      </c:lineChart>
      <c:catAx>
        <c:axId val="106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6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96096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1-4619-82B6-230D992A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360"/>
        <c:axId val="107091840"/>
      </c:lineChart>
      <c:catAx>
        <c:axId val="107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9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07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E-4DE7-89AA-EA3B218D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528"/>
      </c:lineChart>
      <c:catAx>
        <c:axId val="107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2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14252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0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F-4B1D-A4DB-3A36CEEE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97568"/>
      </c:lineChart>
      <c:catAx>
        <c:axId val="1071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9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9756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5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9-4EBA-BF37-0894DDE2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008"/>
        <c:axId val="107293312"/>
      </c:lineChart>
      <c:catAx>
        <c:axId val="1072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33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9331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1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66-4872-86CB-2767EEC7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024"/>
        <c:axId val="107319680"/>
      </c:lineChart>
      <c:catAx>
        <c:axId val="107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31968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E-41B7-B4B3-53531C59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43232"/>
        <c:axId val="107251584"/>
      </c:lineChart>
      <c:catAx>
        <c:axId val="107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51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5158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43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B-4423-8DDA-B616132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2896"/>
        <c:axId val="120995200"/>
      </c:lineChart>
      <c:catAx>
        <c:axId val="1209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95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2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BE-40E1-91A3-DE1BD19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BE-40E1-91A3-DE1BD19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BBE-40E1-91A3-DE1BD19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A-4011-905B-72649B9A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0816"/>
        <c:axId val="121042048"/>
      </c:lineChart>
      <c:catAx>
        <c:axId val="1210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42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4204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1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9-4AA8-84FB-5F261C68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8880"/>
        <c:axId val="120941184"/>
      </c:lineChart>
      <c:catAx>
        <c:axId val="1209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4118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3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CEF-847F-1C303A812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7280"/>
        <c:axId val="121123200"/>
      </c:lineChart>
      <c:catAx>
        <c:axId val="1209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23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1232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77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81-4D98-B760-6D9E8A91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4464"/>
        <c:axId val="121157504"/>
      </c:lineChart>
      <c:catAx>
        <c:axId val="12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5750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3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C-420B-9BBF-08C109C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4816"/>
        <c:axId val="121077120"/>
      </c:lineChart>
      <c:catAx>
        <c:axId val="1210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71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771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3-42E3-96EF-61437604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8640"/>
        <c:axId val="3081344"/>
      </c:lineChart>
      <c:catAx>
        <c:axId val="1210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08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13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8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2-4A1A-84DF-5703FA6F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440"/>
        <c:axId val="3119744"/>
      </c:lineChart>
      <c:catAx>
        <c:axId val="311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9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197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A-4A7B-9DC5-33DE1BE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3264"/>
        <c:axId val="121414016"/>
      </c:lineChart>
      <c:catAx>
        <c:axId val="121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1401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0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2-457A-85A0-8A6E7490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184"/>
        <c:axId val="3155840"/>
      </c:lineChart>
      <c:catAx>
        <c:axId val="121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55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55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21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B0-4BF4-B8AB-30CE9E7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840"/>
        <c:axId val="3190144"/>
      </c:lineChart>
      <c:catAx>
        <c:axId val="31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901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8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40-4301-BB82-2AE1A585EB9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0-4301-BB82-2AE1A585E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240-4301-BB82-2AE1A585E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82-4B15-9F3C-FC88935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B15-9F3C-FC88935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82-4B15-9F3C-FC88935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D9-42A3-8968-A888DDF2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0896"/>
        <c:axId val="121459840"/>
      </c:lineChart>
      <c:catAx>
        <c:axId val="121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59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459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4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A-4B85-BD33-F4EA7E7A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8240"/>
      </c:lineChart>
      <c:catAx>
        <c:axId val="121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982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3-460D-BDDD-3A74DD58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58912"/>
        <c:axId val="121565568"/>
      </c:lineChart>
      <c:catAx>
        <c:axId val="1215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65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56556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58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B8-44BA-A4BE-1FE945654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2736"/>
        <c:axId val="121595776"/>
      </c:lineChart>
      <c:catAx>
        <c:axId val="1215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9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5957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7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C-4263-AE28-2FA13A83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968"/>
        <c:axId val="121638272"/>
      </c:lineChart>
      <c:catAx>
        <c:axId val="12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63827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5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3E-4B02-BC94-F89568E4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49792"/>
        <c:axId val="121693312"/>
      </c:lineChart>
      <c:catAx>
        <c:axId val="1216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9331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49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A5B-857A-A6B8C9C3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040"/>
        <c:axId val="121801344"/>
      </c:lineChart>
      <c:catAx>
        <c:axId val="121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01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013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7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B-4D00-8A4A-6643BA3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3344"/>
        <c:axId val="121844096"/>
      </c:lineChart>
      <c:catAx>
        <c:axId val="1218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4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84409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33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DA-4757-A098-B98455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63552"/>
        <c:axId val="121886592"/>
      </c:lineChart>
      <c:catAx>
        <c:axId val="1218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8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86592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DA-4252-8822-128F6FB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2688"/>
        <c:axId val="121924992"/>
      </c:lineChart>
      <c:catAx>
        <c:axId val="12192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2499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1-4238-9EF5-FED13F496E6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1-4238-9EF5-FED13F496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31B1-4238-9EF5-FED13F496E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3-481E-A2BB-93C8A00A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4704"/>
        <c:axId val="121971840"/>
      </c:lineChart>
      <c:catAx>
        <c:axId val="121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71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9718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44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C-4D6E-ABF5-514820E9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6896"/>
        <c:axId val="122076160"/>
      </c:lineChart>
      <c:catAx>
        <c:axId val="1219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7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0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3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0B-444A-B15E-5B60C8655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22184448"/>
      </c:lineChart>
      <c:catAx>
        <c:axId val="1220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8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1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88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307210031349"/>
          <c:y val="7.6811405855822523E-2"/>
          <c:w val="0.85853960274247987"/>
          <c:h val="0.7985199908263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[1]Arkusz30!$B$51:$B$63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[1]Arkusz30!$C$51:$C$63</c:f>
              <c:numCache>
                <c:formatCode>General</c:formatCode>
                <c:ptCount val="13"/>
                <c:pt idx="0">
                  <c:v>19598</c:v>
                </c:pt>
                <c:pt idx="1">
                  <c:v>19283</c:v>
                </c:pt>
                <c:pt idx="2">
                  <c:v>19059</c:v>
                </c:pt>
                <c:pt idx="3">
                  <c:v>18661</c:v>
                </c:pt>
                <c:pt idx="4">
                  <c:v>18440</c:v>
                </c:pt>
                <c:pt idx="5">
                  <c:v>18463</c:v>
                </c:pt>
                <c:pt idx="6">
                  <c:v>18503</c:v>
                </c:pt>
                <c:pt idx="7">
                  <c:v>18518</c:v>
                </c:pt>
                <c:pt idx="8">
                  <c:v>18340</c:v>
                </c:pt>
                <c:pt idx="9">
                  <c:v>17320</c:v>
                </c:pt>
                <c:pt idx="10">
                  <c:v>16890</c:v>
                </c:pt>
                <c:pt idx="11">
                  <c:v>16701</c:v>
                </c:pt>
                <c:pt idx="12">
                  <c:v>16542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1C-4BB2-8304-346E253FC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2640"/>
        <c:axId val="122206464"/>
      </c:lineChart>
      <c:catAx>
        <c:axId val="1221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805642633230438"/>
              <c:y val="0.9354553492484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06464"/>
        <c:crossesAt val="12000"/>
        <c:auto val="0"/>
        <c:lblAlgn val="ctr"/>
        <c:lblOffset val="100"/>
        <c:tickLblSkip val="1"/>
        <c:tickMarkSkip val="1"/>
        <c:noMultiLvlLbl val="0"/>
      </c:catAx>
      <c:valAx>
        <c:axId val="122206464"/>
        <c:scaling>
          <c:orientation val="minMax"/>
          <c:max val="260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369905956119524E-3"/>
              <c:y val="0.46419098143236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9264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B2-4C68-BC95-26524DEFFB0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B2-4C68-BC95-26524DE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276864"/>
        <c:axId val="122282752"/>
        <c:axId val="122078080"/>
      </c:line3DChart>
      <c:catAx>
        <c:axId val="1222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827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282752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76864"/>
        <c:crosses val="autoZero"/>
        <c:crossBetween val="midCat"/>
        <c:majorUnit val="2"/>
      </c:valAx>
      <c:serAx>
        <c:axId val="122078080"/>
        <c:scaling>
          <c:orientation val="minMax"/>
        </c:scaling>
        <c:delete val="1"/>
        <c:axPos val="b"/>
        <c:majorTickMark val="out"/>
        <c:minorTickMark val="none"/>
        <c:tickLblPos val="none"/>
        <c:crossAx val="122282752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5-4F38-99BD-FAA74E9DE0AC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05-4F38-99BD-FAA74E9D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412032"/>
        <c:axId val="122417920"/>
        <c:axId val="122080320"/>
      </c:line3DChart>
      <c:catAx>
        <c:axId val="122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79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41792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2032"/>
        <c:crosses val="autoZero"/>
        <c:crossBetween val="midCat"/>
        <c:majorUnit val="2"/>
      </c:valAx>
      <c:serAx>
        <c:axId val="122080320"/>
        <c:scaling>
          <c:orientation val="minMax"/>
        </c:scaling>
        <c:delete val="1"/>
        <c:axPos val="b"/>
        <c:majorTickMark val="out"/>
        <c:minorTickMark val="none"/>
        <c:tickLblPos val="none"/>
        <c:crossAx val="12241792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2-40AE-84B1-E621706E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1072"/>
        <c:axId val="122453376"/>
      </c:lineChart>
      <c:catAx>
        <c:axId val="122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533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1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FB6-B9A5-E3DEC7C1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184"/>
        <c:axId val="122492032"/>
      </c:lineChart>
      <c:catAx>
        <c:axId val="12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92032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D5-4334-87E3-F2ACFE10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36320"/>
        <c:axId val="122538624"/>
      </c:lineChart>
      <c:catAx>
        <c:axId val="122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386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6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6-4CD8-9C54-0996F46B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74720"/>
        <c:axId val="122589568"/>
      </c:lineChart>
      <c:catAx>
        <c:axId val="12257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89568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74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A0-4841-AF90-9A1DB55C396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0-4841-AF90-9A1DB55C39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EA0-4841-AF90-9A1DB55C39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1198853798074E-2"/>
          <c:y val="6.914335642293562E-2"/>
          <c:w val="0.87498743336561635"/>
          <c:h val="0.68126587632924607"/>
        </c:manualLayout>
      </c:layout>
      <c:lineChart>
        <c:grouping val="standard"/>
        <c:varyColors val="0"/>
        <c:ser>
          <c:idx val="0"/>
          <c:order val="0"/>
          <c:tx>
            <c:strRef>
              <c:f>[1]Arkusz31!$C$56</c:f>
              <c:strCache>
                <c:ptCount val="1"/>
                <c:pt idx="0">
                  <c:v>powszechność zatrudnienia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[1]Arkusz31!$C$57:$C$69</c:f>
              <c:numCache>
                <c:formatCode>General</c:formatCode>
                <c:ptCount val="13"/>
                <c:pt idx="0">
                  <c:v>58</c:v>
                </c:pt>
                <c:pt idx="1">
                  <c:v>57.2</c:v>
                </c:pt>
                <c:pt idx="2">
                  <c:v>56.5</c:v>
                </c:pt>
                <c:pt idx="3">
                  <c:v>56.2</c:v>
                </c:pt>
                <c:pt idx="4">
                  <c:v>55.5</c:v>
                </c:pt>
                <c:pt idx="5">
                  <c:v>55.4</c:v>
                </c:pt>
                <c:pt idx="6">
                  <c:v>55</c:v>
                </c:pt>
                <c:pt idx="7">
                  <c:v>54.5</c:v>
                </c:pt>
                <c:pt idx="8">
                  <c:v>54</c:v>
                </c:pt>
                <c:pt idx="9">
                  <c:v>52.7</c:v>
                </c:pt>
                <c:pt idx="10">
                  <c:v>51.9</c:v>
                </c:pt>
                <c:pt idx="11">
                  <c:v>52</c:v>
                </c:pt>
                <c:pt idx="12">
                  <c:v>51.8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26-489E-A834-09606CFF5D94}"/>
            </c:ext>
          </c:extLst>
        </c:ser>
        <c:ser>
          <c:idx val="1"/>
          <c:order val="1"/>
          <c:tx>
            <c:strRef>
              <c:f>[1]Arkusz31!$F$56</c:f>
              <c:strCache>
                <c:ptCount val="1"/>
                <c:pt idx="0">
                  <c:v>powszechność zatrudnienia w populacji kwalifikujących się do pracy</c:v>
                </c:pt>
              </c:strCache>
            </c:strRef>
          </c:tx>
          <c:spPr>
            <a:ln>
              <a:solidFill>
                <a:srgbClr val="893BC3"/>
              </a:solidFill>
            </a:ln>
          </c:spPr>
          <c:marker>
            <c:spPr>
              <a:solidFill>
                <a:srgbClr val="893BC3"/>
              </a:solidFill>
              <a:ln>
                <a:solidFill>
                  <a:srgbClr val="893BC3"/>
                </a:solidFill>
              </a:ln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[1]Arkusz31!$F$57:$F$69</c:f>
              <c:numCache>
                <c:formatCode>General</c:formatCode>
                <c:ptCount val="13"/>
                <c:pt idx="0">
                  <c:v>94.2</c:v>
                </c:pt>
                <c:pt idx="1">
                  <c:v>93.8</c:v>
                </c:pt>
                <c:pt idx="2">
                  <c:v>93.4</c:v>
                </c:pt>
                <c:pt idx="3">
                  <c:v>93.3</c:v>
                </c:pt>
                <c:pt idx="4">
                  <c:v>92.9</c:v>
                </c:pt>
                <c:pt idx="5">
                  <c:v>92.2</c:v>
                </c:pt>
                <c:pt idx="6">
                  <c:v>91.7</c:v>
                </c:pt>
                <c:pt idx="7">
                  <c:v>91.6</c:v>
                </c:pt>
                <c:pt idx="8">
                  <c:v>91.1</c:v>
                </c:pt>
                <c:pt idx="9">
                  <c:v>90.3</c:v>
                </c:pt>
                <c:pt idx="10">
                  <c:v>89.8</c:v>
                </c:pt>
                <c:pt idx="11">
                  <c:v>89.3</c:v>
                </c:pt>
                <c:pt idx="12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0-4DD2-9219-64D54C7D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3120"/>
        <c:axId val="122632064"/>
      </c:lineChart>
      <c:catAx>
        <c:axId val="122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053733367552036"/>
              <c:y val="0.8325939743450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32064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1226320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396284829722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1312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930311221676668E-2"/>
          <c:y val="0.92455985182981104"/>
          <c:w val="0.89999987511419244"/>
          <c:h val="5.9427883027251112E-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-4" verticalDpi="300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8244654823105E-2"/>
          <c:y val="8.7955058249298265E-2"/>
          <c:w val="0.87514053276820858"/>
          <c:h val="0.76205104236722221"/>
        </c:manualLayout>
      </c:layout>
      <c:lineChart>
        <c:grouping val="standard"/>
        <c:varyColors val="0"/>
        <c:ser>
          <c:idx val="1"/>
          <c:order val="0"/>
          <c:cat>
            <c:numRef>
              <c:f>[1]Arkusz31!$H$57:$H$69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[1]Arkusz31!$I$57:$I$69</c:f>
              <c:numCache>
                <c:formatCode>General</c:formatCode>
                <c:ptCount val="13"/>
                <c:pt idx="0">
                  <c:v>3.6</c:v>
                </c:pt>
                <c:pt idx="1">
                  <c:v>3.8</c:v>
                </c:pt>
                <c:pt idx="2">
                  <c:v>4</c:v>
                </c:pt>
                <c:pt idx="3">
                  <c:v>4</c:v>
                </c:pt>
                <c:pt idx="4">
                  <c:v>4.3</c:v>
                </c:pt>
                <c:pt idx="5">
                  <c:v>4.7</c:v>
                </c:pt>
                <c:pt idx="6">
                  <c:v>5</c:v>
                </c:pt>
                <c:pt idx="7">
                  <c:v>5</c:v>
                </c:pt>
                <c:pt idx="8">
                  <c:v>5.2</c:v>
                </c:pt>
                <c:pt idx="9">
                  <c:v>5.7</c:v>
                </c:pt>
                <c:pt idx="10">
                  <c:v>5.9</c:v>
                </c:pt>
                <c:pt idx="11">
                  <c:v>6.2</c:v>
                </c:pt>
                <c:pt idx="12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2-4AD0-8F4A-3D52B145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7296"/>
        <c:axId val="122649600"/>
      </c:lineChart>
      <c:catAx>
        <c:axId val="122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4973622433074351"/>
              <c:y val="0.9201183431952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9600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22649600"/>
        <c:scaling>
          <c:orientation val="minMax"/>
          <c:max val="7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437869822485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729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 od   01.01.96 r  do  30.04.97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BD-4BFB-8C97-794ECF2D1D23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BD-4BFB-8C97-794ECF2D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773504"/>
        <c:axId val="122775040"/>
        <c:axId val="122758912"/>
      </c:line3DChart>
      <c:catAx>
        <c:axId val="1227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50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7750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3504"/>
        <c:crosses val="autoZero"/>
        <c:crossBetween val="midCat"/>
        <c:majorUnit val="2"/>
      </c:valAx>
      <c:serAx>
        <c:axId val="1227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227750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9-42D4-8194-06DF2430620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E9-42D4-8194-06DF2430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043264"/>
        <c:axId val="104044800"/>
        <c:axId val="104046592"/>
      </c:line3DChart>
      <c:catAx>
        <c:axId val="10404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48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4044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3264"/>
        <c:crosses val="autoZero"/>
        <c:crossBetween val="midCat"/>
        <c:majorUnit val="2"/>
      </c:valAx>
      <c:serAx>
        <c:axId val="104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04044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01-4BEB-9605-1FEA2EE7F546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01-4BEB-9605-1FEA2EE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974592"/>
        <c:axId val="122976128"/>
        <c:axId val="122759808"/>
      </c:line3DChart>
      <c:catAx>
        <c:axId val="122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612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976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4592"/>
        <c:crosses val="autoZero"/>
        <c:crossBetween val="midCat"/>
        <c:majorUnit val="2"/>
      </c:valAx>
      <c:serAx>
        <c:axId val="12275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2976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1-4FDA-8DC2-8C9E2086A644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1-4FDA-8DC2-8C9E2086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15168"/>
        <c:axId val="123016704"/>
        <c:axId val="122991488"/>
      </c:line3DChart>
      <c:catAx>
        <c:axId val="12301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167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5168"/>
        <c:crosses val="autoZero"/>
        <c:crossBetween val="midCat"/>
        <c:majorUnit val="2"/>
      </c:valAx>
      <c:serAx>
        <c:axId val="12299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30167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2B-4E1E-B985-8C7C9BA936E5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B-4E1E-B985-8C7C9BA9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67776"/>
        <c:axId val="123073664"/>
        <c:axId val="122993280"/>
      </c:line3DChart>
      <c:catAx>
        <c:axId val="12306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7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7366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67776"/>
        <c:crosses val="autoZero"/>
        <c:crossBetween val="midCat"/>
        <c:majorUnit val="2"/>
      </c:valAx>
      <c:serAx>
        <c:axId val="12299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307366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1-4B62-9DD4-D307496BC0D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31-4B62-9DD4-D307496B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16544"/>
        <c:axId val="123118336"/>
        <c:axId val="123081600"/>
      </c:line3DChart>
      <c:catAx>
        <c:axId val="1231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83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18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6544"/>
        <c:crosses val="autoZero"/>
        <c:crossBetween val="midCat"/>
        <c:majorUnit val="2"/>
      </c:valAx>
      <c:serAx>
        <c:axId val="123081600"/>
        <c:scaling>
          <c:orientation val="minMax"/>
        </c:scaling>
        <c:delete val="1"/>
        <c:axPos val="b"/>
        <c:majorTickMark val="out"/>
        <c:minorTickMark val="none"/>
        <c:tickLblPos val="none"/>
        <c:crossAx val="123118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5-4895-BADC-F47CE02967F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B5-4895-BADC-F47CE029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61216"/>
        <c:axId val="123183488"/>
        <c:axId val="123083840"/>
      </c:line3DChart>
      <c:catAx>
        <c:axId val="12316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8348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8348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61216"/>
        <c:crosses val="autoZero"/>
        <c:crossBetween val="midCat"/>
        <c:majorUnit val="2"/>
      </c:valAx>
      <c:serAx>
        <c:axId val="123083840"/>
        <c:scaling>
          <c:orientation val="minMax"/>
        </c:scaling>
        <c:delete val="1"/>
        <c:axPos val="b"/>
        <c:majorTickMark val="out"/>
        <c:minorTickMark val="none"/>
        <c:tickLblPos val="none"/>
        <c:crossAx val="12318348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B4B7-4984-81AC-26ED6618B0FE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B4B7-4984-81AC-26ED6618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19968"/>
        <c:axId val="123221504"/>
        <c:axId val="123155776"/>
      </c:line3DChart>
      <c:catAx>
        <c:axId val="12321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215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215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19968"/>
        <c:crosses val="autoZero"/>
        <c:crossBetween val="midCat"/>
        <c:majorUnit val="2"/>
      </c:valAx>
      <c:serAx>
        <c:axId val="123155776"/>
        <c:scaling>
          <c:orientation val="minMax"/>
        </c:scaling>
        <c:delete val="1"/>
        <c:axPos val="b"/>
        <c:majorTickMark val="out"/>
        <c:minorTickMark val="none"/>
        <c:tickLblPos val="none"/>
        <c:crossAx val="123221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70-40A2-9510-E5F5082B905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0-40A2-9510-E5F5082B90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1970-40A2-9510-E5F5082B90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6EBE-42C3-AB12-C58EBBF39E6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6EBE-42C3-AB12-C58EBBF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84864"/>
        <c:axId val="123286656"/>
        <c:axId val="123158016"/>
      </c:line3DChart>
      <c:catAx>
        <c:axId val="12328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665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8665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4864"/>
        <c:crosses val="autoZero"/>
        <c:crossBetween val="midCat"/>
        <c:majorUnit val="2"/>
      </c:valAx>
      <c:serAx>
        <c:axId val="123158016"/>
        <c:scaling>
          <c:orientation val="minMax"/>
        </c:scaling>
        <c:delete val="1"/>
        <c:axPos val="b"/>
        <c:majorTickMark val="out"/>
        <c:minorTickMark val="none"/>
        <c:tickLblPos val="none"/>
        <c:crossAx val="12328665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B-48FF-BE49-7D95C1E9B289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BB-48FF-BE49-7D95C1E9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23904"/>
        <c:axId val="123325440"/>
        <c:axId val="123229952"/>
      </c:line3DChart>
      <c:catAx>
        <c:axId val="12332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54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254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3904"/>
        <c:crosses val="autoZero"/>
        <c:crossBetween val="midCat"/>
        <c:majorUnit val="2"/>
      </c:valAx>
      <c:serAx>
        <c:axId val="123229952"/>
        <c:scaling>
          <c:orientation val="minMax"/>
        </c:scaling>
        <c:delete val="1"/>
        <c:axPos val="b"/>
        <c:majorTickMark val="out"/>
        <c:minorTickMark val="none"/>
        <c:tickLblPos val="none"/>
        <c:crossAx val="1233254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55-4A03-AEF9-2DB1393E70C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55-4A03-AEF9-2DB1393E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80864"/>
        <c:axId val="123382400"/>
        <c:axId val="123326464"/>
      </c:line3DChart>
      <c:catAx>
        <c:axId val="12338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24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824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0864"/>
        <c:crosses val="autoZero"/>
        <c:crossBetween val="midCat"/>
        <c:majorUnit val="2"/>
      </c:valAx>
      <c:serAx>
        <c:axId val="123326464"/>
        <c:scaling>
          <c:orientation val="minMax"/>
        </c:scaling>
        <c:delete val="1"/>
        <c:axPos val="b"/>
        <c:majorTickMark val="out"/>
        <c:minorTickMark val="none"/>
        <c:tickLblPos val="none"/>
        <c:crossAx val="1233824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31.12.97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D-44F3-91B8-98BDC8D11708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  <c:pt idx="20">
                <c:v>15</c:v>
              </c:pt>
              <c:pt idx="21">
                <c:v>11</c:v>
              </c:pt>
              <c:pt idx="22">
                <c:v>9</c:v>
              </c:pt>
              <c:pt idx="2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7D-44F3-91B8-98BDC8D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30400"/>
        <c:axId val="123431936"/>
        <c:axId val="123329152"/>
      </c:line3DChart>
      <c:catAx>
        <c:axId val="1234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319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0400"/>
        <c:crosses val="autoZero"/>
        <c:crossBetween val="midCat"/>
        <c:majorUnit val="2"/>
      </c:valAx>
      <c:serAx>
        <c:axId val="1233291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319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2-4050-A445-5973F928FF7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F2-4050-A445-5973F928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74304"/>
        <c:axId val="123475840"/>
        <c:axId val="123490752"/>
      </c:line3DChart>
      <c:catAx>
        <c:axId val="123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758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4304"/>
        <c:crosses val="autoZero"/>
        <c:crossBetween val="midCat"/>
        <c:majorUnit val="2"/>
      </c:valAx>
      <c:serAx>
        <c:axId val="1234907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7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9F-4FA3-972F-BF0CBC22E1C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9F-4FA3-972F-BF0CBC22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31264"/>
        <c:axId val="123532800"/>
        <c:axId val="123492992"/>
      </c:line3DChart>
      <c:catAx>
        <c:axId val="123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32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1264"/>
        <c:crosses val="autoZero"/>
        <c:crossBetween val="midCat"/>
        <c:majorUnit val="2"/>
      </c:valAx>
      <c:serAx>
        <c:axId val="123492992"/>
        <c:scaling>
          <c:orientation val="minMax"/>
        </c:scaling>
        <c:delete val="1"/>
        <c:axPos val="b"/>
        <c:majorTickMark val="out"/>
        <c:minorTickMark val="none"/>
        <c:tickLblPos val="none"/>
        <c:crossAx val="123532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3-46FC-B3EF-81924F343F6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3-46FC-B3EF-81924F34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67488"/>
        <c:axId val="123573376"/>
        <c:axId val="123560832"/>
      </c:line3DChart>
      <c:catAx>
        <c:axId val="1235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73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73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67488"/>
        <c:crosses val="autoZero"/>
        <c:crossBetween val="midCat"/>
        <c:majorUnit val="2"/>
      </c:valAx>
      <c:serAx>
        <c:axId val="1235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23573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7-4A20-BDAF-746E90A53446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7-4A20-BDAF-746E90A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620352"/>
        <c:axId val="123622144"/>
        <c:axId val="123563072"/>
      </c:line3DChart>
      <c:catAx>
        <c:axId val="1236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2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62214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0352"/>
        <c:crosses val="autoZero"/>
        <c:crossBetween val="midCat"/>
        <c:majorUnit val="2"/>
      </c:valAx>
      <c:serAx>
        <c:axId val="12356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362214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6-400F-A806-C529DBD62D26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16-400F-A806-C529DBD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42080"/>
        <c:axId val="123743616"/>
        <c:axId val="123636800"/>
      </c:line3DChart>
      <c:catAx>
        <c:axId val="12374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2080"/>
        <c:crosses val="autoZero"/>
        <c:crossBetween val="midCat"/>
        <c:majorUnit val="25"/>
      </c:valAx>
      <c:serAx>
        <c:axId val="123636800"/>
        <c:scaling>
          <c:orientation val="minMax"/>
        </c:scaling>
        <c:delete val="1"/>
        <c:axPos val="b"/>
        <c:majorTickMark val="out"/>
        <c:minorTickMark val="none"/>
        <c:tickLblPos val="none"/>
        <c:crossAx val="12374361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9-4BA7-A07D-9F4FB5C25470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9-4BA7-A07D-9F4FB5C2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90848"/>
        <c:axId val="123792384"/>
        <c:axId val="123757888"/>
      </c:line3DChart>
      <c:catAx>
        <c:axId val="12379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2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0848"/>
        <c:crosses val="autoZero"/>
        <c:crossBetween val="midCat"/>
        <c:majorUnit val="25"/>
      </c:valAx>
      <c:serAx>
        <c:axId val="123757888"/>
        <c:scaling>
          <c:orientation val="minMax"/>
        </c:scaling>
        <c:delete val="1"/>
        <c:axPos val="b"/>
        <c:majorTickMark val="out"/>
        <c:minorTickMark val="none"/>
        <c:tickLblPos val="none"/>
        <c:crossAx val="12379238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3A-4A60-BF9F-F87FAB84EEB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A-4A60-BF9F-F87FAB84EE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3A-4A60-BF9F-F87FAB84E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36-461F-9338-81CF18A63597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36-461F-9338-81CF18A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01824"/>
        <c:axId val="123903360"/>
        <c:axId val="123760128"/>
      </c:line3DChart>
      <c:catAx>
        <c:axId val="12390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3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0336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1824"/>
        <c:crosses val="autoZero"/>
        <c:crossBetween val="midCat"/>
        <c:majorUnit val="2"/>
      </c:valAx>
      <c:serAx>
        <c:axId val="123760128"/>
        <c:scaling>
          <c:orientation val="minMax"/>
        </c:scaling>
        <c:delete val="1"/>
        <c:axPos val="b"/>
        <c:majorTickMark val="out"/>
        <c:minorTickMark val="none"/>
        <c:tickLblPos val="none"/>
        <c:crossAx val="12390336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48-4A61-AF0B-F468083A26B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48-4A61-AF0B-F468083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50592"/>
        <c:axId val="123952128"/>
        <c:axId val="123885312"/>
      </c:line3DChart>
      <c:catAx>
        <c:axId val="1239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52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0592"/>
        <c:crosses val="autoZero"/>
        <c:crossBetween val="midCat"/>
        <c:majorUnit val="2"/>
      </c:valAx>
      <c:serAx>
        <c:axId val="123885312"/>
        <c:scaling>
          <c:orientation val="minMax"/>
        </c:scaling>
        <c:delete val="1"/>
        <c:axPos val="b"/>
        <c:majorTickMark val="out"/>
        <c:minorTickMark val="none"/>
        <c:tickLblPos val="none"/>
        <c:crossAx val="123952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8C-4DC6-BF4F-6507A95B82D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8C-4DC6-BF4F-6507A95B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95264"/>
        <c:axId val="123996800"/>
        <c:axId val="123961344"/>
      </c:line3DChart>
      <c:catAx>
        <c:axId val="12399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96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5264"/>
        <c:crosses val="autoZero"/>
        <c:crossBetween val="midCat"/>
        <c:majorUnit val="2"/>
      </c:valAx>
      <c:serAx>
        <c:axId val="123961344"/>
        <c:scaling>
          <c:orientation val="minMax"/>
        </c:scaling>
        <c:delete val="1"/>
        <c:axPos val="b"/>
        <c:majorTickMark val="out"/>
        <c:minorTickMark val="none"/>
        <c:tickLblPos val="none"/>
        <c:crossAx val="123996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C-4EB8-AC31-AC38DD8F19C0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9C-4EB8-AC31-AC38DD8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35840"/>
        <c:axId val="124037376"/>
        <c:axId val="123963584"/>
      </c:line3DChart>
      <c:catAx>
        <c:axId val="12403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7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37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5840"/>
        <c:crosses val="autoZero"/>
        <c:crossBetween val="midCat"/>
        <c:majorUnit val="2"/>
      </c:valAx>
      <c:serAx>
        <c:axId val="123963584"/>
        <c:scaling>
          <c:orientation val="minMax"/>
        </c:scaling>
        <c:delete val="1"/>
        <c:axPos val="b"/>
        <c:majorTickMark val="out"/>
        <c:minorTickMark val="none"/>
        <c:tickLblPos val="none"/>
        <c:crossAx val="124037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4-4D3A-B926-6B336386A25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4-4D3A-B926-6B336386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92800"/>
        <c:axId val="124094336"/>
        <c:axId val="124039616"/>
      </c:line3DChart>
      <c:catAx>
        <c:axId val="12409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4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94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2800"/>
        <c:crosses val="autoZero"/>
        <c:crossBetween val="midCat"/>
        <c:majorUnit val="2"/>
      </c:valAx>
      <c:serAx>
        <c:axId val="12403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4094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0-4308-AAAA-0C1661AA123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0-4308-AAAA-0C1661AA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149760"/>
        <c:axId val="124151296"/>
        <c:axId val="124042304"/>
      </c:line3DChart>
      <c:catAx>
        <c:axId val="1241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5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15129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49760"/>
        <c:crosses val="autoZero"/>
        <c:crossBetween val="midCat"/>
        <c:majorUnit val="2"/>
      </c:valAx>
      <c:serAx>
        <c:axId val="124042304"/>
        <c:scaling>
          <c:orientation val="minMax"/>
        </c:scaling>
        <c:delete val="1"/>
        <c:axPos val="b"/>
        <c:majorTickMark val="out"/>
        <c:minorTickMark val="none"/>
        <c:tickLblPos val="none"/>
        <c:crossAx val="12415129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30"/>
      <c:depthPercent val="200"/>
      <c:rAngAx val="1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45452906172988E-2"/>
          <c:y val="2.3416739574219889E-2"/>
          <c:w val="0.93254637436762222"/>
          <c:h val="0.69344365287672383"/>
        </c:manualLayout>
      </c:layout>
      <c:line3DChart>
        <c:grouping val="standard"/>
        <c:varyColors val="0"/>
        <c:ser>
          <c:idx val="1"/>
          <c:order val="0"/>
          <c:tx>
            <c:strRef>
              <c:f>'[2]Str3-4'!$L$64</c:f>
              <c:strCache>
                <c:ptCount val="1"/>
                <c:pt idx="0">
                  <c:v>z terenu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6.0805359808933923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6-44F4-A398-EA56629D57C0}"/>
                </c:ext>
              </c:extLst>
            </c:dLbl>
            <c:dLbl>
              <c:idx val="2"/>
              <c:layout>
                <c:manualLayout>
                  <c:x val="1.2161071961786785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6-44F4-A398-EA56629D57C0}"/>
                </c:ext>
              </c:extLst>
            </c:dLbl>
            <c:dLbl>
              <c:idx val="3"/>
              <c:layout>
                <c:manualLayout>
                  <c:x val="1.2161071961786785E-2"/>
                  <c:y val="-4.1497287482424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E6-44F4-A398-EA56629D57C0}"/>
                </c:ext>
              </c:extLst>
            </c:dLbl>
            <c:dLbl>
              <c:idx val="4"/>
              <c:layout>
                <c:manualLayout>
                  <c:x val="1.0134226634822283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E6-44F4-A398-EA56629D57C0}"/>
                </c:ext>
              </c:extLst>
            </c:dLbl>
            <c:dLbl>
              <c:idx val="5"/>
              <c:layout>
                <c:manualLayout>
                  <c:x val="1.2161071961786785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E6-44F4-A398-EA56629D57C0}"/>
                </c:ext>
              </c:extLst>
            </c:dLbl>
            <c:dLbl>
              <c:idx val="6"/>
              <c:layout>
                <c:manualLayout>
                  <c:x val="6.0805359808933923E-3"/>
                  <c:y val="-3.319782998593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E6-44F4-A398-EA56629D57C0}"/>
                </c:ext>
              </c:extLst>
            </c:dLbl>
            <c:dLbl>
              <c:idx val="7"/>
              <c:layout>
                <c:manualLayout>
                  <c:x val="1.0134226634822319E-2"/>
                  <c:y val="-3.7347558734182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E6-44F4-A398-EA56629D57C0}"/>
                </c:ext>
              </c:extLst>
            </c:dLbl>
            <c:dLbl>
              <c:idx val="8"/>
              <c:layout>
                <c:manualLayout>
                  <c:x val="8.1073813078578558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E6-44F4-A398-EA56629D57C0}"/>
                </c:ext>
              </c:extLst>
            </c:dLbl>
            <c:dLbl>
              <c:idx val="9"/>
              <c:layout>
                <c:manualLayout>
                  <c:x val="8.1073813078577812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E6-44F4-A398-EA56629D57C0}"/>
                </c:ext>
              </c:extLst>
            </c:dLbl>
            <c:dLbl>
              <c:idx val="10"/>
              <c:layout>
                <c:manualLayout>
                  <c:x val="1.0134226634822394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E6-44F4-A398-EA56629D57C0}"/>
                </c:ext>
              </c:extLst>
            </c:dLbl>
            <c:dLbl>
              <c:idx val="11"/>
              <c:layout>
                <c:manualLayout>
                  <c:x val="1.4187917288751248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E6-44F4-A398-EA56629D57C0}"/>
                </c:ext>
              </c:extLst>
            </c:dLbl>
            <c:dLbl>
              <c:idx val="12"/>
              <c:layout>
                <c:manualLayout>
                  <c:x val="6.0805359808935406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E6-44F4-A398-EA56629D57C0}"/>
                </c:ext>
              </c:extLst>
            </c:dLbl>
            <c:dLbl>
              <c:idx val="13"/>
              <c:layout>
                <c:manualLayout>
                  <c:x val="1.6214762615715562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E6-44F4-A398-EA56629D57C0}"/>
                </c:ext>
              </c:extLst>
            </c:dLbl>
            <c:dLbl>
              <c:idx val="14"/>
              <c:layout>
                <c:manualLayout>
                  <c:x val="1.4187917288751248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E6-44F4-A398-EA56629D57C0}"/>
                </c:ext>
              </c:extLst>
            </c:dLbl>
            <c:dLbl>
              <c:idx val="15"/>
              <c:layout>
                <c:manualLayout>
                  <c:x val="6.0805359808933923E-3"/>
                  <c:y val="-2.9048101237697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E6-44F4-A398-EA56629D57C0}"/>
                </c:ext>
              </c:extLst>
            </c:dLbl>
            <c:dLbl>
              <c:idx val="16"/>
              <c:layout>
                <c:manualLayout>
                  <c:x val="1.1185040752651101E-2"/>
                  <c:y val="-3.8007831612178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E6-44F4-A398-EA56629D57C0}"/>
                </c:ext>
              </c:extLst>
            </c:dLbl>
            <c:dLbl>
              <c:idx val="17"/>
              <c:layout>
                <c:manualLayout>
                  <c:x val="6.139833803625195E-3"/>
                  <c:y val="-2.9542026616514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E6-44F4-A398-EA56629D57C0}"/>
                </c:ext>
              </c:extLst>
            </c:dLbl>
            <c:dLbl>
              <c:idx val="18"/>
              <c:layout>
                <c:manualLayout>
                  <c:x val="-2.0392784294280403E-3"/>
                  <c:y val="-2.0726322135353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E6-44F4-A398-EA56629D57C0}"/>
                </c:ext>
              </c:extLst>
            </c:dLbl>
            <c:dLbl>
              <c:idx val="19"/>
              <c:layout>
                <c:manualLayout>
                  <c:x val="-1.4954535726399464E-16"/>
                  <c:y val="-1.6581057708282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E6-44F4-A398-EA56629D57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'[2]Str3-4'!$K$65:$K$77</c:f>
              <c:strCache>
                <c:ptCount val="13"/>
                <c:pt idx="0">
                  <c:v>marzec</c:v>
                </c:pt>
                <c:pt idx="1">
                  <c:v>kwiecień</c:v>
                </c:pt>
                <c:pt idx="2">
                  <c:v>maj</c:v>
                </c:pt>
                <c:pt idx="3">
                  <c:v>czerwiec</c:v>
                </c:pt>
                <c:pt idx="4">
                  <c:v>lipiec</c:v>
                </c:pt>
                <c:pt idx="5">
                  <c:v>sierpień</c:v>
                </c:pt>
                <c:pt idx="6">
                  <c:v>wrzesień</c:v>
                </c:pt>
                <c:pt idx="7">
                  <c:v>październik</c:v>
                </c:pt>
                <c:pt idx="8">
                  <c:v>listopad</c:v>
                </c:pt>
                <c:pt idx="9">
                  <c:v>grudzień</c:v>
                </c:pt>
                <c:pt idx="10">
                  <c:v>styczeń</c:v>
                </c:pt>
                <c:pt idx="11">
                  <c:v>luty</c:v>
                </c:pt>
                <c:pt idx="12">
                  <c:v>marzec</c:v>
                </c:pt>
              </c:strCache>
            </c:strRef>
          </c:cat>
          <c:val>
            <c:numRef>
              <c:f>'[2]Str3-4'!$L$65:$L$77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0E6-44F4-A398-EA56629D57C0}"/>
            </c:ext>
          </c:extLst>
        </c:ser>
        <c:ser>
          <c:idx val="0"/>
          <c:order val="1"/>
          <c:tx>
            <c:strRef>
              <c:f>'[2]Str3-4'!$M$64</c:f>
              <c:strCache>
                <c:ptCount val="1"/>
                <c:pt idx="0">
                  <c:v>z zatrudnienia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0712468193384227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E6-44F4-A398-EA56629D57C0}"/>
                </c:ext>
              </c:extLst>
            </c:dLbl>
            <c:dLbl>
              <c:idx val="1"/>
              <c:layout>
                <c:manualLayout>
                  <c:x val="-1.4296947521337392E-2"/>
                  <c:y val="-0.1096239657646854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E6-44F4-A398-EA56629D57C0}"/>
                </c:ext>
              </c:extLst>
            </c:dLbl>
            <c:dLbl>
              <c:idx val="2"/>
              <c:layout>
                <c:manualLayout>
                  <c:x val="-1.6320094735069769E-2"/>
                  <c:y val="-8.0589366042344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E6-44F4-A398-EA56629D57C0}"/>
                </c:ext>
              </c:extLst>
            </c:dLbl>
            <c:dLbl>
              <c:idx val="3"/>
              <c:layout>
                <c:manualLayout>
                  <c:x val="-2.0356230035773023E-2"/>
                  <c:y val="-8.91381340140195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E6-44F4-A398-EA56629D57C0}"/>
                </c:ext>
              </c:extLst>
            </c:dLbl>
            <c:dLbl>
              <c:idx val="4"/>
              <c:layout>
                <c:manualLayout>
                  <c:x val="-2.6463099046504929E-2"/>
                  <c:y val="-3.83444738846460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E6-44F4-A398-EA56629D57C0}"/>
                </c:ext>
              </c:extLst>
            </c:dLbl>
            <c:dLbl>
              <c:idx val="5"/>
              <c:layout>
                <c:manualLayout>
                  <c:x val="-2.2400590395191284E-2"/>
                  <c:y val="-6.4086767238832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E6-44F4-A398-EA56629D57C0}"/>
                </c:ext>
              </c:extLst>
            </c:dLbl>
            <c:dLbl>
              <c:idx val="6"/>
              <c:layout>
                <c:manualLayout>
                  <c:x val="-1.8324281559800717E-2"/>
                  <c:y val="-9.28591455467620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E6-44F4-A398-EA56629D57C0}"/>
                </c:ext>
              </c:extLst>
            </c:dLbl>
            <c:dLbl>
              <c:idx val="7"/>
              <c:layout>
                <c:manualLayout>
                  <c:x val="-1.6302505598782727E-2"/>
                  <c:y val="-5.64385911715007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E6-44F4-A398-EA56629D57C0}"/>
                </c:ext>
              </c:extLst>
            </c:dLbl>
            <c:dLbl>
              <c:idx val="8"/>
              <c:layout>
                <c:manualLayout>
                  <c:x val="-2.0352641018110559E-2"/>
                  <c:y val="-6.84027382245930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E6-44F4-A398-EA56629D57C0}"/>
                </c:ext>
              </c:extLst>
            </c:dLbl>
            <c:dLbl>
              <c:idx val="9"/>
              <c:layout>
                <c:manualLayout>
                  <c:x val="-2.850975473582272E-2"/>
                  <c:y val="-9.71793597165814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E6-44F4-A398-EA56629D57C0}"/>
                </c:ext>
              </c:extLst>
            </c:dLbl>
            <c:dLbl>
              <c:idx val="10"/>
              <c:layout>
                <c:manualLayout>
                  <c:x val="-2.2386861394741199E-2"/>
                  <c:y val="-6.76172595754793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E6-44F4-A398-EA56629D57C0}"/>
                </c:ext>
              </c:extLst>
            </c:dLbl>
            <c:dLbl>
              <c:idx val="11"/>
              <c:layout>
                <c:manualLayout>
                  <c:x val="-1.8299392728575413E-2"/>
                  <c:y val="-5.54551516660862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E6-44F4-A398-EA56629D57C0}"/>
                </c:ext>
              </c:extLst>
            </c:dLbl>
            <c:dLbl>
              <c:idx val="12"/>
              <c:layout>
                <c:manualLayout>
                  <c:x val="-1.8279642236699849E-2"/>
                  <c:y val="-6.32518391754905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0E6-44F4-A398-EA56629D57C0}"/>
                </c:ext>
              </c:extLst>
            </c:dLbl>
            <c:dLbl>
              <c:idx val="13"/>
              <c:layout>
                <c:manualLayout>
                  <c:x val="-2.0356173626413506E-2"/>
                  <c:y val="-5.52106789845211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E6-44F4-A398-EA56629D57C0}"/>
                </c:ext>
              </c:extLst>
            </c:dLbl>
            <c:dLbl>
              <c:idx val="14"/>
              <c:layout>
                <c:manualLayout>
                  <c:x val="-2.0329839637246237E-2"/>
                  <c:y val="-7.22989603872656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0E6-44F4-A398-EA56629D57C0}"/>
                </c:ext>
              </c:extLst>
            </c:dLbl>
            <c:dLbl>
              <c:idx val="15"/>
              <c:layout>
                <c:manualLayout>
                  <c:x val="-1.225397591050169E-2"/>
                  <c:y val="-5.52328741011386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0E6-44F4-A398-EA56629D57C0}"/>
                </c:ext>
              </c:extLst>
            </c:dLbl>
            <c:dLbl>
              <c:idx val="16"/>
              <c:layout>
                <c:manualLayout>
                  <c:x val="-2.6457951604229688E-2"/>
                  <c:y val="-3.43965555790199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0E6-44F4-A398-EA56629D57C0}"/>
                </c:ext>
              </c:extLst>
            </c:dLbl>
            <c:dLbl>
              <c:idx val="17"/>
              <c:layout>
                <c:manualLayout>
                  <c:x val="-2.23919194475386E-2"/>
                  <c:y val="-4.67448739888573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0E6-44F4-A398-EA56629D57C0}"/>
                </c:ext>
              </c:extLst>
            </c:dLbl>
            <c:dLbl>
              <c:idx val="18"/>
              <c:layout>
                <c:manualLayout>
                  <c:x val="-2.23919194475386E-2"/>
                  <c:y val="-3.00805845932597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E6-44F4-A398-EA56629D57C0}"/>
                </c:ext>
              </c:extLst>
            </c:dLbl>
            <c:dLbl>
              <c:idx val="19"/>
              <c:layout>
                <c:manualLayout>
                  <c:x val="-2.2400590395191284E-2"/>
                  <c:y val="-4.34867614289347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0E6-44F4-A398-EA56629D57C0}"/>
                </c:ext>
              </c:extLst>
            </c:dLbl>
            <c:dLbl>
              <c:idx val="20"/>
              <c:layout>
                <c:manualLayout>
                  <c:x val="-1.8327974741208342E-2"/>
                  <c:y val="-3.05927042693285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E6-44F4-A398-EA56629D57C0}"/>
                </c:ext>
              </c:extLst>
            </c:dLbl>
            <c:dLbl>
              <c:idx val="21"/>
              <c:layout>
                <c:manualLayout>
                  <c:x val="-1.7302635181278204E-2"/>
                  <c:y val="-4.67515651637199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0E6-44F4-A398-EA56629D57C0}"/>
                </c:ext>
              </c:extLst>
            </c:dLbl>
            <c:dLbl>
              <c:idx val="22"/>
              <c:layout>
                <c:manualLayout>
                  <c:x val="-1.4242031519537009E-2"/>
                  <c:y val="-3.853300723919840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0E6-44F4-A398-EA56629D57C0}"/>
                </c:ext>
              </c:extLst>
            </c:dLbl>
            <c:dLbl>
              <c:idx val="23"/>
              <c:layout>
                <c:manualLayout>
                  <c:x val="-1.8320610687022901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0E6-44F4-A398-EA56629D57C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'[2]Str3-4'!$K$65:$K$77</c:f>
              <c:strCache>
                <c:ptCount val="13"/>
                <c:pt idx="0">
                  <c:v>marzec</c:v>
                </c:pt>
                <c:pt idx="1">
                  <c:v>kwiecień</c:v>
                </c:pt>
                <c:pt idx="2">
                  <c:v>maj</c:v>
                </c:pt>
                <c:pt idx="3">
                  <c:v>czerwiec</c:v>
                </c:pt>
                <c:pt idx="4">
                  <c:v>lipiec</c:v>
                </c:pt>
                <c:pt idx="5">
                  <c:v>sierpień</c:v>
                </c:pt>
                <c:pt idx="6">
                  <c:v>wrzesień</c:v>
                </c:pt>
                <c:pt idx="7">
                  <c:v>październik</c:v>
                </c:pt>
                <c:pt idx="8">
                  <c:v>listopad</c:v>
                </c:pt>
                <c:pt idx="9">
                  <c:v>grudzień</c:v>
                </c:pt>
                <c:pt idx="10">
                  <c:v>styczeń</c:v>
                </c:pt>
                <c:pt idx="11">
                  <c:v>luty</c:v>
                </c:pt>
                <c:pt idx="12">
                  <c:v>marzec</c:v>
                </c:pt>
              </c:strCache>
            </c:strRef>
          </c:cat>
          <c:val>
            <c:numRef>
              <c:f>'[2]Str3-4'!$M$65:$M$77</c:f>
              <c:numCache>
                <c:formatCode>General</c:formatCode>
                <c:ptCount val="13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15</c:v>
                </c:pt>
                <c:pt idx="7">
                  <c:v>8</c:v>
                </c:pt>
                <c:pt idx="8">
                  <c:v>9</c:v>
                </c:pt>
                <c:pt idx="9">
                  <c:v>0</c:v>
                </c:pt>
                <c:pt idx="10">
                  <c:v>7</c:v>
                </c:pt>
                <c:pt idx="11">
                  <c:v>3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90E6-44F4-A398-EA56629D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2613839"/>
        <c:axId val="1"/>
        <c:axId val="2"/>
      </c:line3DChart>
      <c:catAx>
        <c:axId val="10261383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613839"/>
        <c:crosses val="autoZero"/>
        <c:crossBetween val="midCat"/>
        <c:majorUnit val="5"/>
        <c:minorUnit val="1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549851622152338"/>
          <c:y val="0.87064856274617175"/>
          <c:w val="0.26191293439057434"/>
          <c:h val="9.434272351738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" r="0.75" t="1" header="0.5" footer="0.5"/>
    <c:pageSetup paperSize="9" orientation="landscape" horizontalDpi="360" verticalDpi="360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3D7-8F91-37065D8C3AE7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80-43D7-8F91-37065D8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227968"/>
        <c:axId val="124229504"/>
        <c:axId val="124453312"/>
      </c:line3DChart>
      <c:catAx>
        <c:axId val="1242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22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7968"/>
        <c:crosses val="autoZero"/>
        <c:crossBetween val="midCat"/>
        <c:majorUnit val="25"/>
      </c:valAx>
      <c:serAx>
        <c:axId val="124453312"/>
        <c:scaling>
          <c:orientation val="minMax"/>
        </c:scaling>
        <c:delete val="1"/>
        <c:axPos val="b"/>
        <c:majorTickMark val="out"/>
        <c:minorTickMark val="none"/>
        <c:tickLblPos val="none"/>
        <c:crossAx val="124229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C1-49C5-8DBF-214C967EC6E5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C1-49C5-8DBF-214C967E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514304"/>
        <c:axId val="124515840"/>
        <c:axId val="124455552"/>
      </c:line3DChart>
      <c:catAx>
        <c:axId val="12451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5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4304"/>
        <c:crosses val="autoZero"/>
        <c:crossBetween val="midCat"/>
        <c:majorUnit val="25"/>
      </c:valAx>
      <c:serAx>
        <c:axId val="1244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2451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CF-4D02-80A6-0B8812929DB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F-4D02-80A6-0B8812929D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9CF-4D02-80A6-0B8812929D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3D-470C-84C1-185B93B24B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D-470C-84C1-185B93B24B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3D-470C-84C1-185B93B2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52-40F2-8E3F-9397E7B76E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2-40F2-8E3F-9397E7B76E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FC52-40F2-8E3F-9397E7B76E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B-4811-A1F0-A2FA5A64EA8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B-4811-A1F0-A2FA5A64EA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C1B-4811-A1F0-A2FA5A64EA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BF-4CFF-A86E-5383FEB6C35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BF-4CFF-A86E-5383FEB6C3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D8BF-4CFF-A86E-5383FEB6C3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24-4BB0-9799-64EECB8431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4-4BB0-9799-64EECB8431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7924-4BB0-9799-64EECB8431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C2-422C-BAB6-89DB5D9E26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C2-422C-BAB6-89DB5D9E26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2C2-422C-BAB6-89DB5D9E26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F0-4A5D-9444-1171BEEA460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F0-4A5D-9444-1171BEEA46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0F0-4A5D-9444-1171BEEA46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8DC-BAD8-40A67BFFBF3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8DC-BAD8-40A67BFFB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68A-48DC-BAD8-40A67BFFB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82-4AAC-82E5-0C3C0D7F84F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82-4AAC-82E5-0C3C0D7F84F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A82-4AAC-82E5-0C3C0D7F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78D-47FE-B0DE-9A0923BF0D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8D-47FE-B0DE-9A0923BF0D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78D-47FE-B0DE-9A0923BF0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8F-4896-9393-446B167267D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F-4896-9393-446B167267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598F-4896-9393-446B16726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99-4EF6-8772-AA5BE868DC5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9-4EF6-8772-AA5BE868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999-4EF6-8772-AA5BE868DC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CF-4909-8147-223D74CF7D0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F-4909-8147-223D74CF7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4CF-4909-8147-223D74CF7D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FC-464A-82FD-DD12A32A9D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FC-464A-82FD-DD12A32A9D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AFC-464A-82FD-DD12A32A9D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9-417E-BFEF-328FAB30D4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9-417E-BFEF-328FAB30D4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A5A9-417E-BFEF-328FAB30D4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96-4FAC-9FD5-90E88F4391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6-4FAC-9FD5-90E88F4391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096-4FAC-9FD5-90E88F4391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D-4DA5-99B4-2511F5668E5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D-4DA5-99B4-2511F5668E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90D-4DA5-99B4-2511F5668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0D-4C50-9988-02085E2846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0D-4C50-9988-02085E28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86496"/>
      </c:lineChart>
      <c:catAx>
        <c:axId val="46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8649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675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F8-40D7-894A-AE1DDB1325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F8-40D7-894A-AE1DDB1325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F8-40D7-894A-AE1DDB1325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5F8-40D7-894A-AE1DDB1325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9-46AE-A644-5A34B5CA8B2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9-46AE-A644-5A34B5CA8B28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9-46AE-A644-5A34B5CA8B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4D9-46AE-A644-5A34B5CA8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B4-44F2-AD09-5252076F22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4-44F2-AD09-5252076F22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4-44F2-AD09-5252076F22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96B4-44F2-AD09-5252076F22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6-468C-8BB2-89CF74D759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6-468C-8BB2-89CF74D759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6-468C-8BB2-89CF74D759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506-468C-8BB2-89CF74D759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07-4F51-8AF3-F73BCFA92A0E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7-4F51-8AF3-F73BCFA92A0E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7-4F51-8AF3-F73BCFA92A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607-4F51-8AF3-F73BCFA92A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75-42B1-AA33-BE5688CF4F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75-42B1-AA33-BE5688CF4F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75-42B1-AA33-BE5688CF4F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075-42B1-AA33-BE5688CF4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F-4975-BC86-4A95FACE1C92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F-4975-BC86-4A95FACE1C92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F-4975-BC86-4A95FACE1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894F-4975-BC86-4A95FACE1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1-48E2-95A8-B0E3CB63E51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1-48E2-95A8-B0E3CB63E51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1-48E2-95A8-B0E3CB63E51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B1-48E2-95A8-B0E3CB63E5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02-43A2-A69E-B4A8FC7DF5B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2-43A2-A69E-B4A8FC7DF5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4602-43A2-A69E-B4A8FC7DF5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777098486605991"/>
          <c:y val="7.4036639626607934E-2"/>
          <c:w val="0.59618699309028556"/>
          <c:h val="0.8808737446861966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42-4B9F-92C5-5E55E6B20FF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42-4B9F-92C5-5E55E6B20FF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F42-4B9F-92C5-5E55E6B20FF9}"/>
              </c:ext>
            </c:extLst>
          </c:dPt>
          <c:dLbls>
            <c:dLbl>
              <c:idx val="0"/>
              <c:layout>
                <c:manualLayout>
                  <c:x val="1.2032187484363415E-2"/>
                  <c:y val="2.4691358024691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B9F-92C5-5E55E6B20FF9}"/>
                </c:ext>
              </c:extLst>
            </c:dLbl>
            <c:dLbl>
              <c:idx val="1"/>
              <c:layout>
                <c:manualLayout>
                  <c:x val="6.7692153732083329E-2"/>
                  <c:y val="-0.267489711934206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B9F-92C5-5E55E6B20FF9}"/>
                </c:ext>
              </c:extLst>
            </c:dLbl>
            <c:dLbl>
              <c:idx val="2"/>
              <c:layout>
                <c:manualLayout>
                  <c:x val="-1.4254925240064161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2-4B9F-92C5-5E55E6B20F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[1]Arkusz1!$A$56:$A$58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[1]Arkusz1!$B$56:$B$58</c:f>
              <c:numCache>
                <c:formatCode>General</c:formatCode>
                <c:ptCount val="3"/>
                <c:pt idx="0">
                  <c:v>7743</c:v>
                </c:pt>
                <c:pt idx="1">
                  <c:v>62089</c:v>
                </c:pt>
                <c:pt idx="2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2-4B9F-92C5-5E55E6B20F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softEdge rad="31750"/>
        </a:effectLst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0.92668024439920005"/>
          <c:y val="0.51515303963375869"/>
          <c:w val="6.4096305680730839E-2"/>
          <c:h val="0.174478467969281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0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49018169744907"/>
          <c:y val="4.673335289452988E-2"/>
          <c:w val="0.58450105863304869"/>
          <c:h val="0.915535439959768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8D-4B12-8E8F-4B32842E3971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8D-4B12-8E8F-4B32842E397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8D-4B12-8E8F-4B32842E3971}"/>
              </c:ext>
            </c:extLst>
          </c:dPt>
          <c:dLbls>
            <c:dLbl>
              <c:idx val="0"/>
              <c:layout>
                <c:manualLayout>
                  <c:x val="1.4076728985326739E-2"/>
                  <c:y val="2.51572327044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D-4B12-8E8F-4B32842E3971}"/>
                </c:ext>
              </c:extLst>
            </c:dLbl>
            <c:dLbl>
              <c:idx val="1"/>
              <c:layout>
                <c:manualLayout>
                  <c:x val="6.1040366439256602E-2"/>
                  <c:y val="-0.2473794549266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B12-8E8F-4B32842E3971}"/>
                </c:ext>
              </c:extLst>
            </c:dLbl>
            <c:dLbl>
              <c:idx val="2"/>
              <c:layout>
                <c:manualLayout>
                  <c:x val="-8.0421054573802248E-3"/>
                  <c:y val="1.25786163522009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B12-8E8F-4B32842E397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[1]Arkusz1!$C$56:$C$58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[1]Arkusz1!$D$56:$D$58</c:f>
              <c:numCache>
                <c:formatCode>General</c:formatCode>
                <c:ptCount val="3"/>
                <c:pt idx="0">
                  <c:v>496</c:v>
                </c:pt>
                <c:pt idx="1">
                  <c:v>3143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D-4B12-8E8F-4B32842E3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outerShdw blurRad="50800" dist="50800" dir="5400000" sx="1000" sy="1000" algn="ctr" rotWithShape="0">
            <a:srgbClr val="000000">
              <a:alpha val="99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r"/>
      <c:layout>
        <c:manualLayout>
          <c:xMode val="edge"/>
          <c:yMode val="edge"/>
          <c:x val="0.92464358452138495"/>
          <c:y val="0.50955414012721356"/>
          <c:w val="6.4096305680730839E-2"/>
          <c:h val="0.1777705145347397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Arkusz4!$B$55:$B$72</c:f>
              <c:numCache>
                <c:formatCode>General</c:formatCode>
                <c:ptCount val="18"/>
              </c:numCache>
            </c:numRef>
          </c:cat>
          <c:val>
            <c:numRef>
              <c:f>Arkusz4!$C$55:$C$72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A-4B9D-AB42-F0546B3AC02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Arkusz4!$B$55:$B$72</c:f>
              <c:numCache>
                <c:formatCode>General</c:formatCode>
                <c:ptCount val="18"/>
              </c:numCache>
            </c:numRef>
          </c:cat>
          <c:val>
            <c:numRef>
              <c:f>Arkusz4!$D$55:$D$72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A-4B9D-AB42-F0546B3A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4368"/>
        <c:axId val="47036672"/>
      </c:lineChart>
      <c:catAx>
        <c:axId val="470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3667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4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Arkusz4!$B$55:$B$72</c:f>
              <c:numCache>
                <c:formatCode>General</c:formatCode>
                <c:ptCount val="18"/>
              </c:numCache>
            </c:numRef>
          </c:cat>
          <c:val>
            <c:numRef>
              <c:f>Arkusz4!$C$55:$C$72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B-4546-BB54-4D099FA9A69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Arkusz4!$B$55:$B$72</c:f>
              <c:numCache>
                <c:formatCode>General</c:formatCode>
                <c:ptCount val="18"/>
              </c:numCache>
            </c:numRef>
          </c:cat>
          <c:val>
            <c:numRef>
              <c:f>Arkusz4!$D$55:$D$72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546-BB54-4D099FA9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3440"/>
        <c:axId val="47142016"/>
      </c:lineChart>
      <c:catAx>
        <c:axId val="470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420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53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11-4997-B0A5-08BE4A77CB6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11-4997-B0A5-08BE4A77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6320"/>
        <c:axId val="47150592"/>
      </c:lineChart>
      <c:catAx>
        <c:axId val="47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505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76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8D-48A6-98BC-67190FAF3A6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8D-48A6-98BC-67190FAF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76"/>
        <c:axId val="47114880"/>
      </c:lineChart>
      <c:catAx>
        <c:axId val="471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1488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A9-40EA-B35F-C128DCF0788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A9-40EA-B35F-C128DCF0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184"/>
        <c:axId val="47236608"/>
      </c:lineChart>
      <c:catAx>
        <c:axId val="471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366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9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DC-4B25-9D05-2DD6B710275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C-4B25-9D05-2DD6B71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23008"/>
        <c:axId val="47341952"/>
      </c:lineChart>
      <c:catAx>
        <c:axId val="473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4195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23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6-4704-A02A-1BCD41EDD7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6-4704-A02A-1BCD41ED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5584"/>
        <c:axId val="47397888"/>
      </c:lineChart>
      <c:catAx>
        <c:axId val="473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9788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B8-46C5-B418-99A63919F37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8-46C5-B418-99A63919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8752"/>
        <c:axId val="47441792"/>
      </c:lineChart>
      <c:catAx>
        <c:axId val="4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17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18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5-482D-8576-90D5CE0FA5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5-482D-8576-90D5CE0FA5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3F35-482D-8576-90D5CE0FA5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4-4EF4-B77D-FA6CA461623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44-4EF4-B77D-FA6CA461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2432"/>
        <c:axId val="47313664"/>
      </c:lineChart>
      <c:catAx>
        <c:axId val="4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36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8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E-428C-8FA8-0661CEB45F5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AE-428C-8FA8-0661CE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1136"/>
        <c:axId val="47533440"/>
      </c:lineChart>
      <c:catAx>
        <c:axId val="475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344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1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2-4D59-9412-710E00D822E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2-4D59-9412-710E00D8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7808"/>
        <c:axId val="47610112"/>
      </c:lineChart>
      <c:catAx>
        <c:axId val="476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1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1011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0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B-4AA5-A5B6-CC00D048C0C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2B-4AA5-A5B6-CC00D048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8064"/>
        <c:axId val="47449216"/>
      </c:lineChart>
      <c:catAx>
        <c:axId val="474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92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8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A-4E41-B9A7-1983492CC8D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8A-4E41-B9A7-1983492C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1040"/>
        <c:axId val="47648768"/>
      </c:lineChart>
      <c:catAx>
        <c:axId val="47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4876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F-46A7-B16F-39D2FA335838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F-46A7-B16F-39D2FA33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3728"/>
        <c:axId val="47676032"/>
      </c:lineChart>
      <c:catAx>
        <c:axId val="476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7603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79-441C-8F2B-29E04F41A294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79-441C-8F2B-29E04F41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912"/>
        <c:axId val="47801856"/>
      </c:lineChart>
      <c:catAx>
        <c:axId val="477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18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8-4F40-B2A9-C33D62EAF3FB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8-4F40-B2A9-C33D62EA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9872"/>
        <c:axId val="47710976"/>
      </c:lineChart>
      <c:catAx>
        <c:axId val="478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1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097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1-4914-B955-7065C0F61B9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1-4914-B955-7065C0F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8320"/>
        <c:axId val="47770624"/>
      </c:lineChart>
      <c:catAx>
        <c:axId val="4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7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706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68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3-4DDB-8E05-278FF81BB0AD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83-4DDB-8E05-278FF81B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7504"/>
        <c:axId val="47888256"/>
      </c:lineChart>
      <c:catAx>
        <c:axId val="478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882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90-43EC-843B-E7F22D9EEA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0-43EC-843B-E7F22D9EEA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490-43EC-843B-E7F22D9EEA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0-4749-8FD5-8A5747BC8B6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20-4749-8FD5-8A5747B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7312"/>
        <c:axId val="47928064"/>
      </c:lineChart>
      <c:catAx>
        <c:axId val="479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80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1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47-4E6C-A3AD-75578A10AC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47-4E6C-A3AD-75578A10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3504"/>
        <c:axId val="47975808"/>
      </c:lineChart>
      <c:catAx>
        <c:axId val="479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758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3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51-4373-877C-5F9C72A33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51-4373-877C-5F9C72A3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696"/>
        <c:axId val="48032000"/>
      </c:lineChart>
      <c:catAx>
        <c:axId val="48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32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2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B-4DA8-BD98-71A2327751C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5B-4DA8-BD98-71A23277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3344"/>
        <c:axId val="48080000"/>
      </c:lineChart>
      <c:catAx>
        <c:axId val="48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80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73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8-47C1-AE25-5E7ABD9831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58-47C1-AE25-5E7ABD9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0976"/>
        <c:axId val="48205824"/>
      </c:lineChart>
      <c:catAx>
        <c:axId val="4819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20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058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190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0914903811498"/>
          <c:y val="0.10897440944882029"/>
          <c:w val="0.85507246376811663"/>
          <c:h val="0.69471153846154265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[1]Arkusz2!$C$54</c:f>
              <c:strCache>
                <c:ptCount val="1"/>
                <c:pt idx="0">
                  <c:v>Ewidencyjna liczba osadzonych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[1]Arkusz2!$C$55:$C$67</c:f>
              <c:numCache>
                <c:formatCode>General</c:formatCode>
                <c:ptCount val="13"/>
                <c:pt idx="0">
                  <c:v>74042</c:v>
                </c:pt>
                <c:pt idx="1">
                  <c:v>73670</c:v>
                </c:pt>
                <c:pt idx="2">
                  <c:v>72900</c:v>
                </c:pt>
                <c:pt idx="3">
                  <c:v>72242</c:v>
                </c:pt>
                <c:pt idx="4">
                  <c:v>71771</c:v>
                </c:pt>
                <c:pt idx="5">
                  <c:v>70927</c:v>
                </c:pt>
                <c:pt idx="6">
                  <c:v>70316</c:v>
                </c:pt>
                <c:pt idx="7">
                  <c:v>70418</c:v>
                </c:pt>
                <c:pt idx="8">
                  <c:v>69682</c:v>
                </c:pt>
                <c:pt idx="9">
                  <c:v>69137</c:v>
                </c:pt>
                <c:pt idx="10">
                  <c:v>70097</c:v>
                </c:pt>
                <c:pt idx="11">
                  <c:v>70581</c:v>
                </c:pt>
                <c:pt idx="12">
                  <c:v>71050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A-46AE-9652-FBE840A1E264}"/>
            </c:ext>
          </c:extLst>
        </c:ser>
        <c:ser>
          <c:idx val="1"/>
          <c:order val="1"/>
          <c:tx>
            <c:strRef>
              <c:f>[1]Arkusz2!$D$58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</c:numCache>
            </c:numRef>
          </c:cat>
          <c:val>
            <c:numRef>
              <c:f>[1]Arkusz2!$D$59:$D$71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A-46AE-9652-FBE840A1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8416"/>
        <c:axId val="48270720"/>
      </c:lineChart>
      <c:catAx>
        <c:axId val="482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608695652173915"/>
              <c:y val="0.92467948717964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70720"/>
        <c:crossesAt val="67000"/>
        <c:auto val="1"/>
        <c:lblAlgn val="ctr"/>
        <c:lblOffset val="100"/>
        <c:tickLblSkip val="1"/>
        <c:tickMarkSkip val="1"/>
        <c:noMultiLvlLbl val="0"/>
      </c:catAx>
      <c:valAx>
        <c:axId val="48270720"/>
        <c:scaling>
          <c:orientation val="minMax"/>
          <c:max val="80000"/>
          <c:min val="670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6956521739130748E-3"/>
              <c:y val="0.4278846153848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68416"/>
        <c:crosses val="autoZero"/>
        <c:crossBetween val="between"/>
        <c:majorUnit val="1000"/>
        <c:minorUnit val="4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8D0-41F8-9572-63B15990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3408"/>
        <c:axId val="49353856"/>
      </c:barChart>
      <c:catAx>
        <c:axId val="48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35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9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93E-4031-A2AC-1E2BF429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816"/>
        <c:axId val="49412736"/>
      </c:barChart>
      <c:catAx>
        <c:axId val="494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A4-4E53-B316-11244E3B612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A4-4E53-B316-11244E3B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1456"/>
      </c:lineChart>
      <c:catAx>
        <c:axId val="4924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514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4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9A2B-4300-BB4E-85C11A7F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3008"/>
        <c:axId val="49404928"/>
      </c:barChart>
      <c:catAx>
        <c:axId val="494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83-48A5-80CF-9369AB32D8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83-48A5-80CF-9369AB32D86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5883-48A5-80CF-9369AB32D8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8-4137-8D5F-C4998B8C85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38-4137-8D5F-C4998B8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8624"/>
        <c:axId val="49507328"/>
      </c:lineChart>
      <c:catAx>
        <c:axId val="4941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732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8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31A-43F3-BB05-72F2F2FB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2544"/>
        <c:axId val="49454464"/>
      </c:barChart>
      <c:catAx>
        <c:axId val="494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81-4743-A795-AC29A76823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1-4743-A795-AC29A76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768"/>
        <c:axId val="49575808"/>
      </c:lineChart>
      <c:catAx>
        <c:axId val="4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758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5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0514-4B91-BBBF-95B5CCF5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16768"/>
        <c:axId val="49618944"/>
      </c:barChart>
      <c:catAx>
        <c:axId val="496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9-419A-9FE3-A2FFDF2AC86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99-419A-9FE3-A2FFDF2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9904"/>
        <c:axId val="49662208"/>
      </c:lineChart>
      <c:catAx>
        <c:axId val="496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22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5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F0D-4116-89A0-57A6A683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7264"/>
        <c:axId val="49717632"/>
      </c:barChart>
      <c:catAx>
        <c:axId val="49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0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5BF-B87A-1BE5D71284C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B9-45BF-B87A-1BE5D712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0032"/>
        <c:axId val="49822336"/>
      </c:lineChart>
      <c:catAx>
        <c:axId val="498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233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6D08-4A6A-A573-9FFBA633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6912"/>
        <c:axId val="49861376"/>
      </c:barChart>
      <c:catAx>
        <c:axId val="49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1-4C67-8B85-C14B301BF2D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1-4C67-8B85-C14B301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0528"/>
        <c:axId val="49912832"/>
      </c:lineChart>
      <c:catAx>
        <c:axId val="49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12832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0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88E-4B09-B446-FD21BA3D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33312"/>
        <c:axId val="49763456"/>
      </c:barChart>
      <c:catAx>
        <c:axId val="4993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6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3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4-4602-BD50-E878E2483C3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4-4602-BD50-E878E2483C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C54-4602-BD50-E878E2483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2-4AA8-B46C-1A2F0522551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D2-4AA8-B46C-1A2F0522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5120"/>
        <c:axId val="50007424"/>
      </c:lineChart>
      <c:catAx>
        <c:axId val="50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7424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01.07.1996 d0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F84-4C4A-A21C-84797510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904"/>
        <c:axId val="50058752"/>
      </c:barChart>
      <c:catAx>
        <c:axId val="50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D9-4C09-81E9-7C983879990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D9-4C09-81E9-7C983879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520"/>
        <c:axId val="50118656"/>
      </c:lineChart>
      <c:catAx>
        <c:axId val="5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186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91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43A-4936-A2F0-04BCBF54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6960"/>
        <c:axId val="50218880"/>
      </c:barChart>
      <c:catAx>
        <c:axId val="50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0-449A-9161-9DCBA344F219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60-449A-9161-9DCBA34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3936"/>
        <c:axId val="50139520"/>
      </c:lineChart>
      <c:catAx>
        <c:axId val="50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39520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6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EEA-4F53-A7B1-A85DE797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496"/>
      </c:barChart>
      <c:catAx>
        <c:axId val="501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6-485A-BDDC-A88A863EFBA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6-485A-BDDC-A88A863E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0336"/>
        <c:axId val="50361088"/>
      </c:lineChart>
      <c:catAx>
        <c:axId val="5035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1088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033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391-46CD-B584-1D0E65C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84"/>
        <c:axId val="50469504"/>
      </c:barChart>
      <c:catAx>
        <c:axId val="504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7-4E75-88A4-7A8A9E525BB5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7-4E75-88A4-7A8A9E5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4816"/>
        <c:axId val="50504832"/>
      </c:lineChart>
      <c:catAx>
        <c:axId val="50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4832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481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993-4557-9A0A-01BBF7AE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66272"/>
        <c:axId val="50568192"/>
      </c:barChart>
      <c:catAx>
        <c:axId val="5056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hyperlink" Target="#'spis tre&#347;ci'!C5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8.xml"/><Relationship Id="rId18" Type="http://schemas.openxmlformats.org/officeDocument/2006/relationships/chart" Target="../charts/chart93.xml"/><Relationship Id="rId26" Type="http://schemas.openxmlformats.org/officeDocument/2006/relationships/chart" Target="../charts/chart101.xml"/><Relationship Id="rId3" Type="http://schemas.openxmlformats.org/officeDocument/2006/relationships/chart" Target="../charts/chart78.xml"/><Relationship Id="rId21" Type="http://schemas.openxmlformats.org/officeDocument/2006/relationships/chart" Target="../charts/chart96.xml"/><Relationship Id="rId34" Type="http://schemas.openxmlformats.org/officeDocument/2006/relationships/hyperlink" Target="#'spis tre&#347;ci'!C5"/><Relationship Id="rId7" Type="http://schemas.openxmlformats.org/officeDocument/2006/relationships/chart" Target="../charts/chart82.xml"/><Relationship Id="rId12" Type="http://schemas.openxmlformats.org/officeDocument/2006/relationships/chart" Target="../charts/chart87.xml"/><Relationship Id="rId17" Type="http://schemas.openxmlformats.org/officeDocument/2006/relationships/chart" Target="../charts/chart92.xml"/><Relationship Id="rId25" Type="http://schemas.openxmlformats.org/officeDocument/2006/relationships/chart" Target="../charts/chart100.xml"/><Relationship Id="rId33" Type="http://schemas.openxmlformats.org/officeDocument/2006/relationships/chart" Target="../charts/chart108.xml"/><Relationship Id="rId2" Type="http://schemas.openxmlformats.org/officeDocument/2006/relationships/chart" Target="../charts/chart77.xml"/><Relationship Id="rId16" Type="http://schemas.openxmlformats.org/officeDocument/2006/relationships/chart" Target="../charts/chart91.xml"/><Relationship Id="rId20" Type="http://schemas.openxmlformats.org/officeDocument/2006/relationships/chart" Target="../charts/chart95.xml"/><Relationship Id="rId29" Type="http://schemas.openxmlformats.org/officeDocument/2006/relationships/chart" Target="../charts/chart104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11" Type="http://schemas.openxmlformats.org/officeDocument/2006/relationships/chart" Target="../charts/chart86.xml"/><Relationship Id="rId24" Type="http://schemas.openxmlformats.org/officeDocument/2006/relationships/chart" Target="../charts/chart99.xml"/><Relationship Id="rId32" Type="http://schemas.openxmlformats.org/officeDocument/2006/relationships/chart" Target="../charts/chart107.xml"/><Relationship Id="rId5" Type="http://schemas.openxmlformats.org/officeDocument/2006/relationships/chart" Target="../charts/chart80.xml"/><Relationship Id="rId15" Type="http://schemas.openxmlformats.org/officeDocument/2006/relationships/chart" Target="../charts/chart90.xml"/><Relationship Id="rId23" Type="http://schemas.openxmlformats.org/officeDocument/2006/relationships/chart" Target="../charts/chart98.xml"/><Relationship Id="rId28" Type="http://schemas.openxmlformats.org/officeDocument/2006/relationships/chart" Target="../charts/chart103.xml"/><Relationship Id="rId10" Type="http://schemas.openxmlformats.org/officeDocument/2006/relationships/chart" Target="../charts/chart85.xml"/><Relationship Id="rId19" Type="http://schemas.openxmlformats.org/officeDocument/2006/relationships/chart" Target="../charts/chart94.xml"/><Relationship Id="rId31" Type="http://schemas.openxmlformats.org/officeDocument/2006/relationships/chart" Target="../charts/chart106.xml"/><Relationship Id="rId4" Type="http://schemas.openxmlformats.org/officeDocument/2006/relationships/chart" Target="../charts/chart79.xml"/><Relationship Id="rId9" Type="http://schemas.openxmlformats.org/officeDocument/2006/relationships/chart" Target="../charts/chart84.xml"/><Relationship Id="rId14" Type="http://schemas.openxmlformats.org/officeDocument/2006/relationships/chart" Target="../charts/chart89.xml"/><Relationship Id="rId22" Type="http://schemas.openxmlformats.org/officeDocument/2006/relationships/chart" Target="../charts/chart97.xml"/><Relationship Id="rId27" Type="http://schemas.openxmlformats.org/officeDocument/2006/relationships/chart" Target="../charts/chart102.xml"/><Relationship Id="rId30" Type="http://schemas.openxmlformats.org/officeDocument/2006/relationships/chart" Target="../charts/chart105.xml"/><Relationship Id="rId8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0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hyperlink" Target="#'spis tre&#347;ci'!C5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1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3.xml"/><Relationship Id="rId3" Type="http://schemas.openxmlformats.org/officeDocument/2006/relationships/chart" Target="../charts/chart118.xml"/><Relationship Id="rId7" Type="http://schemas.openxmlformats.org/officeDocument/2006/relationships/chart" Target="../charts/chart122.xml"/><Relationship Id="rId12" Type="http://schemas.openxmlformats.org/officeDocument/2006/relationships/hyperlink" Target="#'spis tre&#347;ci'!C5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6" Type="http://schemas.openxmlformats.org/officeDocument/2006/relationships/chart" Target="../charts/chart121.xml"/><Relationship Id="rId11" Type="http://schemas.openxmlformats.org/officeDocument/2006/relationships/chart" Target="../charts/chart126.xml"/><Relationship Id="rId5" Type="http://schemas.openxmlformats.org/officeDocument/2006/relationships/chart" Target="../charts/chart120.xml"/><Relationship Id="rId10" Type="http://schemas.openxmlformats.org/officeDocument/2006/relationships/chart" Target="../charts/chart125.xml"/><Relationship Id="rId4" Type="http://schemas.openxmlformats.org/officeDocument/2006/relationships/chart" Target="../charts/chart119.xml"/><Relationship Id="rId9" Type="http://schemas.openxmlformats.org/officeDocument/2006/relationships/chart" Target="../charts/chart12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18" Type="http://schemas.openxmlformats.org/officeDocument/2006/relationships/chart" Target="../charts/chart144.xml"/><Relationship Id="rId3" Type="http://schemas.openxmlformats.org/officeDocument/2006/relationships/chart" Target="../charts/chart129.xml"/><Relationship Id="rId21" Type="http://schemas.openxmlformats.org/officeDocument/2006/relationships/chart" Target="../charts/chart147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17" Type="http://schemas.openxmlformats.org/officeDocument/2006/relationships/chart" Target="../charts/chart143.xml"/><Relationship Id="rId2" Type="http://schemas.openxmlformats.org/officeDocument/2006/relationships/chart" Target="../charts/chart128.xml"/><Relationship Id="rId16" Type="http://schemas.openxmlformats.org/officeDocument/2006/relationships/chart" Target="../charts/chart142.xml"/><Relationship Id="rId20" Type="http://schemas.openxmlformats.org/officeDocument/2006/relationships/chart" Target="../charts/chart146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24" Type="http://schemas.openxmlformats.org/officeDocument/2006/relationships/hyperlink" Target="#'spis tre&#347;ci'!C5"/><Relationship Id="rId5" Type="http://schemas.openxmlformats.org/officeDocument/2006/relationships/chart" Target="../charts/chart131.xml"/><Relationship Id="rId15" Type="http://schemas.openxmlformats.org/officeDocument/2006/relationships/chart" Target="../charts/chart141.xml"/><Relationship Id="rId23" Type="http://schemas.openxmlformats.org/officeDocument/2006/relationships/chart" Target="../charts/chart149.xml"/><Relationship Id="rId10" Type="http://schemas.openxmlformats.org/officeDocument/2006/relationships/chart" Target="../charts/chart136.xml"/><Relationship Id="rId19" Type="http://schemas.openxmlformats.org/officeDocument/2006/relationships/chart" Target="../charts/chart145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Relationship Id="rId22" Type="http://schemas.openxmlformats.org/officeDocument/2006/relationships/chart" Target="../charts/chart14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5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5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hyperlink" Target="#'spis tre&#347;ci'!C5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3.xml"/><Relationship Id="rId1" Type="http://schemas.openxmlformats.org/officeDocument/2006/relationships/hyperlink" Target="#'spis tre&#347;ci'!C5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13" Type="http://schemas.openxmlformats.org/officeDocument/2006/relationships/chart" Target="../charts/chart166.xml"/><Relationship Id="rId18" Type="http://schemas.openxmlformats.org/officeDocument/2006/relationships/chart" Target="../charts/chart171.xml"/><Relationship Id="rId3" Type="http://schemas.openxmlformats.org/officeDocument/2006/relationships/chart" Target="../charts/chart156.xml"/><Relationship Id="rId21" Type="http://schemas.openxmlformats.org/officeDocument/2006/relationships/chart" Target="../charts/chart174.xml"/><Relationship Id="rId7" Type="http://schemas.openxmlformats.org/officeDocument/2006/relationships/chart" Target="../charts/chart160.xml"/><Relationship Id="rId12" Type="http://schemas.openxmlformats.org/officeDocument/2006/relationships/chart" Target="../charts/chart165.xml"/><Relationship Id="rId17" Type="http://schemas.openxmlformats.org/officeDocument/2006/relationships/chart" Target="../charts/chart170.xml"/><Relationship Id="rId2" Type="http://schemas.openxmlformats.org/officeDocument/2006/relationships/chart" Target="../charts/chart155.xml"/><Relationship Id="rId16" Type="http://schemas.openxmlformats.org/officeDocument/2006/relationships/chart" Target="../charts/chart169.xml"/><Relationship Id="rId20" Type="http://schemas.openxmlformats.org/officeDocument/2006/relationships/chart" Target="../charts/chart173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11" Type="http://schemas.openxmlformats.org/officeDocument/2006/relationships/chart" Target="../charts/chart164.xml"/><Relationship Id="rId24" Type="http://schemas.openxmlformats.org/officeDocument/2006/relationships/hyperlink" Target="#'spis tre&#347;ci'!C5"/><Relationship Id="rId5" Type="http://schemas.openxmlformats.org/officeDocument/2006/relationships/chart" Target="../charts/chart158.xml"/><Relationship Id="rId15" Type="http://schemas.openxmlformats.org/officeDocument/2006/relationships/chart" Target="../charts/chart168.xml"/><Relationship Id="rId23" Type="http://schemas.openxmlformats.org/officeDocument/2006/relationships/chart" Target="../charts/chart176.xml"/><Relationship Id="rId10" Type="http://schemas.openxmlformats.org/officeDocument/2006/relationships/chart" Target="../charts/chart163.xml"/><Relationship Id="rId19" Type="http://schemas.openxmlformats.org/officeDocument/2006/relationships/chart" Target="../charts/chart172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Relationship Id="rId14" Type="http://schemas.openxmlformats.org/officeDocument/2006/relationships/chart" Target="../charts/chart167.xml"/><Relationship Id="rId22" Type="http://schemas.openxmlformats.org/officeDocument/2006/relationships/chart" Target="../charts/chart17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89.xml"/><Relationship Id="rId18" Type="http://schemas.openxmlformats.org/officeDocument/2006/relationships/chart" Target="../charts/chart194.xml"/><Relationship Id="rId26" Type="http://schemas.openxmlformats.org/officeDocument/2006/relationships/chart" Target="../charts/chart202.xml"/><Relationship Id="rId3" Type="http://schemas.openxmlformats.org/officeDocument/2006/relationships/chart" Target="../charts/chart179.xml"/><Relationship Id="rId21" Type="http://schemas.openxmlformats.org/officeDocument/2006/relationships/chart" Target="../charts/chart197.xml"/><Relationship Id="rId34" Type="http://schemas.openxmlformats.org/officeDocument/2006/relationships/chart" Target="../charts/chart210.xml"/><Relationship Id="rId7" Type="http://schemas.openxmlformats.org/officeDocument/2006/relationships/chart" Target="../charts/chart183.xml"/><Relationship Id="rId12" Type="http://schemas.openxmlformats.org/officeDocument/2006/relationships/chart" Target="../charts/chart188.xml"/><Relationship Id="rId17" Type="http://schemas.openxmlformats.org/officeDocument/2006/relationships/chart" Target="../charts/chart193.xml"/><Relationship Id="rId25" Type="http://schemas.openxmlformats.org/officeDocument/2006/relationships/chart" Target="../charts/chart201.xml"/><Relationship Id="rId33" Type="http://schemas.openxmlformats.org/officeDocument/2006/relationships/chart" Target="../charts/chart209.xml"/><Relationship Id="rId2" Type="http://schemas.openxmlformats.org/officeDocument/2006/relationships/chart" Target="../charts/chart178.xml"/><Relationship Id="rId16" Type="http://schemas.openxmlformats.org/officeDocument/2006/relationships/chart" Target="../charts/chart192.xml"/><Relationship Id="rId20" Type="http://schemas.openxmlformats.org/officeDocument/2006/relationships/chart" Target="../charts/chart196.xml"/><Relationship Id="rId29" Type="http://schemas.openxmlformats.org/officeDocument/2006/relationships/chart" Target="../charts/chart205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11" Type="http://schemas.openxmlformats.org/officeDocument/2006/relationships/chart" Target="../charts/chart187.xml"/><Relationship Id="rId24" Type="http://schemas.openxmlformats.org/officeDocument/2006/relationships/chart" Target="../charts/chart200.xml"/><Relationship Id="rId32" Type="http://schemas.openxmlformats.org/officeDocument/2006/relationships/chart" Target="../charts/chart208.xml"/><Relationship Id="rId5" Type="http://schemas.openxmlformats.org/officeDocument/2006/relationships/chart" Target="../charts/chart181.xml"/><Relationship Id="rId15" Type="http://schemas.openxmlformats.org/officeDocument/2006/relationships/chart" Target="../charts/chart191.xml"/><Relationship Id="rId23" Type="http://schemas.openxmlformats.org/officeDocument/2006/relationships/chart" Target="../charts/chart199.xml"/><Relationship Id="rId28" Type="http://schemas.openxmlformats.org/officeDocument/2006/relationships/chart" Target="../charts/chart204.xml"/><Relationship Id="rId10" Type="http://schemas.openxmlformats.org/officeDocument/2006/relationships/chart" Target="../charts/chart186.xml"/><Relationship Id="rId19" Type="http://schemas.openxmlformats.org/officeDocument/2006/relationships/chart" Target="../charts/chart195.xml"/><Relationship Id="rId31" Type="http://schemas.openxmlformats.org/officeDocument/2006/relationships/chart" Target="../charts/chart207.xml"/><Relationship Id="rId4" Type="http://schemas.openxmlformats.org/officeDocument/2006/relationships/chart" Target="../charts/chart180.xml"/><Relationship Id="rId9" Type="http://schemas.openxmlformats.org/officeDocument/2006/relationships/chart" Target="../charts/chart185.xml"/><Relationship Id="rId14" Type="http://schemas.openxmlformats.org/officeDocument/2006/relationships/chart" Target="../charts/chart190.xml"/><Relationship Id="rId22" Type="http://schemas.openxmlformats.org/officeDocument/2006/relationships/chart" Target="../charts/chart198.xml"/><Relationship Id="rId27" Type="http://schemas.openxmlformats.org/officeDocument/2006/relationships/chart" Target="../charts/chart203.xml"/><Relationship Id="rId30" Type="http://schemas.openxmlformats.org/officeDocument/2006/relationships/chart" Target="../charts/chart206.xml"/><Relationship Id="rId35" Type="http://schemas.openxmlformats.org/officeDocument/2006/relationships/hyperlink" Target="#'spis tre&#347;ci'!C5"/><Relationship Id="rId8" Type="http://schemas.openxmlformats.org/officeDocument/2006/relationships/chart" Target="../charts/chart18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3.xml"/><Relationship Id="rId2" Type="http://schemas.openxmlformats.org/officeDocument/2006/relationships/chart" Target="../charts/chart212.xml"/><Relationship Id="rId1" Type="http://schemas.openxmlformats.org/officeDocument/2006/relationships/chart" Target="../charts/chart211.xml"/><Relationship Id="rId4" Type="http://schemas.openxmlformats.org/officeDocument/2006/relationships/hyperlink" Target="#'spis tre&#347;ci'!C5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1.xml"/><Relationship Id="rId3" Type="http://schemas.openxmlformats.org/officeDocument/2006/relationships/chart" Target="../charts/chart216.xml"/><Relationship Id="rId7" Type="http://schemas.openxmlformats.org/officeDocument/2006/relationships/chart" Target="../charts/chart220.xml"/><Relationship Id="rId2" Type="http://schemas.openxmlformats.org/officeDocument/2006/relationships/chart" Target="../charts/chart215.xml"/><Relationship Id="rId1" Type="http://schemas.openxmlformats.org/officeDocument/2006/relationships/chart" Target="../charts/chart214.xml"/><Relationship Id="rId6" Type="http://schemas.openxmlformats.org/officeDocument/2006/relationships/chart" Target="../charts/chart219.xml"/><Relationship Id="rId5" Type="http://schemas.openxmlformats.org/officeDocument/2006/relationships/chart" Target="../charts/chart218.xml"/><Relationship Id="rId4" Type="http://schemas.openxmlformats.org/officeDocument/2006/relationships/chart" Target="../charts/chart217.xml"/><Relationship Id="rId9" Type="http://schemas.openxmlformats.org/officeDocument/2006/relationships/hyperlink" Target="#'spis tre&#347;ci'!C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9.xml"/><Relationship Id="rId13" Type="http://schemas.openxmlformats.org/officeDocument/2006/relationships/chart" Target="../charts/chart234.xml"/><Relationship Id="rId3" Type="http://schemas.openxmlformats.org/officeDocument/2006/relationships/chart" Target="../charts/chart224.xml"/><Relationship Id="rId7" Type="http://schemas.openxmlformats.org/officeDocument/2006/relationships/chart" Target="../charts/chart228.xml"/><Relationship Id="rId12" Type="http://schemas.openxmlformats.org/officeDocument/2006/relationships/chart" Target="../charts/chart233.xml"/><Relationship Id="rId17" Type="http://schemas.openxmlformats.org/officeDocument/2006/relationships/hyperlink" Target="#'spis tre&#347;ci'!C5"/><Relationship Id="rId2" Type="http://schemas.openxmlformats.org/officeDocument/2006/relationships/chart" Target="../charts/chart223.xml"/><Relationship Id="rId16" Type="http://schemas.openxmlformats.org/officeDocument/2006/relationships/chart" Target="../charts/chart237.xml"/><Relationship Id="rId1" Type="http://schemas.openxmlformats.org/officeDocument/2006/relationships/chart" Target="../charts/chart222.xml"/><Relationship Id="rId6" Type="http://schemas.openxmlformats.org/officeDocument/2006/relationships/chart" Target="../charts/chart227.xml"/><Relationship Id="rId11" Type="http://schemas.openxmlformats.org/officeDocument/2006/relationships/chart" Target="../charts/chart232.xml"/><Relationship Id="rId5" Type="http://schemas.openxmlformats.org/officeDocument/2006/relationships/chart" Target="../charts/chart226.xml"/><Relationship Id="rId15" Type="http://schemas.openxmlformats.org/officeDocument/2006/relationships/chart" Target="../charts/chart236.xml"/><Relationship Id="rId10" Type="http://schemas.openxmlformats.org/officeDocument/2006/relationships/chart" Target="../charts/chart231.xml"/><Relationship Id="rId4" Type="http://schemas.openxmlformats.org/officeDocument/2006/relationships/chart" Target="../charts/chart225.xml"/><Relationship Id="rId9" Type="http://schemas.openxmlformats.org/officeDocument/2006/relationships/chart" Target="../charts/chart230.xml"/><Relationship Id="rId14" Type="http://schemas.openxmlformats.org/officeDocument/2006/relationships/chart" Target="../charts/chart2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5.xml"/><Relationship Id="rId3" Type="http://schemas.openxmlformats.org/officeDocument/2006/relationships/chart" Target="../charts/chart240.xml"/><Relationship Id="rId7" Type="http://schemas.openxmlformats.org/officeDocument/2006/relationships/chart" Target="../charts/chart244.xml"/><Relationship Id="rId2" Type="http://schemas.openxmlformats.org/officeDocument/2006/relationships/chart" Target="../charts/chart239.xml"/><Relationship Id="rId1" Type="http://schemas.openxmlformats.org/officeDocument/2006/relationships/chart" Target="../charts/chart238.xml"/><Relationship Id="rId6" Type="http://schemas.openxmlformats.org/officeDocument/2006/relationships/chart" Target="../charts/chart243.xml"/><Relationship Id="rId5" Type="http://schemas.openxmlformats.org/officeDocument/2006/relationships/chart" Target="../charts/chart242.xml"/><Relationship Id="rId10" Type="http://schemas.openxmlformats.org/officeDocument/2006/relationships/chart" Target="../charts/chart246.xml"/><Relationship Id="rId4" Type="http://schemas.openxmlformats.org/officeDocument/2006/relationships/chart" Target="../charts/chart241.xml"/><Relationship Id="rId9" Type="http://schemas.openxmlformats.org/officeDocument/2006/relationships/hyperlink" Target="#'spis tre&#347;ci'!C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248.xml"/><Relationship Id="rId1" Type="http://schemas.openxmlformats.org/officeDocument/2006/relationships/chart" Target="../charts/chart24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pis tre&#347;ci'!C5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spis tre&#347;ci'!C5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8" name="Chart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3" name="Chart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4" name="Chart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5" name="Chart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6" name="Chart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7" name="Chart 33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8" name="Chart 34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9" name="Chart 35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1" name="Chart 3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2" name="Chart 38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4" name="Chart 40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5" name="Chart 4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6" name="Chart 4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0" name="Chart 46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4" name="Chart 50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5" name="Chart 5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6" name="Chart 5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123826</xdr:colOff>
      <xdr:row>14</xdr:row>
      <xdr:rowOff>123825</xdr:rowOff>
    </xdr:from>
    <xdr:to>
      <xdr:col>8</xdr:col>
      <xdr:colOff>19051</xdr:colOff>
      <xdr:row>38</xdr:row>
      <xdr:rowOff>19050</xdr:rowOff>
    </xdr:to>
    <xdr:graphicFrame macro="">
      <xdr:nvGraphicFramePr>
        <xdr:cNvPr id="55" name="Chart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123826</xdr:colOff>
      <xdr:row>41</xdr:row>
      <xdr:rowOff>38101</xdr:rowOff>
    </xdr:from>
    <xdr:to>
      <xdr:col>8</xdr:col>
      <xdr:colOff>19051</xdr:colOff>
      <xdr:row>63</xdr:row>
      <xdr:rowOff>142875</xdr:rowOff>
    </xdr:to>
    <xdr:graphicFrame macro="">
      <xdr:nvGraphicFramePr>
        <xdr:cNvPr id="56" name="Ch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6</xdr:col>
      <xdr:colOff>381000</xdr:colOff>
      <xdr:row>64</xdr:row>
      <xdr:rowOff>66675</xdr:rowOff>
    </xdr:from>
    <xdr:ext cx="1028700" cy="400050"/>
    <xdr:sp macro="" textlink="">
      <xdr:nvSpPr>
        <xdr:cNvPr id="57" name="Strzałka w górę 5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 bwMode="auto">
        <a:xfrm>
          <a:off x="4371975" y="10848975"/>
          <a:ext cx="1028700" cy="400050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6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5114925" y="57150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>
              <a:solidFill>
                <a:sysClr val="windowText" lastClr="000000"/>
              </a:solidFill>
            </a:rPr>
            <a:t>Powrót do spisu treści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31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5124450" y="9277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0" name="Chart 14">
          <a:extLst>
            <a:ext uri="{FF2B5EF4-FFF2-40B4-BE49-F238E27FC236}">
              <a16:creationId xmlns:a16="http://schemas.microsoft.com/office/drawing/2014/main" id="{00000000-0008-0000-0D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2" name="Chart 16">
          <a:extLst>
            <a:ext uri="{FF2B5EF4-FFF2-40B4-BE49-F238E27FC236}">
              <a16:creationId xmlns:a16="http://schemas.microsoft.com/office/drawing/2014/main" id="{00000000-0008-0000-0D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3" name="Chart 17">
          <a:extLst>
            <a:ext uri="{FF2B5EF4-FFF2-40B4-BE49-F238E27FC236}">
              <a16:creationId xmlns:a16="http://schemas.microsoft.com/office/drawing/2014/main" id="{00000000-0008-0000-0D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4" name="Chart 18">
          <a:extLst>
            <a:ext uri="{FF2B5EF4-FFF2-40B4-BE49-F238E27FC236}">
              <a16:creationId xmlns:a16="http://schemas.microsoft.com/office/drawing/2014/main" id="{00000000-0008-0000-0D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5" name="Chart 19">
          <a:extLst>
            <a:ext uri="{FF2B5EF4-FFF2-40B4-BE49-F238E27FC236}">
              <a16:creationId xmlns:a16="http://schemas.microsoft.com/office/drawing/2014/main" id="{00000000-0008-0000-0D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6" name="Chart 20">
          <a:extLst>
            <a:ext uri="{FF2B5EF4-FFF2-40B4-BE49-F238E27FC236}">
              <a16:creationId xmlns:a16="http://schemas.microsoft.com/office/drawing/2014/main" id="{00000000-0008-0000-0D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7" name="Chart 21">
          <a:extLst>
            <a:ext uri="{FF2B5EF4-FFF2-40B4-BE49-F238E27FC236}">
              <a16:creationId xmlns:a16="http://schemas.microsoft.com/office/drawing/2014/main" id="{00000000-0008-0000-0D00-00001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8" name="Chart 22">
          <a:extLst>
            <a:ext uri="{FF2B5EF4-FFF2-40B4-BE49-F238E27FC236}">
              <a16:creationId xmlns:a16="http://schemas.microsoft.com/office/drawing/2014/main" id="{00000000-0008-0000-0D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9" name="Chart 23">
          <a:extLst>
            <a:ext uri="{FF2B5EF4-FFF2-40B4-BE49-F238E27FC236}">
              <a16:creationId xmlns:a16="http://schemas.microsoft.com/office/drawing/2014/main" id="{00000000-0008-0000-0D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0" name="Chart 24">
          <a:extLst>
            <a:ext uri="{FF2B5EF4-FFF2-40B4-BE49-F238E27FC236}">
              <a16:creationId xmlns:a16="http://schemas.microsoft.com/office/drawing/2014/main" id="{00000000-0008-0000-0D00-00001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1" name="Chart 25">
          <a:extLst>
            <a:ext uri="{FF2B5EF4-FFF2-40B4-BE49-F238E27FC236}">
              <a16:creationId xmlns:a16="http://schemas.microsoft.com/office/drawing/2014/main" id="{00000000-0008-0000-0D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2" name="Chart 26">
          <a:extLst>
            <a:ext uri="{FF2B5EF4-FFF2-40B4-BE49-F238E27FC236}">
              <a16:creationId xmlns:a16="http://schemas.microsoft.com/office/drawing/2014/main" id="{00000000-0008-0000-0D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3" name="Chart 27">
          <a:extLst>
            <a:ext uri="{FF2B5EF4-FFF2-40B4-BE49-F238E27FC236}">
              <a16:creationId xmlns:a16="http://schemas.microsoft.com/office/drawing/2014/main" id="{00000000-0008-0000-0D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4" name="Chart 28">
          <a:extLst>
            <a:ext uri="{FF2B5EF4-FFF2-40B4-BE49-F238E27FC236}">
              <a16:creationId xmlns:a16="http://schemas.microsoft.com/office/drawing/2014/main" id="{00000000-0008-0000-0D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7" name="Chart 31">
          <a:extLst>
            <a:ext uri="{FF2B5EF4-FFF2-40B4-BE49-F238E27FC236}">
              <a16:creationId xmlns:a16="http://schemas.microsoft.com/office/drawing/2014/main" id="{00000000-0008-0000-0D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8" name="Chart 32">
          <a:extLst>
            <a:ext uri="{FF2B5EF4-FFF2-40B4-BE49-F238E27FC236}">
              <a16:creationId xmlns:a16="http://schemas.microsoft.com/office/drawing/2014/main" id="{00000000-0008-0000-0D00-00002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9" name="Chart 33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0" name="Chart 34">
          <a:extLst>
            <a:ext uri="{FF2B5EF4-FFF2-40B4-BE49-F238E27FC236}">
              <a16:creationId xmlns:a16="http://schemas.microsoft.com/office/drawing/2014/main" id="{00000000-0008-0000-0D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1" name="Chart 35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2" name="Chart 36">
          <a:extLst>
            <a:ext uri="{FF2B5EF4-FFF2-40B4-BE49-F238E27FC236}">
              <a16:creationId xmlns:a16="http://schemas.microsoft.com/office/drawing/2014/main" id="{00000000-0008-0000-0D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3" name="Chart 37">
          <a:extLst>
            <a:ext uri="{FF2B5EF4-FFF2-40B4-BE49-F238E27FC236}">
              <a16:creationId xmlns:a16="http://schemas.microsoft.com/office/drawing/2014/main" id="{00000000-0008-0000-0D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4" name="Chart 38">
          <a:extLst>
            <a:ext uri="{FF2B5EF4-FFF2-40B4-BE49-F238E27FC236}">
              <a16:creationId xmlns:a16="http://schemas.microsoft.com/office/drawing/2014/main" id="{00000000-0008-0000-0D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5" name="Chart 39">
          <a:extLst>
            <a:ext uri="{FF2B5EF4-FFF2-40B4-BE49-F238E27FC236}">
              <a16:creationId xmlns:a16="http://schemas.microsoft.com/office/drawing/2014/main" id="{00000000-0008-0000-0D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6" name="Chart 40">
          <a:extLst>
            <a:ext uri="{FF2B5EF4-FFF2-40B4-BE49-F238E27FC236}">
              <a16:creationId xmlns:a16="http://schemas.microsoft.com/office/drawing/2014/main" id="{00000000-0008-0000-0D00-00002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7" name="Chart 41">
          <a:extLst>
            <a:ext uri="{FF2B5EF4-FFF2-40B4-BE49-F238E27FC236}">
              <a16:creationId xmlns:a16="http://schemas.microsoft.com/office/drawing/2014/main" id="{00000000-0008-0000-0D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8" name="Chart 42">
          <a:extLst>
            <a:ext uri="{FF2B5EF4-FFF2-40B4-BE49-F238E27FC236}">
              <a16:creationId xmlns:a16="http://schemas.microsoft.com/office/drawing/2014/main" id="{00000000-0008-0000-0D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9" name="Chart 43">
          <a:extLst>
            <a:ext uri="{FF2B5EF4-FFF2-40B4-BE49-F238E27FC236}">
              <a16:creationId xmlns:a16="http://schemas.microsoft.com/office/drawing/2014/main" id="{00000000-0008-0000-0D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0" name="Chart 44">
          <a:extLst>
            <a:ext uri="{FF2B5EF4-FFF2-40B4-BE49-F238E27FC236}">
              <a16:creationId xmlns:a16="http://schemas.microsoft.com/office/drawing/2014/main" id="{00000000-0008-0000-0D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1" name="Chart 45">
          <a:extLst>
            <a:ext uri="{FF2B5EF4-FFF2-40B4-BE49-F238E27FC236}">
              <a16:creationId xmlns:a16="http://schemas.microsoft.com/office/drawing/2014/main" id="{00000000-0008-0000-0D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2" name="Chart 46">
          <a:extLst>
            <a:ext uri="{FF2B5EF4-FFF2-40B4-BE49-F238E27FC236}">
              <a16:creationId xmlns:a16="http://schemas.microsoft.com/office/drawing/2014/main" id="{00000000-0008-0000-0D00-00002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3" name="Chart 47">
          <a:extLst>
            <a:ext uri="{FF2B5EF4-FFF2-40B4-BE49-F238E27FC236}">
              <a16:creationId xmlns:a16="http://schemas.microsoft.com/office/drawing/2014/main" id="{00000000-0008-0000-0D00-00002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4" name="Chart 48">
          <a:extLst>
            <a:ext uri="{FF2B5EF4-FFF2-40B4-BE49-F238E27FC236}">
              <a16:creationId xmlns:a16="http://schemas.microsoft.com/office/drawing/2014/main" id="{00000000-0008-0000-0D00-00003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9526</xdr:colOff>
      <xdr:row>14</xdr:row>
      <xdr:rowOff>123825</xdr:rowOff>
    </xdr:from>
    <xdr:to>
      <xdr:col>7</xdr:col>
      <xdr:colOff>790575</xdr:colOff>
      <xdr:row>36</xdr:row>
      <xdr:rowOff>95250</xdr:rowOff>
    </xdr:to>
    <xdr:graphicFrame macro="">
      <xdr:nvGraphicFramePr>
        <xdr:cNvPr id="35" name="Chart 16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oneCellAnchor>
    <xdr:from>
      <xdr:col>6</xdr:col>
      <xdr:colOff>638175</xdr:colOff>
      <xdr:row>37</xdr:row>
      <xdr:rowOff>38100</xdr:rowOff>
    </xdr:from>
    <xdr:ext cx="1013459" cy="390860"/>
    <xdr:sp macro="" textlink="">
      <xdr:nvSpPr>
        <xdr:cNvPr id="37" name="Strzałka w górę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 bwMode="auto">
        <a:xfrm>
          <a:off x="4467225" y="7086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7</xdr:col>
      <xdr:colOff>781050</xdr:colOff>
      <xdr:row>44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647700</xdr:colOff>
      <xdr:row>45</xdr:row>
      <xdr:rowOff>85725</xdr:rowOff>
    </xdr:from>
    <xdr:ext cx="1013459" cy="390860"/>
    <xdr:sp macro="" textlink="">
      <xdr:nvSpPr>
        <xdr:cNvPr id="5" name="Strzałka w górę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 bwMode="auto">
        <a:xfrm>
          <a:off x="5829300" y="94869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F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6" name="Chart 2">
          <a:extLst>
            <a:ext uri="{FF2B5EF4-FFF2-40B4-BE49-F238E27FC236}">
              <a16:creationId xmlns:a16="http://schemas.microsoft.com/office/drawing/2014/main" id="{00000000-0008-0000-0F00-00000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7" name="Chart 3">
          <a:extLst>
            <a:ext uri="{FF2B5EF4-FFF2-40B4-BE49-F238E27FC236}">
              <a16:creationId xmlns:a16="http://schemas.microsoft.com/office/drawing/2014/main" id="{00000000-0008-0000-0F00-00000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95250</xdr:colOff>
      <xdr:row>0</xdr:row>
      <xdr:rowOff>0</xdr:rowOff>
    </xdr:to>
    <xdr:graphicFrame macro="">
      <xdr:nvGraphicFramePr>
        <xdr:cNvPr id="36868" name="Chart 4">
          <a:extLst>
            <a:ext uri="{FF2B5EF4-FFF2-40B4-BE49-F238E27FC236}">
              <a16:creationId xmlns:a16="http://schemas.microsoft.com/office/drawing/2014/main" id="{00000000-0008-0000-0F00-00000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16</xdr:row>
      <xdr:rowOff>19050</xdr:rowOff>
    </xdr:from>
    <xdr:to>
      <xdr:col>9</xdr:col>
      <xdr:colOff>676275</xdr:colOff>
      <xdr:row>40</xdr:row>
      <xdr:rowOff>123825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333375</xdr:colOff>
      <xdr:row>41</xdr:row>
      <xdr:rowOff>76200</xdr:rowOff>
    </xdr:from>
    <xdr:ext cx="1013459" cy="390860"/>
    <xdr:sp macro="" textlink="">
      <xdr:nvSpPr>
        <xdr:cNvPr id="8" name="Strzałka w górę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5838825" y="76485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114300</xdr:rowOff>
    </xdr:from>
    <xdr:to>
      <xdr:col>8</xdr:col>
      <xdr:colOff>723900</xdr:colOff>
      <xdr:row>59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600075</xdr:colOff>
      <xdr:row>60</xdr:row>
      <xdr:rowOff>19050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6457950" y="110013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2" name="Chart 12">
          <a:extLst>
            <a:ext uri="{FF2B5EF4-FFF2-40B4-BE49-F238E27FC236}">
              <a16:creationId xmlns:a16="http://schemas.microsoft.com/office/drawing/2014/main" id="{00000000-0008-0000-11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11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4" name="Chart 14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7" name="Chart 17">
          <a:extLst>
            <a:ext uri="{FF2B5EF4-FFF2-40B4-BE49-F238E27FC236}">
              <a16:creationId xmlns:a16="http://schemas.microsoft.com/office/drawing/2014/main" id="{00000000-0008-0000-11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8" name="Chart 18">
          <a:extLst>
            <a:ext uri="{FF2B5EF4-FFF2-40B4-BE49-F238E27FC236}">
              <a16:creationId xmlns:a16="http://schemas.microsoft.com/office/drawing/2014/main" id="{00000000-0008-0000-11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9" name="Chart 19">
          <a:extLst>
            <a:ext uri="{FF2B5EF4-FFF2-40B4-BE49-F238E27FC236}">
              <a16:creationId xmlns:a16="http://schemas.microsoft.com/office/drawing/2014/main" id="{00000000-0008-0000-11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0" name="Chart 20">
          <a:extLst>
            <a:ext uri="{FF2B5EF4-FFF2-40B4-BE49-F238E27FC236}">
              <a16:creationId xmlns:a16="http://schemas.microsoft.com/office/drawing/2014/main" id="{00000000-0008-0000-11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1" name="Chart 21">
          <a:extLst>
            <a:ext uri="{FF2B5EF4-FFF2-40B4-BE49-F238E27FC236}">
              <a16:creationId xmlns:a16="http://schemas.microsoft.com/office/drawing/2014/main" id="{00000000-0008-0000-1100-00001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171450</xdr:colOff>
      <xdr:row>50</xdr:row>
      <xdr:rowOff>133350</xdr:rowOff>
    </xdr:from>
    <xdr:ext cx="1013459" cy="390860"/>
    <xdr:sp macro="" textlink="">
      <xdr:nvSpPr>
        <xdr:cNvPr id="13" name="Strzałka w gór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 bwMode="auto">
        <a:xfrm>
          <a:off x="4219575" y="8610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1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1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1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12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00000000-0008-0000-12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0" name="Chart 6">
          <a:extLst>
            <a:ext uri="{FF2B5EF4-FFF2-40B4-BE49-F238E27FC236}">
              <a16:creationId xmlns:a16="http://schemas.microsoft.com/office/drawing/2014/main" id="{00000000-0008-0000-12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00000000-0008-0000-12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4" name="Chart 10">
          <a:extLst>
            <a:ext uri="{FF2B5EF4-FFF2-40B4-BE49-F238E27FC236}">
              <a16:creationId xmlns:a16="http://schemas.microsoft.com/office/drawing/2014/main" id="{00000000-0008-0000-12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5" name="Chart 11">
          <a:extLst>
            <a:ext uri="{FF2B5EF4-FFF2-40B4-BE49-F238E27FC236}">
              <a16:creationId xmlns:a16="http://schemas.microsoft.com/office/drawing/2014/main" id="{00000000-0008-0000-1200-00000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6" name="Chart 12">
          <a:extLst>
            <a:ext uri="{FF2B5EF4-FFF2-40B4-BE49-F238E27FC236}">
              <a16:creationId xmlns:a16="http://schemas.microsoft.com/office/drawing/2014/main" id="{00000000-0008-0000-1200-00000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7" name="Chart 13">
          <a:extLst>
            <a:ext uri="{FF2B5EF4-FFF2-40B4-BE49-F238E27FC236}">
              <a16:creationId xmlns:a16="http://schemas.microsoft.com/office/drawing/2014/main" id="{00000000-0008-0000-1200-00000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8" name="Chart 14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9" name="Chart 15">
          <a:extLst>
            <a:ext uri="{FF2B5EF4-FFF2-40B4-BE49-F238E27FC236}">
              <a16:creationId xmlns:a16="http://schemas.microsoft.com/office/drawing/2014/main" id="{00000000-0008-0000-1200-00000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2" name="Chart 18">
          <a:extLst>
            <a:ext uri="{FF2B5EF4-FFF2-40B4-BE49-F238E27FC236}">
              <a16:creationId xmlns:a16="http://schemas.microsoft.com/office/drawing/2014/main" id="{00000000-0008-0000-1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3" name="Chart 19">
          <a:extLst>
            <a:ext uri="{FF2B5EF4-FFF2-40B4-BE49-F238E27FC236}">
              <a16:creationId xmlns:a16="http://schemas.microsoft.com/office/drawing/2014/main" id="{00000000-0008-0000-1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4" name="Chart 20">
          <a:extLst>
            <a:ext uri="{FF2B5EF4-FFF2-40B4-BE49-F238E27FC236}">
              <a16:creationId xmlns:a16="http://schemas.microsoft.com/office/drawing/2014/main" id="{00000000-0008-0000-12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5" name="Chart 21">
          <a:extLst>
            <a:ext uri="{FF2B5EF4-FFF2-40B4-BE49-F238E27FC236}">
              <a16:creationId xmlns:a16="http://schemas.microsoft.com/office/drawing/2014/main" id="{00000000-0008-0000-12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6" name="Chart 22">
          <a:extLst>
            <a:ext uri="{FF2B5EF4-FFF2-40B4-BE49-F238E27FC236}">
              <a16:creationId xmlns:a16="http://schemas.microsoft.com/office/drawing/2014/main" id="{00000000-0008-0000-1200-00001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7" name="Chart 23">
          <a:extLst>
            <a:ext uri="{FF2B5EF4-FFF2-40B4-BE49-F238E27FC236}">
              <a16:creationId xmlns:a16="http://schemas.microsoft.com/office/drawing/2014/main" id="{00000000-0008-0000-1200-00001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8" name="Chart 24">
          <a:extLst>
            <a:ext uri="{FF2B5EF4-FFF2-40B4-BE49-F238E27FC236}">
              <a16:creationId xmlns:a16="http://schemas.microsoft.com/office/drawing/2014/main" id="{00000000-0008-0000-12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9" name="Chart 25">
          <a:extLst>
            <a:ext uri="{FF2B5EF4-FFF2-40B4-BE49-F238E27FC236}">
              <a16:creationId xmlns:a16="http://schemas.microsoft.com/office/drawing/2014/main" id="{00000000-0008-0000-1200-00001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70" name="Chart 26">
          <a:extLst>
            <a:ext uri="{FF2B5EF4-FFF2-40B4-BE49-F238E27FC236}">
              <a16:creationId xmlns:a16="http://schemas.microsoft.com/office/drawing/2014/main" id="{00000000-0008-0000-1200-00001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25</xdr:row>
      <xdr:rowOff>161924</xdr:rowOff>
    </xdr:from>
    <xdr:to>
      <xdr:col>7</xdr:col>
      <xdr:colOff>620201</xdr:colOff>
      <xdr:row>51</xdr:row>
      <xdr:rowOff>7951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6</xdr:col>
      <xdr:colOff>38017</xdr:colOff>
      <xdr:row>51</xdr:row>
      <xdr:rowOff>89039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 bwMode="auto">
        <a:xfrm>
          <a:off x="4443040" y="883547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32</xdr:row>
      <xdr:rowOff>142875</xdr:rowOff>
    </xdr:from>
    <xdr:to>
      <xdr:col>7</xdr:col>
      <xdr:colOff>123826</xdr:colOff>
      <xdr:row>55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619125</xdr:colOff>
      <xdr:row>56</xdr:row>
      <xdr:rowOff>95250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4371975" y="10039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38099</xdr:rowOff>
    </xdr:from>
    <xdr:to>
      <xdr:col>7</xdr:col>
      <xdr:colOff>180975</xdr:colOff>
      <xdr:row>39</xdr:row>
      <xdr:rowOff>114299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47625</xdr:rowOff>
    </xdr:from>
    <xdr:to>
      <xdr:col>7</xdr:col>
      <xdr:colOff>123824</xdr:colOff>
      <xdr:row>61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161925</xdr:colOff>
      <xdr:row>61</xdr:row>
      <xdr:rowOff>142875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4962525" y="118586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7" name="Chart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8" name="Chart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5" name="Chart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9" name="Chart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0" name="Chart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1" name="Chart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7</xdr:col>
      <xdr:colOff>371475</xdr:colOff>
      <xdr:row>42</xdr:row>
      <xdr:rowOff>0</xdr:rowOff>
    </xdr:from>
    <xdr:ext cx="1013459" cy="390860"/>
    <xdr:sp macro="" textlink="">
      <xdr:nvSpPr>
        <xdr:cNvPr id="28" name="Strzałka w górę 2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4848225" y="86868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85725</xdr:colOff>
      <xdr:row>18</xdr:row>
      <xdr:rowOff>152400</xdr:rowOff>
    </xdr:from>
    <xdr:to>
      <xdr:col>9</xdr:col>
      <xdr:colOff>76200</xdr:colOff>
      <xdr:row>40</xdr:row>
      <xdr:rowOff>104775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1101173</xdr:colOff>
      <xdr:row>61</xdr:row>
      <xdr:rowOff>63610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4536136" y="1163275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28574</xdr:colOff>
      <xdr:row>20</xdr:row>
      <xdr:rowOff>57151</xdr:rowOff>
    </xdr:from>
    <xdr:to>
      <xdr:col>5</xdr:col>
      <xdr:colOff>23854</xdr:colOff>
      <xdr:row>39</xdr:row>
      <xdr:rowOff>95417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F09F553-3D59-46A4-9993-68FE09366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450983</xdr:colOff>
      <xdr:row>89</xdr:row>
      <xdr:rowOff>93083</xdr:rowOff>
    </xdr:from>
    <xdr:ext cx="790575" cy="361949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7336813" y="15081292"/>
          <a:ext cx="790575" cy="361949"/>
        </a:xfrm>
        <a:prstGeom prst="upArrow">
          <a:avLst>
            <a:gd name="adj1" fmla="val 50000"/>
            <a:gd name="adj2" fmla="val 5227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1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1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1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17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17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17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17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17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17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17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17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8" name="Chart 12">
          <a:extLst>
            <a:ext uri="{FF2B5EF4-FFF2-40B4-BE49-F238E27FC236}">
              <a16:creationId xmlns:a16="http://schemas.microsoft.com/office/drawing/2014/main" id="{00000000-0008-0000-17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9" name="Chart 13">
          <a:extLst>
            <a:ext uri="{FF2B5EF4-FFF2-40B4-BE49-F238E27FC236}">
              <a16:creationId xmlns:a16="http://schemas.microsoft.com/office/drawing/2014/main" id="{00000000-0008-0000-17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0" name="Chart 14">
          <a:extLst>
            <a:ext uri="{FF2B5EF4-FFF2-40B4-BE49-F238E27FC236}">
              <a16:creationId xmlns:a16="http://schemas.microsoft.com/office/drawing/2014/main" id="{00000000-0008-0000-17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3" name="Chart 17">
          <a:extLst>
            <a:ext uri="{FF2B5EF4-FFF2-40B4-BE49-F238E27FC236}">
              <a16:creationId xmlns:a16="http://schemas.microsoft.com/office/drawing/2014/main" id="{00000000-0008-0000-1700-00001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4" name="Chart 18">
          <a:extLst>
            <a:ext uri="{FF2B5EF4-FFF2-40B4-BE49-F238E27FC236}">
              <a16:creationId xmlns:a16="http://schemas.microsoft.com/office/drawing/2014/main" id="{00000000-0008-0000-1700-00001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5" name="Chart 19">
          <a:extLst>
            <a:ext uri="{FF2B5EF4-FFF2-40B4-BE49-F238E27FC236}">
              <a16:creationId xmlns:a16="http://schemas.microsoft.com/office/drawing/2014/main" id="{00000000-0008-0000-17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6" name="Chart 20">
          <a:extLst>
            <a:ext uri="{FF2B5EF4-FFF2-40B4-BE49-F238E27FC236}">
              <a16:creationId xmlns:a16="http://schemas.microsoft.com/office/drawing/2014/main" id="{00000000-0008-0000-17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7" name="Chart 21">
          <a:extLst>
            <a:ext uri="{FF2B5EF4-FFF2-40B4-BE49-F238E27FC236}">
              <a16:creationId xmlns:a16="http://schemas.microsoft.com/office/drawing/2014/main" id="{00000000-0008-0000-1700-00001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8" name="Chart 22">
          <a:extLst>
            <a:ext uri="{FF2B5EF4-FFF2-40B4-BE49-F238E27FC236}">
              <a16:creationId xmlns:a16="http://schemas.microsoft.com/office/drawing/2014/main" id="{00000000-0008-0000-17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9" name="Chart 23">
          <a:extLst>
            <a:ext uri="{FF2B5EF4-FFF2-40B4-BE49-F238E27FC236}">
              <a16:creationId xmlns:a16="http://schemas.microsoft.com/office/drawing/2014/main" id="{00000000-0008-0000-1700-00001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9240" name="Chart 24">
          <a:extLst>
            <a:ext uri="{FF2B5EF4-FFF2-40B4-BE49-F238E27FC236}">
              <a16:creationId xmlns:a16="http://schemas.microsoft.com/office/drawing/2014/main" id="{00000000-0008-0000-1700-00001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152400</xdr:rowOff>
    </xdr:from>
    <xdr:to>
      <xdr:col>9</xdr:col>
      <xdr:colOff>590550</xdr:colOff>
      <xdr:row>23</xdr:row>
      <xdr:rowOff>38100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8</xdr:col>
      <xdr:colOff>180975</xdr:colOff>
      <xdr:row>36</xdr:row>
      <xdr:rowOff>47625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SpPr/>
      </xdr:nvSpPr>
      <xdr:spPr bwMode="auto">
        <a:xfrm>
          <a:off x="5629275" y="9058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506896</xdr:colOff>
      <xdr:row>43</xdr:row>
      <xdr:rowOff>14246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5261776" y="962737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40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6581775" y="103060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1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2" name="Chart 2">
          <a:extLst>
            <a:ext uri="{FF2B5EF4-FFF2-40B4-BE49-F238E27FC236}">
              <a16:creationId xmlns:a16="http://schemas.microsoft.com/office/drawing/2014/main" id="{00000000-0008-0000-1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3" name="Chart 3">
          <a:extLst>
            <a:ext uri="{FF2B5EF4-FFF2-40B4-BE49-F238E27FC236}">
              <a16:creationId xmlns:a16="http://schemas.microsoft.com/office/drawing/2014/main" id="{00000000-0008-0000-1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4" name="Chart 4">
          <a:extLst>
            <a:ext uri="{FF2B5EF4-FFF2-40B4-BE49-F238E27FC236}">
              <a16:creationId xmlns:a16="http://schemas.microsoft.com/office/drawing/2014/main" id="{00000000-0008-0000-1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5" name="Chart 5">
          <a:extLst>
            <a:ext uri="{FF2B5EF4-FFF2-40B4-BE49-F238E27FC236}">
              <a16:creationId xmlns:a16="http://schemas.microsoft.com/office/drawing/2014/main" id="{00000000-0008-0000-1A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6" name="Chart 6">
          <a:extLst>
            <a:ext uri="{FF2B5EF4-FFF2-40B4-BE49-F238E27FC236}">
              <a16:creationId xmlns:a16="http://schemas.microsoft.com/office/drawing/2014/main" id="{00000000-0008-0000-1A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7" name="Chart 7">
          <a:extLst>
            <a:ext uri="{FF2B5EF4-FFF2-40B4-BE49-F238E27FC236}">
              <a16:creationId xmlns:a16="http://schemas.microsoft.com/office/drawing/2014/main" id="{00000000-0008-0000-1A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8" name="Chart 8">
          <a:extLst>
            <a:ext uri="{FF2B5EF4-FFF2-40B4-BE49-F238E27FC236}">
              <a16:creationId xmlns:a16="http://schemas.microsoft.com/office/drawing/2014/main" id="{00000000-0008-0000-1A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9" name="Chart 9">
          <a:extLst>
            <a:ext uri="{FF2B5EF4-FFF2-40B4-BE49-F238E27FC236}">
              <a16:creationId xmlns:a16="http://schemas.microsoft.com/office/drawing/2014/main" id="{00000000-0008-0000-1A00-00000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0" name="Chart 10">
          <a:extLst>
            <a:ext uri="{FF2B5EF4-FFF2-40B4-BE49-F238E27FC236}">
              <a16:creationId xmlns:a16="http://schemas.microsoft.com/office/drawing/2014/main" id="{00000000-0008-0000-1A00-00000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1" name="Chart 11">
          <a:extLst>
            <a:ext uri="{FF2B5EF4-FFF2-40B4-BE49-F238E27FC236}">
              <a16:creationId xmlns:a16="http://schemas.microsoft.com/office/drawing/2014/main" id="{00000000-0008-0000-1A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2" name="Chart 12">
          <a:extLst>
            <a:ext uri="{FF2B5EF4-FFF2-40B4-BE49-F238E27FC236}">
              <a16:creationId xmlns:a16="http://schemas.microsoft.com/office/drawing/2014/main" id="{00000000-0008-0000-1A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3" name="Chart 13">
          <a:extLst>
            <a:ext uri="{FF2B5EF4-FFF2-40B4-BE49-F238E27FC236}">
              <a16:creationId xmlns:a16="http://schemas.microsoft.com/office/drawing/2014/main" id="{00000000-0008-0000-1A00-00000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4" name="Chart 14">
          <a:extLst>
            <a:ext uri="{FF2B5EF4-FFF2-40B4-BE49-F238E27FC236}">
              <a16:creationId xmlns:a16="http://schemas.microsoft.com/office/drawing/2014/main" id="{00000000-0008-0000-1A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5" name="Chart 15">
          <a:extLst>
            <a:ext uri="{FF2B5EF4-FFF2-40B4-BE49-F238E27FC236}">
              <a16:creationId xmlns:a16="http://schemas.microsoft.com/office/drawing/2014/main" id="{00000000-0008-0000-1A00-00000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6" name="Chart 16">
          <a:extLst>
            <a:ext uri="{FF2B5EF4-FFF2-40B4-BE49-F238E27FC236}">
              <a16:creationId xmlns:a16="http://schemas.microsoft.com/office/drawing/2014/main" id="{00000000-0008-0000-1A00-00001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7" name="Chart 17">
          <a:extLst>
            <a:ext uri="{FF2B5EF4-FFF2-40B4-BE49-F238E27FC236}">
              <a16:creationId xmlns:a16="http://schemas.microsoft.com/office/drawing/2014/main" id="{00000000-0008-0000-1A00-00001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8" name="Chart 18">
          <a:extLst>
            <a:ext uri="{FF2B5EF4-FFF2-40B4-BE49-F238E27FC236}">
              <a16:creationId xmlns:a16="http://schemas.microsoft.com/office/drawing/2014/main" id="{00000000-0008-0000-1A00-00001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9" name="Chart 19">
          <a:extLst>
            <a:ext uri="{FF2B5EF4-FFF2-40B4-BE49-F238E27FC236}">
              <a16:creationId xmlns:a16="http://schemas.microsoft.com/office/drawing/2014/main" id="{00000000-0008-0000-1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0" name="Chart 20">
          <a:extLst>
            <a:ext uri="{FF2B5EF4-FFF2-40B4-BE49-F238E27FC236}">
              <a16:creationId xmlns:a16="http://schemas.microsoft.com/office/drawing/2014/main" id="{00000000-0008-0000-1A00-00001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1" name="Chart 21">
          <a:extLst>
            <a:ext uri="{FF2B5EF4-FFF2-40B4-BE49-F238E27FC236}">
              <a16:creationId xmlns:a16="http://schemas.microsoft.com/office/drawing/2014/main" id="{00000000-0008-0000-1A00-00001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2" name="Chart 22">
          <a:extLst>
            <a:ext uri="{FF2B5EF4-FFF2-40B4-BE49-F238E27FC236}">
              <a16:creationId xmlns:a16="http://schemas.microsoft.com/office/drawing/2014/main" id="{00000000-0008-0000-1A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3" name="Chart 23">
          <a:extLst>
            <a:ext uri="{FF2B5EF4-FFF2-40B4-BE49-F238E27FC236}">
              <a16:creationId xmlns:a16="http://schemas.microsoft.com/office/drawing/2014/main" id="{00000000-0008-0000-1A00-00001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4" name="Chart 24">
          <a:extLst>
            <a:ext uri="{FF2B5EF4-FFF2-40B4-BE49-F238E27FC236}">
              <a16:creationId xmlns:a16="http://schemas.microsoft.com/office/drawing/2014/main" id="{00000000-0008-0000-1A00-00001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9" name="Chart 29">
          <a:extLst>
            <a:ext uri="{FF2B5EF4-FFF2-40B4-BE49-F238E27FC236}">
              <a16:creationId xmlns:a16="http://schemas.microsoft.com/office/drawing/2014/main" id="{00000000-0008-0000-1A00-00001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0" name="Chart 30">
          <a:extLst>
            <a:ext uri="{FF2B5EF4-FFF2-40B4-BE49-F238E27FC236}">
              <a16:creationId xmlns:a16="http://schemas.microsoft.com/office/drawing/2014/main" id="{00000000-0008-0000-1A00-00001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1" name="Chart 31">
          <a:extLst>
            <a:ext uri="{FF2B5EF4-FFF2-40B4-BE49-F238E27FC236}">
              <a16:creationId xmlns:a16="http://schemas.microsoft.com/office/drawing/2014/main" id="{00000000-0008-0000-1A00-00001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2" name="Chart 32">
          <a:extLst>
            <a:ext uri="{FF2B5EF4-FFF2-40B4-BE49-F238E27FC236}">
              <a16:creationId xmlns:a16="http://schemas.microsoft.com/office/drawing/2014/main" id="{00000000-0008-0000-1A00-00002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3" name="Chart 33">
          <a:extLst>
            <a:ext uri="{FF2B5EF4-FFF2-40B4-BE49-F238E27FC236}">
              <a16:creationId xmlns:a16="http://schemas.microsoft.com/office/drawing/2014/main" id="{00000000-0008-0000-1A00-00002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4" name="Chart 34">
          <a:extLst>
            <a:ext uri="{FF2B5EF4-FFF2-40B4-BE49-F238E27FC236}">
              <a16:creationId xmlns:a16="http://schemas.microsoft.com/office/drawing/2014/main" id="{00000000-0008-0000-1A00-00002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5" name="Chart 35">
          <a:extLst>
            <a:ext uri="{FF2B5EF4-FFF2-40B4-BE49-F238E27FC236}">
              <a16:creationId xmlns:a16="http://schemas.microsoft.com/office/drawing/2014/main" id="{00000000-0008-0000-1A00-00002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6" name="Chart 36">
          <a:extLst>
            <a:ext uri="{FF2B5EF4-FFF2-40B4-BE49-F238E27FC236}">
              <a16:creationId xmlns:a16="http://schemas.microsoft.com/office/drawing/2014/main" id="{00000000-0008-0000-1A00-00002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7" name="Chart 37">
          <a:extLst>
            <a:ext uri="{FF2B5EF4-FFF2-40B4-BE49-F238E27FC236}">
              <a16:creationId xmlns:a16="http://schemas.microsoft.com/office/drawing/2014/main" id="{00000000-0008-0000-1A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8" name="Chart 38">
          <a:extLst>
            <a:ext uri="{FF2B5EF4-FFF2-40B4-BE49-F238E27FC236}">
              <a16:creationId xmlns:a16="http://schemas.microsoft.com/office/drawing/2014/main" id="{00000000-0008-0000-1A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oneCellAnchor>
    <xdr:from>
      <xdr:col>7</xdr:col>
      <xdr:colOff>247650</xdr:colOff>
      <xdr:row>59</xdr:row>
      <xdr:rowOff>57150</xdr:rowOff>
    </xdr:from>
    <xdr:ext cx="1013459" cy="428625"/>
    <xdr:sp macro="" textlink="">
      <xdr:nvSpPr>
        <xdr:cNvPr id="36" name="Strzałka w górę 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/>
      </xdr:nvSpPr>
      <xdr:spPr bwMode="auto">
        <a:xfrm>
          <a:off x="5200650" y="9963150"/>
          <a:ext cx="101345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1B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8" name="Chart 2">
          <a:extLst>
            <a:ext uri="{FF2B5EF4-FFF2-40B4-BE49-F238E27FC236}">
              <a16:creationId xmlns:a16="http://schemas.microsoft.com/office/drawing/2014/main" id="{00000000-0008-0000-1B00-00000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22</xdr:row>
      <xdr:rowOff>76199</xdr:rowOff>
    </xdr:from>
    <xdr:to>
      <xdr:col>10</xdr:col>
      <xdr:colOff>294198</xdr:colOff>
      <xdr:row>47</xdr:row>
      <xdr:rowOff>38099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331151</xdr:colOff>
      <xdr:row>48</xdr:row>
      <xdr:rowOff>85588</xdr:rowOff>
    </xdr:from>
    <xdr:ext cx="1013459" cy="390860"/>
    <xdr:sp macro="" textlink="">
      <xdr:nvSpPr>
        <xdr:cNvPr id="6" name="Strzałka w górę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5730087" y="847421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1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6" name="Chart 2">
          <a:extLst>
            <a:ext uri="{FF2B5EF4-FFF2-40B4-BE49-F238E27FC236}">
              <a16:creationId xmlns:a16="http://schemas.microsoft.com/office/drawing/2014/main" id="{00000000-0008-0000-1C00-00000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7" name="Chart 3">
          <a:extLst>
            <a:ext uri="{FF2B5EF4-FFF2-40B4-BE49-F238E27FC236}">
              <a16:creationId xmlns:a16="http://schemas.microsoft.com/office/drawing/2014/main" id="{00000000-0008-0000-1C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68" name="Chart 4">
          <a:extLst>
            <a:ext uri="{FF2B5EF4-FFF2-40B4-BE49-F238E27FC236}">
              <a16:creationId xmlns:a16="http://schemas.microsoft.com/office/drawing/2014/main" id="{00000000-0008-0000-1C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9" name="Chart 5">
          <a:extLst>
            <a:ext uri="{FF2B5EF4-FFF2-40B4-BE49-F238E27FC236}">
              <a16:creationId xmlns:a16="http://schemas.microsoft.com/office/drawing/2014/main" id="{00000000-0008-0000-1C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70" name="Chart 6">
          <a:extLst>
            <a:ext uri="{FF2B5EF4-FFF2-40B4-BE49-F238E27FC236}">
              <a16:creationId xmlns:a16="http://schemas.microsoft.com/office/drawing/2014/main" id="{00000000-0008-0000-1C00-00000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135090</xdr:colOff>
      <xdr:row>15</xdr:row>
      <xdr:rowOff>139812</xdr:rowOff>
    </xdr:from>
    <xdr:to>
      <xdr:col>7</xdr:col>
      <xdr:colOff>887565</xdr:colOff>
      <xdr:row>34</xdr:row>
      <xdr:rowOff>139810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158942</xdr:colOff>
      <xdr:row>37</xdr:row>
      <xdr:rowOff>166812</xdr:rowOff>
    </xdr:from>
    <xdr:to>
      <xdr:col>7</xdr:col>
      <xdr:colOff>892368</xdr:colOff>
      <xdr:row>57</xdr:row>
      <xdr:rowOff>166812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714540</xdr:colOff>
      <xdr:row>59</xdr:row>
      <xdr:rowOff>60131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 bwMode="auto">
        <a:xfrm>
          <a:off x="5453517" y="1052404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228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331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292211</xdr:colOff>
      <xdr:row>62</xdr:row>
      <xdr:rowOff>66508</xdr:rowOff>
    </xdr:from>
    <xdr:ext cx="1013459" cy="504825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9237428" y="9965882"/>
          <a:ext cx="1013459" cy="5048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1D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8" name="Tekst 2">
          <a:extLst>
            <a:ext uri="{FF2B5EF4-FFF2-40B4-BE49-F238E27FC236}">
              <a16:creationId xmlns:a16="http://schemas.microsoft.com/office/drawing/2014/main" id="{00000000-0008-0000-1D00-000002380000}"/>
            </a:ext>
          </a:extLst>
        </xdr:cNvPr>
        <xdr:cNvSpPr txBox="1">
          <a:spLocks noChangeArrowheads="1"/>
        </xdr:cNvSpPr>
      </xdr:nvSpPr>
      <xdr:spPr bwMode="auto">
        <a:xfrm>
          <a:off x="314325" y="0"/>
          <a:ext cx="5534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Pozostałe wypadki nadzwyczajne zaistniałe w 1997 roku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9" name="Tekst 3">
          <a:extLst>
            <a:ext uri="{FF2B5EF4-FFF2-40B4-BE49-F238E27FC236}">
              <a16:creationId xmlns:a16="http://schemas.microsoft.com/office/drawing/2014/main" id="{00000000-0008-0000-1D00-000003380000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5543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Osadzeni,  którzy dokonali ucieczki,  ujęci i nieujęci w okresie od 01.01.97 r. do 30.04.97 r.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0" name="Chart 4">
          <a:extLst>
            <a:ext uri="{FF2B5EF4-FFF2-40B4-BE49-F238E27FC236}">
              <a16:creationId xmlns:a16="http://schemas.microsoft.com/office/drawing/2014/main" id="{00000000-0008-0000-1D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1" name="Chart 5">
          <a:extLst>
            <a:ext uri="{FF2B5EF4-FFF2-40B4-BE49-F238E27FC236}">
              <a16:creationId xmlns:a16="http://schemas.microsoft.com/office/drawing/2014/main" id="{00000000-0008-0000-1D00-000005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2" name="Chart 6">
          <a:extLst>
            <a:ext uri="{FF2B5EF4-FFF2-40B4-BE49-F238E27FC236}">
              <a16:creationId xmlns:a16="http://schemas.microsoft.com/office/drawing/2014/main" id="{00000000-0008-0000-1D00-000006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3" name="Chart 7">
          <a:extLst>
            <a:ext uri="{FF2B5EF4-FFF2-40B4-BE49-F238E27FC236}">
              <a16:creationId xmlns:a16="http://schemas.microsoft.com/office/drawing/2014/main" id="{00000000-0008-0000-1D00-000007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4" name="Chart 8">
          <a:extLst>
            <a:ext uri="{FF2B5EF4-FFF2-40B4-BE49-F238E27FC236}">
              <a16:creationId xmlns:a16="http://schemas.microsoft.com/office/drawing/2014/main" id="{00000000-0008-0000-1D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5" name="Chart 9">
          <a:extLst>
            <a:ext uri="{FF2B5EF4-FFF2-40B4-BE49-F238E27FC236}">
              <a16:creationId xmlns:a16="http://schemas.microsoft.com/office/drawing/2014/main" id="{00000000-0008-0000-1D00-00000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6" name="Chart 10">
          <a:extLst>
            <a:ext uri="{FF2B5EF4-FFF2-40B4-BE49-F238E27FC236}">
              <a16:creationId xmlns:a16="http://schemas.microsoft.com/office/drawing/2014/main" id="{00000000-0008-0000-1D00-00000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7" name="Chart 11">
          <a:extLst>
            <a:ext uri="{FF2B5EF4-FFF2-40B4-BE49-F238E27FC236}">
              <a16:creationId xmlns:a16="http://schemas.microsoft.com/office/drawing/2014/main" id="{00000000-0008-0000-1D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8" name="Chart 12">
          <a:extLst>
            <a:ext uri="{FF2B5EF4-FFF2-40B4-BE49-F238E27FC236}">
              <a16:creationId xmlns:a16="http://schemas.microsoft.com/office/drawing/2014/main" id="{00000000-0008-0000-1D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9" name="Chart 13">
          <a:extLst>
            <a:ext uri="{FF2B5EF4-FFF2-40B4-BE49-F238E27FC236}">
              <a16:creationId xmlns:a16="http://schemas.microsoft.com/office/drawing/2014/main" id="{00000000-0008-0000-1D00-00000D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2" name="Chart 16">
          <a:extLst>
            <a:ext uri="{FF2B5EF4-FFF2-40B4-BE49-F238E27FC236}">
              <a16:creationId xmlns:a16="http://schemas.microsoft.com/office/drawing/2014/main" id="{00000000-0008-0000-1D00-000010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3" name="Chart 17">
          <a:extLst>
            <a:ext uri="{FF2B5EF4-FFF2-40B4-BE49-F238E27FC236}">
              <a16:creationId xmlns:a16="http://schemas.microsoft.com/office/drawing/2014/main" id="{00000000-0008-0000-1D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4" name="Chart 18">
          <a:extLst>
            <a:ext uri="{FF2B5EF4-FFF2-40B4-BE49-F238E27FC236}">
              <a16:creationId xmlns:a16="http://schemas.microsoft.com/office/drawing/2014/main" id="{00000000-0008-0000-1D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5" name="Chart 19">
          <a:extLst>
            <a:ext uri="{FF2B5EF4-FFF2-40B4-BE49-F238E27FC236}">
              <a16:creationId xmlns:a16="http://schemas.microsoft.com/office/drawing/2014/main" id="{00000000-0008-0000-1D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6" name="Chart 20">
          <a:extLst>
            <a:ext uri="{FF2B5EF4-FFF2-40B4-BE49-F238E27FC236}">
              <a16:creationId xmlns:a16="http://schemas.microsoft.com/office/drawing/2014/main" id="{00000000-0008-0000-1D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8</xdr:col>
      <xdr:colOff>600076</xdr:colOff>
      <xdr:row>61</xdr:row>
      <xdr:rowOff>104775</xdr:rowOff>
    </xdr:from>
    <xdr:ext cx="781049" cy="371475"/>
    <xdr:sp macro="" textlink="">
      <xdr:nvSpPr>
        <xdr:cNvPr id="20" name="Strzałka w górę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/>
      </xdr:nvSpPr>
      <xdr:spPr bwMode="auto">
        <a:xfrm>
          <a:off x="6105526" y="11001375"/>
          <a:ext cx="781049" cy="371475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0.21479</cdr:x>
      <cdr:y>0.7792</cdr:y>
    </cdr:from>
    <cdr:to>
      <cdr:x>0.59761</cdr:x>
      <cdr:y>1</cdr:y>
    </cdr:to>
    <cdr:sp macro="" textlink="">
      <cdr:nvSpPr>
        <cdr:cNvPr id="153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949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63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74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84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945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048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150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25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35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54</xdr:row>
      <xdr:rowOff>76200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8582025" y="109251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457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560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2969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072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174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379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481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41</xdr:row>
      <xdr:rowOff>76200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 bwMode="auto">
        <a:xfrm>
          <a:off x="5934075" y="97345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1F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1F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1" name="Chart 3">
          <a:extLst>
            <a:ext uri="{FF2B5EF4-FFF2-40B4-BE49-F238E27FC236}">
              <a16:creationId xmlns:a16="http://schemas.microsoft.com/office/drawing/2014/main" id="{00000000-0008-0000-1F00-000003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2" name="Chart 4">
          <a:extLst>
            <a:ext uri="{FF2B5EF4-FFF2-40B4-BE49-F238E27FC236}">
              <a16:creationId xmlns:a16="http://schemas.microsoft.com/office/drawing/2014/main" id="{00000000-0008-0000-1F00-000004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3" name="Chart 5">
          <a:extLst>
            <a:ext uri="{FF2B5EF4-FFF2-40B4-BE49-F238E27FC236}">
              <a16:creationId xmlns:a16="http://schemas.microsoft.com/office/drawing/2014/main" id="{00000000-0008-0000-1F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4" name="Chart 6">
          <a:extLst>
            <a:ext uri="{FF2B5EF4-FFF2-40B4-BE49-F238E27FC236}">
              <a16:creationId xmlns:a16="http://schemas.microsoft.com/office/drawing/2014/main" id="{00000000-0008-0000-1F00-000006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5" name="Chart 7">
          <a:extLst>
            <a:ext uri="{FF2B5EF4-FFF2-40B4-BE49-F238E27FC236}">
              <a16:creationId xmlns:a16="http://schemas.microsoft.com/office/drawing/2014/main" id="{00000000-0008-0000-1F00-000007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6" name="Chart 8">
          <a:extLst>
            <a:ext uri="{FF2B5EF4-FFF2-40B4-BE49-F238E27FC236}">
              <a16:creationId xmlns:a16="http://schemas.microsoft.com/office/drawing/2014/main" id="{00000000-0008-0000-1F00-00000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0</xdr:colOff>
      <xdr:row>34</xdr:row>
      <xdr:rowOff>142875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7543800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298587</xdr:colOff>
      <xdr:row>56</xdr:row>
      <xdr:rowOff>123909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 bwMode="auto">
        <a:xfrm>
          <a:off x="5538497" y="1128754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0</xdr:colOff>
      <xdr:row>38</xdr:row>
      <xdr:rowOff>0</xdr:rowOff>
    </xdr:from>
    <xdr:to>
      <xdr:col>7</xdr:col>
      <xdr:colOff>667910</xdr:colOff>
      <xdr:row>55</xdr:row>
      <xdr:rowOff>111318</xdr:rowOff>
    </xdr:to>
    <xdr:graphicFrame macro="">
      <xdr:nvGraphicFramePr>
        <xdr:cNvPr id="14" name="Chart 2">
          <a:extLst>
            <a:ext uri="{FF2B5EF4-FFF2-40B4-BE49-F238E27FC236}">
              <a16:creationId xmlns:a16="http://schemas.microsoft.com/office/drawing/2014/main" id="{EB9D07EC-FACA-4C8A-BB48-404E085CE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09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65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8286750" y="124682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19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30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40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81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91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2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2" name="Chart 2">
          <a:extLst>
            <a:ext uri="{FF2B5EF4-FFF2-40B4-BE49-F238E27FC236}">
              <a16:creationId xmlns:a16="http://schemas.microsoft.com/office/drawing/2014/main" id="{00000000-0008-0000-2000-000002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104775</xdr:colOff>
      <xdr:row>43</xdr:row>
      <xdr:rowOff>104775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 bwMode="auto">
        <a:xfrm>
          <a:off x="5591175" y="9820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221936</xdr:colOff>
      <xdr:row>50</xdr:row>
      <xdr:rowOff>95417</xdr:rowOff>
    </xdr:from>
    <xdr:ext cx="885825" cy="34290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 bwMode="auto">
        <a:xfrm>
          <a:off x="6089999" y="8714631"/>
          <a:ext cx="885825" cy="342900"/>
        </a:xfrm>
        <a:prstGeom prst="upArrow">
          <a:avLst>
            <a:gd name="adj1" fmla="val 50000"/>
            <a:gd name="adj2" fmla="val 45455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115939</xdr:colOff>
      <xdr:row>58</xdr:row>
      <xdr:rowOff>135172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 bwMode="auto">
        <a:xfrm>
          <a:off x="5984002" y="1009020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 bwMode="auto">
        <a:xfrm>
          <a:off x="5486400" y="6810375"/>
          <a:ext cx="1013459" cy="390860"/>
        </a:xfrm>
        <a:prstGeom prst="up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6</xdr:col>
      <xdr:colOff>581025</xdr:colOff>
      <xdr:row>28</xdr:row>
      <xdr:rowOff>38100</xdr:rowOff>
    </xdr:from>
    <xdr:to>
      <xdr:col>10</xdr:col>
      <xdr:colOff>270428</xdr:colOff>
      <xdr:row>32</xdr:row>
      <xdr:rowOff>62739</xdr:rowOff>
    </xdr:to>
    <xdr:pic>
      <xdr:nvPicPr>
        <xdr:cNvPr id="4" name="Obraz 3" descr="podpis.png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8625" y="5676900"/>
          <a:ext cx="2127803" cy="796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564311</xdr:colOff>
      <xdr:row>55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9138968" y="995434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771525</xdr:colOff>
      <xdr:row>65</xdr:row>
      <xdr:rowOff>123825</xdr:rowOff>
    </xdr:from>
    <xdr:ext cx="790575" cy="447674"/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991350" y="12268200"/>
          <a:ext cx="790575" cy="447674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1</xdr:col>
      <xdr:colOff>0</xdr:colOff>
      <xdr:row>25</xdr:row>
      <xdr:rowOff>0</xdr:rowOff>
    </xdr:from>
    <xdr:to>
      <xdr:col>9</xdr:col>
      <xdr:colOff>194365</xdr:colOff>
      <xdr:row>65</xdr:row>
      <xdr:rowOff>41082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4FC20C1-85C8-418F-A4DA-D060F58B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82" y="5300870"/>
          <a:ext cx="7483061" cy="71089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1320376</xdr:colOff>
      <xdr:row>52</xdr:row>
      <xdr:rowOff>146999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5447103" y="905246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1196016</xdr:colOff>
      <xdr:row>48</xdr:row>
      <xdr:rowOff>98844</xdr:rowOff>
    </xdr:from>
    <xdr:ext cx="1013459" cy="390860"/>
    <xdr:sp macro="" textlink="">
      <xdr:nvSpPr>
        <xdr:cNvPr id="3" name="Strzałka w górę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72793" y="893229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ocuments/statystyka/MIESI&#260;C-informacje/informacja/Now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esktop/2025.03.31/A_Inne/Zdarzenia%20do%20BE%20marzec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uł"/>
      <sheetName val="spis"/>
      <sheetName val="Arkusz1"/>
      <sheetName val="Arkusz2"/>
      <sheetName val="Arkusz3-11"/>
      <sheetName val="Arkusz12"/>
      <sheetName val="Arkusz13-16"/>
      <sheetName val="Arkusz 17"/>
      <sheetName val="Arkusz 18"/>
      <sheetName val="Arkusz 19"/>
      <sheetName val="Arkusz 20"/>
      <sheetName val="Arkusz 21"/>
      <sheetName val="Arkusz22"/>
      <sheetName val="Arkusz23"/>
      <sheetName val="Arkusz24"/>
      <sheetName val="Arkusz3"/>
      <sheetName val="Arkusz25"/>
      <sheetName val="Arkusz26"/>
      <sheetName val="Arkusz27"/>
      <sheetName val="Arkusz28"/>
      <sheetName val="Arkusz29"/>
      <sheetName val="Arkusz30"/>
      <sheetName val="Arkusz31"/>
      <sheetName val="Arkusz32"/>
      <sheetName val="Arkusz4"/>
    </sheetNames>
    <sheetDataSet>
      <sheetData sheetId="0"/>
      <sheetData sheetId="1"/>
      <sheetData sheetId="2">
        <row r="56">
          <cell r="A56" t="str">
            <v>TA</v>
          </cell>
          <cell r="B56">
            <v>7743</v>
          </cell>
          <cell r="C56" t="str">
            <v>TA</v>
          </cell>
          <cell r="D56">
            <v>496</v>
          </cell>
        </row>
        <row r="57">
          <cell r="A57" t="str">
            <v>SK</v>
          </cell>
          <cell r="B57">
            <v>62089</v>
          </cell>
          <cell r="C57" t="str">
            <v>SK</v>
          </cell>
          <cell r="D57">
            <v>3143</v>
          </cell>
        </row>
        <row r="58">
          <cell r="A58" t="str">
            <v>UK</v>
          </cell>
          <cell r="B58">
            <v>1218</v>
          </cell>
          <cell r="C58" t="str">
            <v>UK</v>
          </cell>
          <cell r="D58">
            <v>98</v>
          </cell>
        </row>
      </sheetData>
      <sheetData sheetId="3">
        <row r="54">
          <cell r="C54" t="str">
            <v>Ewidencyjna liczba osadzonych</v>
          </cell>
        </row>
        <row r="55">
          <cell r="B55">
            <v>3</v>
          </cell>
          <cell r="C55">
            <v>74042</v>
          </cell>
        </row>
        <row r="56">
          <cell r="B56">
            <v>4</v>
          </cell>
          <cell r="C56">
            <v>73670</v>
          </cell>
        </row>
        <row r="57">
          <cell r="B57">
            <v>5</v>
          </cell>
          <cell r="C57">
            <v>72900</v>
          </cell>
        </row>
        <row r="58">
          <cell r="B58">
            <v>6</v>
          </cell>
          <cell r="C58">
            <v>72242</v>
          </cell>
        </row>
        <row r="59">
          <cell r="B59">
            <v>7</v>
          </cell>
          <cell r="C59">
            <v>71771</v>
          </cell>
        </row>
        <row r="60">
          <cell r="B60">
            <v>8</v>
          </cell>
          <cell r="C60">
            <v>70927</v>
          </cell>
        </row>
        <row r="61">
          <cell r="B61">
            <v>9</v>
          </cell>
          <cell r="C61">
            <v>70316</v>
          </cell>
        </row>
        <row r="62">
          <cell r="B62">
            <v>10</v>
          </cell>
          <cell r="C62">
            <v>70418</v>
          </cell>
        </row>
        <row r="63">
          <cell r="B63">
            <v>11</v>
          </cell>
          <cell r="C63">
            <v>69682</v>
          </cell>
        </row>
        <row r="64">
          <cell r="B64">
            <v>12</v>
          </cell>
          <cell r="C64">
            <v>69137</v>
          </cell>
        </row>
        <row r="65">
          <cell r="B65">
            <v>1</v>
          </cell>
          <cell r="C65">
            <v>70097</v>
          </cell>
        </row>
        <row r="66">
          <cell r="B66">
            <v>2</v>
          </cell>
          <cell r="C66">
            <v>70581</v>
          </cell>
        </row>
        <row r="67">
          <cell r="B67">
            <v>3</v>
          </cell>
          <cell r="C67">
            <v>71050</v>
          </cell>
        </row>
      </sheetData>
      <sheetData sheetId="4"/>
      <sheetData sheetId="5"/>
      <sheetData sheetId="6"/>
      <sheetData sheetId="7">
        <row r="48">
          <cell r="C48" t="str">
            <v>Przybyli</v>
          </cell>
          <cell r="D48" t="str">
            <v>Ubyli</v>
          </cell>
        </row>
        <row r="49">
          <cell r="B49">
            <v>3</v>
          </cell>
          <cell r="C49">
            <v>7799</v>
          </cell>
          <cell r="D49">
            <v>8158</v>
          </cell>
        </row>
        <row r="50">
          <cell r="B50">
            <v>4</v>
          </cell>
          <cell r="C50">
            <v>7701</v>
          </cell>
          <cell r="D50">
            <v>8053</v>
          </cell>
        </row>
        <row r="51">
          <cell r="B51">
            <v>5</v>
          </cell>
          <cell r="C51">
            <v>7059</v>
          </cell>
          <cell r="D51">
            <v>7827</v>
          </cell>
        </row>
        <row r="52">
          <cell r="B52">
            <v>6</v>
          </cell>
          <cell r="C52">
            <v>7069</v>
          </cell>
          <cell r="D52">
            <v>7718</v>
          </cell>
        </row>
        <row r="53">
          <cell r="B53">
            <v>7</v>
          </cell>
          <cell r="C53">
            <v>7518</v>
          </cell>
          <cell r="D53">
            <v>7933</v>
          </cell>
        </row>
        <row r="54">
          <cell r="B54">
            <v>8</v>
          </cell>
          <cell r="C54">
            <v>6582</v>
          </cell>
          <cell r="D54">
            <v>7409</v>
          </cell>
        </row>
        <row r="55">
          <cell r="B55">
            <v>9</v>
          </cell>
          <cell r="C55">
            <v>6585</v>
          </cell>
          <cell r="D55">
            <v>7172</v>
          </cell>
        </row>
        <row r="56">
          <cell r="B56">
            <v>10</v>
          </cell>
          <cell r="C56">
            <v>7881</v>
          </cell>
          <cell r="D56">
            <v>7777</v>
          </cell>
        </row>
        <row r="57">
          <cell r="B57">
            <v>11</v>
          </cell>
          <cell r="C57">
            <v>6521</v>
          </cell>
          <cell r="D57">
            <v>7238</v>
          </cell>
        </row>
        <row r="58">
          <cell r="B58">
            <v>12</v>
          </cell>
          <cell r="C58">
            <v>7096</v>
          </cell>
          <cell r="D58">
            <v>7621</v>
          </cell>
        </row>
        <row r="59">
          <cell r="B59">
            <v>1</v>
          </cell>
          <cell r="C59">
            <v>8130</v>
          </cell>
          <cell r="D59">
            <v>7162</v>
          </cell>
        </row>
        <row r="60">
          <cell r="B60">
            <v>2</v>
          </cell>
          <cell r="C60">
            <v>7611</v>
          </cell>
          <cell r="D60">
            <v>7123</v>
          </cell>
        </row>
        <row r="61">
          <cell r="B61">
            <v>3</v>
          </cell>
          <cell r="C61">
            <v>8202</v>
          </cell>
          <cell r="D61">
            <v>7725</v>
          </cell>
        </row>
      </sheetData>
      <sheetData sheetId="8">
        <row r="49">
          <cell r="A49">
            <v>3</v>
          </cell>
          <cell r="B49">
            <v>6881</v>
          </cell>
        </row>
        <row r="50">
          <cell r="A50">
            <v>4</v>
          </cell>
          <cell r="B50">
            <v>6066</v>
          </cell>
        </row>
        <row r="51">
          <cell r="A51">
            <v>5</v>
          </cell>
          <cell r="B51">
            <v>6256</v>
          </cell>
        </row>
        <row r="52">
          <cell r="A52">
            <v>6</v>
          </cell>
          <cell r="B52">
            <v>5806</v>
          </cell>
        </row>
        <row r="53">
          <cell r="A53">
            <v>7</v>
          </cell>
          <cell r="B53">
            <v>6976</v>
          </cell>
        </row>
        <row r="54">
          <cell r="A54">
            <v>8</v>
          </cell>
          <cell r="B54">
            <v>5769</v>
          </cell>
        </row>
        <row r="55">
          <cell r="A55">
            <v>9</v>
          </cell>
          <cell r="B55">
            <v>6243</v>
          </cell>
        </row>
        <row r="56">
          <cell r="A56">
            <v>10</v>
          </cell>
          <cell r="B56">
            <v>7069</v>
          </cell>
        </row>
        <row r="57">
          <cell r="A57">
            <v>11</v>
          </cell>
          <cell r="B57">
            <v>5466</v>
          </cell>
        </row>
        <row r="58">
          <cell r="A58">
            <v>12</v>
          </cell>
          <cell r="B58">
            <v>5094</v>
          </cell>
        </row>
        <row r="59">
          <cell r="A59">
            <v>1</v>
          </cell>
          <cell r="B59">
            <v>6951</v>
          </cell>
        </row>
        <row r="60">
          <cell r="A60">
            <v>2</v>
          </cell>
          <cell r="B60">
            <v>6395</v>
          </cell>
        </row>
        <row r="61">
          <cell r="A61">
            <v>3</v>
          </cell>
          <cell r="B61">
            <v>6602</v>
          </cell>
        </row>
      </sheetData>
      <sheetData sheetId="9">
        <row r="7">
          <cell r="L7" t="str">
            <v>mężczyźni młodociani</v>
          </cell>
          <cell r="M7">
            <v>913</v>
          </cell>
        </row>
        <row r="8">
          <cell r="L8" t="str">
            <v>mężczyźni dorośli</v>
          </cell>
          <cell r="M8">
            <v>66400</v>
          </cell>
        </row>
        <row r="9">
          <cell r="L9" t="str">
            <v>kobiety młodociane</v>
          </cell>
          <cell r="M9">
            <v>43</v>
          </cell>
        </row>
        <row r="10">
          <cell r="L10" t="str">
            <v>kobiety dorosłe</v>
          </cell>
          <cell r="M10">
            <v>3694</v>
          </cell>
        </row>
      </sheetData>
      <sheetData sheetId="10">
        <row r="36">
          <cell r="I36" t="str">
            <v>zwykły</v>
          </cell>
          <cell r="J36">
            <v>26837</v>
          </cell>
        </row>
        <row r="37">
          <cell r="I37" t="str">
            <v>programowany</v>
          </cell>
          <cell r="J37">
            <v>29619</v>
          </cell>
        </row>
        <row r="38">
          <cell r="I38" t="str">
            <v>terapeutyczny</v>
          </cell>
          <cell r="J38">
            <v>5146</v>
          </cell>
        </row>
        <row r="39">
          <cell r="I39" t="str">
            <v>inni</v>
          </cell>
          <cell r="J39">
            <v>1705</v>
          </cell>
        </row>
      </sheetData>
      <sheetData sheetId="11"/>
      <sheetData sheetId="12">
        <row r="27">
          <cell r="J27" t="str">
            <v>M</v>
          </cell>
          <cell r="K27">
            <v>541</v>
          </cell>
        </row>
        <row r="28">
          <cell r="J28" t="str">
            <v>P</v>
          </cell>
          <cell r="K28">
            <v>22424</v>
          </cell>
        </row>
        <row r="29">
          <cell r="J29" t="str">
            <v>R</v>
          </cell>
          <cell r="K29">
            <v>38637</v>
          </cell>
        </row>
        <row r="30">
          <cell r="J30" t="str">
            <v>Inni*</v>
          </cell>
          <cell r="K30">
            <v>1705</v>
          </cell>
        </row>
      </sheetData>
      <sheetData sheetId="13">
        <row r="4">
          <cell r="M4" t="str">
            <v>zwolnieni na skutek ukończenia kary</v>
          </cell>
          <cell r="N4" t="str">
            <v>zwolnieni warunkowo</v>
          </cell>
        </row>
        <row r="5">
          <cell r="L5">
            <v>3</v>
          </cell>
          <cell r="M5">
            <v>3552</v>
          </cell>
          <cell r="N5">
            <v>490</v>
          </cell>
        </row>
        <row r="6">
          <cell r="L6">
            <v>4</v>
          </cell>
          <cell r="M6">
            <v>3357</v>
          </cell>
          <cell r="N6">
            <v>504</v>
          </cell>
        </row>
        <row r="7">
          <cell r="L7">
            <v>5</v>
          </cell>
          <cell r="M7">
            <v>3462</v>
          </cell>
          <cell r="N7">
            <v>515</v>
          </cell>
        </row>
        <row r="8">
          <cell r="L8">
            <v>6</v>
          </cell>
          <cell r="M8">
            <v>3228</v>
          </cell>
          <cell r="N8">
            <v>572</v>
          </cell>
        </row>
        <row r="9">
          <cell r="L9">
            <v>7</v>
          </cell>
          <cell r="M9">
            <v>3291</v>
          </cell>
          <cell r="N9">
            <v>542</v>
          </cell>
        </row>
        <row r="10">
          <cell r="L10">
            <v>8</v>
          </cell>
          <cell r="M10">
            <v>3293</v>
          </cell>
          <cell r="N10">
            <v>393</v>
          </cell>
        </row>
        <row r="11">
          <cell r="L11">
            <v>9</v>
          </cell>
          <cell r="M11">
            <v>3021</v>
          </cell>
          <cell r="N11">
            <v>517</v>
          </cell>
        </row>
        <row r="12">
          <cell r="L12">
            <v>10</v>
          </cell>
          <cell r="M12">
            <v>3105</v>
          </cell>
          <cell r="N12">
            <v>556</v>
          </cell>
        </row>
        <row r="13">
          <cell r="L13">
            <v>11</v>
          </cell>
          <cell r="M13">
            <v>3051</v>
          </cell>
          <cell r="N13">
            <v>505</v>
          </cell>
        </row>
        <row r="14">
          <cell r="L14">
            <v>12</v>
          </cell>
          <cell r="M14">
            <v>3135</v>
          </cell>
          <cell r="N14">
            <v>492</v>
          </cell>
        </row>
        <row r="15">
          <cell r="L15">
            <v>1</v>
          </cell>
          <cell r="M15">
            <v>3085</v>
          </cell>
          <cell r="N15">
            <v>430</v>
          </cell>
        </row>
        <row r="16">
          <cell r="L16">
            <v>2</v>
          </cell>
          <cell r="M16">
            <v>2855</v>
          </cell>
          <cell r="N16">
            <v>423</v>
          </cell>
        </row>
        <row r="17">
          <cell r="L17">
            <v>3</v>
          </cell>
          <cell r="M17">
            <v>3239</v>
          </cell>
          <cell r="N17">
            <v>480</v>
          </cell>
        </row>
      </sheetData>
      <sheetData sheetId="14">
        <row r="7">
          <cell r="A7" t="str">
            <v>Bydgoszcz</v>
          </cell>
          <cell r="C7">
            <v>97</v>
          </cell>
        </row>
        <row r="8">
          <cell r="A8" t="str">
            <v>Katowice</v>
          </cell>
          <cell r="C8">
            <v>110</v>
          </cell>
        </row>
        <row r="9">
          <cell r="A9" t="str">
            <v>Koszalin</v>
          </cell>
          <cell r="C9">
            <v>86</v>
          </cell>
        </row>
        <row r="10">
          <cell r="A10" t="str">
            <v>Kraków</v>
          </cell>
          <cell r="C10">
            <v>52</v>
          </cell>
        </row>
        <row r="11">
          <cell r="A11" t="str">
            <v>Lublin</v>
          </cell>
          <cell r="C11">
            <v>64</v>
          </cell>
        </row>
        <row r="12">
          <cell r="A12" t="str">
            <v>Łódź</v>
          </cell>
          <cell r="C12">
            <v>59</v>
          </cell>
        </row>
        <row r="13">
          <cell r="A13" t="str">
            <v>Olsztyn</v>
          </cell>
          <cell r="C13">
            <v>76</v>
          </cell>
        </row>
        <row r="14">
          <cell r="A14" t="str">
            <v>Opole</v>
          </cell>
          <cell r="C14">
            <v>121</v>
          </cell>
        </row>
        <row r="15">
          <cell r="A15" t="str">
            <v>Poznań</v>
          </cell>
          <cell r="C15">
            <v>58</v>
          </cell>
        </row>
        <row r="16">
          <cell r="A16" t="str">
            <v>Rzeszów</v>
          </cell>
          <cell r="C16">
            <v>35</v>
          </cell>
        </row>
        <row r="17">
          <cell r="A17" t="str">
            <v>Warszawa</v>
          </cell>
          <cell r="C17">
            <v>76</v>
          </cell>
        </row>
        <row r="70">
          <cell r="A70" t="str">
            <v>marzec</v>
          </cell>
          <cell r="B70">
            <v>869</v>
          </cell>
        </row>
        <row r="71">
          <cell r="A71" t="str">
            <v>kwiecień</v>
          </cell>
          <cell r="B71">
            <v>901</v>
          </cell>
        </row>
        <row r="72">
          <cell r="A72" t="str">
            <v>maj</v>
          </cell>
          <cell r="B72">
            <v>831</v>
          </cell>
        </row>
        <row r="73">
          <cell r="A73" t="str">
            <v>czerwiec</v>
          </cell>
          <cell r="B73">
            <v>810</v>
          </cell>
        </row>
        <row r="74">
          <cell r="A74" t="str">
            <v>lipiec</v>
          </cell>
          <cell r="B74">
            <v>841</v>
          </cell>
        </row>
        <row r="75">
          <cell r="A75" t="str">
            <v>sierpień</v>
          </cell>
          <cell r="B75">
            <v>719</v>
          </cell>
        </row>
        <row r="76">
          <cell r="A76" t="str">
            <v>wrzesień</v>
          </cell>
          <cell r="B76">
            <v>747</v>
          </cell>
        </row>
        <row r="77">
          <cell r="A77" t="str">
            <v>październik</v>
          </cell>
          <cell r="B77">
            <v>843</v>
          </cell>
        </row>
        <row r="78">
          <cell r="A78" t="str">
            <v>listopad</v>
          </cell>
          <cell r="B78">
            <v>788</v>
          </cell>
        </row>
        <row r="79">
          <cell r="A79" t="str">
            <v>grudzień</v>
          </cell>
          <cell r="B79">
            <v>686</v>
          </cell>
        </row>
        <row r="80">
          <cell r="A80" t="str">
            <v>styczeń</v>
          </cell>
          <cell r="B80">
            <v>695</v>
          </cell>
        </row>
        <row r="81">
          <cell r="A81" t="str">
            <v>luty</v>
          </cell>
          <cell r="B81">
            <v>739</v>
          </cell>
        </row>
        <row r="82">
          <cell r="A82" t="str">
            <v>marzec</v>
          </cell>
          <cell r="B82">
            <v>834</v>
          </cell>
        </row>
      </sheetData>
      <sheetData sheetId="15">
        <row r="7">
          <cell r="A7" t="str">
            <v>Białystok</v>
          </cell>
          <cell r="C7">
            <v>525</v>
          </cell>
          <cell r="E7">
            <v>91</v>
          </cell>
        </row>
        <row r="8">
          <cell r="A8" t="str">
            <v>Gdańsk</v>
          </cell>
          <cell r="C8">
            <v>660</v>
          </cell>
          <cell r="E8">
            <v>135</v>
          </cell>
        </row>
        <row r="9">
          <cell r="A9" t="str">
            <v>Katowice</v>
          </cell>
          <cell r="C9">
            <v>831</v>
          </cell>
          <cell r="E9">
            <v>154</v>
          </cell>
        </row>
        <row r="10">
          <cell r="A10" t="str">
            <v>Kraków</v>
          </cell>
          <cell r="C10">
            <v>402</v>
          </cell>
          <cell r="E10">
            <v>73</v>
          </cell>
        </row>
        <row r="11">
          <cell r="A11" t="str">
            <v>Lublin</v>
          </cell>
          <cell r="C11">
            <v>633</v>
          </cell>
          <cell r="E11">
            <v>110</v>
          </cell>
        </row>
        <row r="12">
          <cell r="A12" t="str">
            <v>Łódź</v>
          </cell>
          <cell r="C12">
            <v>563</v>
          </cell>
          <cell r="E12">
            <v>100</v>
          </cell>
        </row>
        <row r="13">
          <cell r="A13" t="str">
            <v>Poznań</v>
          </cell>
          <cell r="C13">
            <v>602</v>
          </cell>
          <cell r="E13">
            <v>126</v>
          </cell>
        </row>
        <row r="14">
          <cell r="A14" t="str">
            <v>Rzeszów</v>
          </cell>
          <cell r="C14">
            <v>169</v>
          </cell>
          <cell r="E14">
            <v>39</v>
          </cell>
        </row>
        <row r="15">
          <cell r="A15" t="str">
            <v>Szczecin</v>
          </cell>
          <cell r="C15">
            <v>400</v>
          </cell>
          <cell r="E15">
            <v>87</v>
          </cell>
        </row>
        <row r="16">
          <cell r="A16" t="str">
            <v>Warszawa</v>
          </cell>
          <cell r="C16">
            <v>398</v>
          </cell>
          <cell r="E16">
            <v>87</v>
          </cell>
        </row>
        <row r="17">
          <cell r="A17" t="str">
            <v>Wrocław</v>
          </cell>
          <cell r="C17">
            <v>1099</v>
          </cell>
          <cell r="E17">
            <v>200</v>
          </cell>
        </row>
      </sheetData>
      <sheetData sheetId="16"/>
      <sheetData sheetId="17">
        <row r="58">
          <cell r="B58">
            <v>3</v>
          </cell>
          <cell r="C58">
            <v>2417</v>
          </cell>
        </row>
        <row r="59">
          <cell r="B59">
            <v>4</v>
          </cell>
          <cell r="C59">
            <v>2477</v>
          </cell>
        </row>
        <row r="60">
          <cell r="B60">
            <v>5</v>
          </cell>
          <cell r="C60">
            <v>2469</v>
          </cell>
        </row>
        <row r="61">
          <cell r="B61">
            <v>6</v>
          </cell>
          <cell r="C61">
            <v>2505</v>
          </cell>
        </row>
        <row r="62">
          <cell r="B62">
            <v>7</v>
          </cell>
          <cell r="C62">
            <v>2517</v>
          </cell>
        </row>
        <row r="63">
          <cell r="B63">
            <v>8</v>
          </cell>
          <cell r="C63">
            <v>2543</v>
          </cell>
        </row>
        <row r="64">
          <cell r="B64">
            <v>9</v>
          </cell>
          <cell r="C64">
            <v>2570</v>
          </cell>
        </row>
        <row r="65">
          <cell r="B65">
            <v>10</v>
          </cell>
          <cell r="C65">
            <v>2531</v>
          </cell>
        </row>
        <row r="66">
          <cell r="B66">
            <v>11</v>
          </cell>
          <cell r="C66">
            <v>2539</v>
          </cell>
        </row>
        <row r="67">
          <cell r="B67">
            <v>12</v>
          </cell>
          <cell r="C67">
            <v>2545</v>
          </cell>
        </row>
        <row r="68">
          <cell r="B68">
            <v>1</v>
          </cell>
          <cell r="C68">
            <v>2575</v>
          </cell>
        </row>
        <row r="69">
          <cell r="B69">
            <v>2</v>
          </cell>
          <cell r="C69">
            <v>2657</v>
          </cell>
        </row>
        <row r="70">
          <cell r="B70">
            <v>3</v>
          </cell>
          <cell r="C70">
            <v>2774</v>
          </cell>
        </row>
      </sheetData>
      <sheetData sheetId="18"/>
      <sheetData sheetId="19"/>
      <sheetData sheetId="20"/>
      <sheetData sheetId="21">
        <row r="51">
          <cell r="B51">
            <v>3</v>
          </cell>
          <cell r="C51">
            <v>19598</v>
          </cell>
        </row>
        <row r="52">
          <cell r="B52">
            <v>4</v>
          </cell>
          <cell r="C52">
            <v>19283</v>
          </cell>
        </row>
        <row r="53">
          <cell r="B53">
            <v>5</v>
          </cell>
          <cell r="C53">
            <v>19059</v>
          </cell>
        </row>
        <row r="54">
          <cell r="B54">
            <v>6</v>
          </cell>
          <cell r="C54">
            <v>18661</v>
          </cell>
        </row>
        <row r="55">
          <cell r="B55">
            <v>7</v>
          </cell>
          <cell r="C55">
            <v>18440</v>
          </cell>
        </row>
        <row r="56">
          <cell r="B56">
            <v>8</v>
          </cell>
          <cell r="C56">
            <v>18463</v>
          </cell>
        </row>
        <row r="57">
          <cell r="B57">
            <v>9</v>
          </cell>
          <cell r="C57">
            <v>18503</v>
          </cell>
        </row>
        <row r="58">
          <cell r="B58">
            <v>10</v>
          </cell>
          <cell r="C58">
            <v>18518</v>
          </cell>
        </row>
        <row r="59">
          <cell r="B59">
            <v>11</v>
          </cell>
          <cell r="C59">
            <v>18340</v>
          </cell>
        </row>
        <row r="60">
          <cell r="B60">
            <v>12</v>
          </cell>
          <cell r="C60">
            <v>17320</v>
          </cell>
        </row>
        <row r="61">
          <cell r="B61">
            <v>1</v>
          </cell>
          <cell r="C61">
            <v>16890</v>
          </cell>
        </row>
        <row r="62">
          <cell r="B62">
            <v>2</v>
          </cell>
          <cell r="C62">
            <v>16701</v>
          </cell>
        </row>
        <row r="63">
          <cell r="B63">
            <v>3</v>
          </cell>
          <cell r="C63">
            <v>16542</v>
          </cell>
        </row>
      </sheetData>
      <sheetData sheetId="22">
        <row r="56">
          <cell r="C56" t="str">
            <v>powszechność zatrudnienia</v>
          </cell>
          <cell r="F56" t="str">
            <v>powszechność zatrudnienia w populacji kwalifikujących się do pracy</v>
          </cell>
        </row>
        <row r="57">
          <cell r="B57">
            <v>3</v>
          </cell>
          <cell r="C57">
            <v>58</v>
          </cell>
          <cell r="F57">
            <v>94.2</v>
          </cell>
          <cell r="H57">
            <v>3</v>
          </cell>
          <cell r="I57">
            <v>3.6</v>
          </cell>
        </row>
        <row r="58">
          <cell r="B58">
            <v>4</v>
          </cell>
          <cell r="C58">
            <v>57.2</v>
          </cell>
          <cell r="F58">
            <v>93.8</v>
          </cell>
          <cell r="H58">
            <v>4</v>
          </cell>
          <cell r="I58">
            <v>3.8</v>
          </cell>
        </row>
        <row r="59">
          <cell r="B59">
            <v>5</v>
          </cell>
          <cell r="C59">
            <v>56.5</v>
          </cell>
          <cell r="F59">
            <v>93.4</v>
          </cell>
          <cell r="H59">
            <v>5</v>
          </cell>
          <cell r="I59">
            <v>4</v>
          </cell>
        </row>
        <row r="60">
          <cell r="B60">
            <v>6</v>
          </cell>
          <cell r="C60">
            <v>56.2</v>
          </cell>
          <cell r="F60">
            <v>93.3</v>
          </cell>
          <cell r="H60">
            <v>6</v>
          </cell>
          <cell r="I60">
            <v>4</v>
          </cell>
        </row>
        <row r="61">
          <cell r="B61">
            <v>7</v>
          </cell>
          <cell r="C61">
            <v>55.5</v>
          </cell>
          <cell r="F61">
            <v>92.9</v>
          </cell>
          <cell r="H61">
            <v>7</v>
          </cell>
          <cell r="I61">
            <v>4.3</v>
          </cell>
        </row>
        <row r="62">
          <cell r="B62">
            <v>8</v>
          </cell>
          <cell r="C62">
            <v>55.4</v>
          </cell>
          <cell r="F62">
            <v>92.2</v>
          </cell>
          <cell r="H62">
            <v>8</v>
          </cell>
          <cell r="I62">
            <v>4.7</v>
          </cell>
        </row>
        <row r="63">
          <cell r="B63">
            <v>9</v>
          </cell>
          <cell r="C63">
            <v>55</v>
          </cell>
          <cell r="F63">
            <v>91.7</v>
          </cell>
          <cell r="H63">
            <v>9</v>
          </cell>
          <cell r="I63">
            <v>5</v>
          </cell>
        </row>
        <row r="64">
          <cell r="B64">
            <v>10</v>
          </cell>
          <cell r="C64">
            <v>54.5</v>
          </cell>
          <cell r="F64">
            <v>91.6</v>
          </cell>
          <cell r="H64">
            <v>10</v>
          </cell>
          <cell r="I64">
            <v>5</v>
          </cell>
        </row>
        <row r="65">
          <cell r="B65">
            <v>11</v>
          </cell>
          <cell r="C65">
            <v>54</v>
          </cell>
          <cell r="F65">
            <v>91.1</v>
          </cell>
          <cell r="H65">
            <v>11</v>
          </cell>
          <cell r="I65">
            <v>5.2</v>
          </cell>
        </row>
        <row r="66">
          <cell r="B66">
            <v>12</v>
          </cell>
          <cell r="C66">
            <v>52.7</v>
          </cell>
          <cell r="F66">
            <v>90.3</v>
          </cell>
          <cell r="H66">
            <v>12</v>
          </cell>
          <cell r="I66">
            <v>5.7</v>
          </cell>
        </row>
        <row r="67">
          <cell r="B67">
            <v>1</v>
          </cell>
          <cell r="C67">
            <v>51.9</v>
          </cell>
          <cell r="F67">
            <v>89.8</v>
          </cell>
          <cell r="H67">
            <v>1</v>
          </cell>
          <cell r="I67">
            <v>5.9</v>
          </cell>
        </row>
        <row r="68">
          <cell r="B68">
            <v>2</v>
          </cell>
          <cell r="C68">
            <v>52</v>
          </cell>
          <cell r="F68">
            <v>89.3</v>
          </cell>
          <cell r="H68">
            <v>2</v>
          </cell>
          <cell r="I68">
            <v>6.2</v>
          </cell>
        </row>
        <row r="69">
          <cell r="B69">
            <v>3</v>
          </cell>
          <cell r="C69">
            <v>51.8</v>
          </cell>
          <cell r="F69">
            <v>89.1</v>
          </cell>
          <cell r="H69">
            <v>3</v>
          </cell>
          <cell r="I69">
            <v>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2"/>
      <sheetName val="Str3-4"/>
      <sheetName val="Str5-7"/>
      <sheetName val="Arkusz1"/>
    </sheetNames>
    <sheetDataSet>
      <sheetData sheetId="0"/>
      <sheetData sheetId="1">
        <row r="64">
          <cell r="L64" t="str">
            <v>z terenu</v>
          </cell>
          <cell r="M64" t="str">
            <v>z zatrudnienia</v>
          </cell>
        </row>
        <row r="65">
          <cell r="K65" t="str">
            <v>marzec</v>
          </cell>
          <cell r="L65">
            <v>0</v>
          </cell>
          <cell r="M65">
            <v>11</v>
          </cell>
        </row>
        <row r="66">
          <cell r="K66" t="str">
            <v>kwiecień</v>
          </cell>
          <cell r="L66">
            <v>0</v>
          </cell>
          <cell r="M66">
            <v>11</v>
          </cell>
        </row>
        <row r="67">
          <cell r="K67" t="str">
            <v>maj</v>
          </cell>
          <cell r="L67">
            <v>0</v>
          </cell>
          <cell r="M67">
            <v>15</v>
          </cell>
        </row>
        <row r="68">
          <cell r="K68" t="str">
            <v>czerwiec</v>
          </cell>
          <cell r="L68">
            <v>0</v>
          </cell>
          <cell r="M68">
            <v>13</v>
          </cell>
        </row>
        <row r="69">
          <cell r="K69" t="str">
            <v>lipiec</v>
          </cell>
          <cell r="L69">
            <v>0</v>
          </cell>
          <cell r="M69">
            <v>15</v>
          </cell>
        </row>
        <row r="70">
          <cell r="K70" t="str">
            <v>sierpień</v>
          </cell>
          <cell r="L70">
            <v>0</v>
          </cell>
          <cell r="M70">
            <v>13</v>
          </cell>
        </row>
        <row r="71">
          <cell r="K71" t="str">
            <v>wrzesień</v>
          </cell>
          <cell r="L71">
            <v>0</v>
          </cell>
          <cell r="M71">
            <v>15</v>
          </cell>
        </row>
        <row r="72">
          <cell r="K72" t="str">
            <v>październik</v>
          </cell>
          <cell r="L72">
            <v>0</v>
          </cell>
          <cell r="M72">
            <v>8</v>
          </cell>
        </row>
        <row r="73">
          <cell r="K73" t="str">
            <v>listopad</v>
          </cell>
          <cell r="L73">
            <v>0</v>
          </cell>
          <cell r="M73">
            <v>9</v>
          </cell>
        </row>
        <row r="74">
          <cell r="K74" t="str">
            <v>grudzień</v>
          </cell>
          <cell r="L74">
            <v>0</v>
          </cell>
          <cell r="M74">
            <v>0</v>
          </cell>
        </row>
        <row r="75">
          <cell r="K75" t="str">
            <v>styczeń</v>
          </cell>
          <cell r="L75">
            <v>0</v>
          </cell>
          <cell r="M75">
            <v>7</v>
          </cell>
        </row>
        <row r="76">
          <cell r="K76" t="str">
            <v>luty</v>
          </cell>
          <cell r="L76">
            <v>0</v>
          </cell>
          <cell r="M76">
            <v>3</v>
          </cell>
        </row>
        <row r="77">
          <cell r="K77" t="str">
            <v>marzec</v>
          </cell>
          <cell r="L77">
            <v>0</v>
          </cell>
          <cell r="M77">
            <v>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7"/>
  <sheetViews>
    <sheetView tabSelected="1" workbookViewId="0">
      <selection activeCell="N12" sqref="N12"/>
    </sheetView>
  </sheetViews>
  <sheetFormatPr defaultColWidth="9.109375" defaultRowHeight="13.15" x14ac:dyDescent="0.25"/>
  <cols>
    <col min="1" max="16384" width="9.109375" style="54"/>
  </cols>
  <sheetData>
    <row r="3" spans="1:9" ht="28.2" x14ac:dyDescent="0.5">
      <c r="A3" s="944" t="s">
        <v>587</v>
      </c>
      <c r="B3" s="944"/>
      <c r="C3" s="944"/>
      <c r="D3" s="944"/>
      <c r="E3" s="944"/>
      <c r="F3" s="944"/>
      <c r="G3" s="944"/>
      <c r="H3" s="944"/>
      <c r="I3" s="944"/>
    </row>
    <row r="5" spans="1:9" ht="21.3" x14ac:dyDescent="0.4">
      <c r="A5" s="945" t="s">
        <v>588</v>
      </c>
      <c r="B5" s="945"/>
      <c r="C5" s="945"/>
      <c r="D5" s="945"/>
      <c r="E5" s="945"/>
      <c r="F5" s="945"/>
      <c r="G5" s="945"/>
      <c r="H5" s="945"/>
      <c r="I5" s="945"/>
    </row>
    <row r="8" spans="1:9" ht="15.85" customHeight="1" x14ac:dyDescent="0.25"/>
    <row r="9" spans="1:9" ht="13.65" customHeight="1" x14ac:dyDescent="0.25">
      <c r="A9" s="55"/>
      <c r="B9" s="55"/>
    </row>
    <row r="10" spans="1:9" x14ac:dyDescent="0.25">
      <c r="A10" s="56" t="s">
        <v>1006</v>
      </c>
      <c r="B10" s="57"/>
      <c r="C10" s="58"/>
      <c r="D10" s="58"/>
      <c r="E10" s="58"/>
      <c r="F10" s="58"/>
      <c r="G10" s="58"/>
      <c r="H10" s="59"/>
    </row>
    <row r="22" spans="1:9" ht="23.8" x14ac:dyDescent="0.45">
      <c r="A22" s="946" t="s">
        <v>581</v>
      </c>
      <c r="B22" s="946"/>
      <c r="C22" s="946"/>
      <c r="D22" s="946"/>
      <c r="E22" s="946"/>
      <c r="F22" s="946"/>
      <c r="G22" s="946"/>
      <c r="H22" s="946"/>
      <c r="I22" s="946"/>
    </row>
    <row r="23" spans="1:9" x14ac:dyDescent="0.25">
      <c r="A23" s="58"/>
      <c r="B23" s="58"/>
      <c r="C23" s="58"/>
      <c r="D23" s="58"/>
      <c r="E23" s="58"/>
      <c r="F23" s="58"/>
      <c r="G23" s="58"/>
      <c r="H23" s="58"/>
    </row>
    <row r="24" spans="1:9" ht="23.8" x14ac:dyDescent="0.45">
      <c r="A24" s="946" t="s">
        <v>582</v>
      </c>
      <c r="B24" s="946"/>
      <c r="C24" s="946"/>
      <c r="D24" s="946"/>
      <c r="E24" s="946"/>
      <c r="F24" s="946"/>
      <c r="G24" s="946"/>
      <c r="H24" s="946"/>
      <c r="I24" s="946"/>
    </row>
    <row r="25" spans="1:9" x14ac:dyDescent="0.25">
      <c r="A25" s="58"/>
      <c r="B25" s="58"/>
      <c r="C25" s="58"/>
      <c r="D25" s="58"/>
      <c r="E25" s="58"/>
      <c r="F25" s="58"/>
      <c r="G25" s="58"/>
      <c r="H25" s="58"/>
    </row>
    <row r="26" spans="1:9" ht="18.2" x14ac:dyDescent="0.35">
      <c r="A26" s="948"/>
      <c r="B26" s="948"/>
      <c r="C26" s="948"/>
      <c r="D26" s="948"/>
      <c r="E26" s="948"/>
      <c r="F26" s="948"/>
      <c r="G26" s="948"/>
      <c r="H26" s="948"/>
    </row>
    <row r="27" spans="1:9" ht="21.3" x14ac:dyDescent="0.4">
      <c r="A27" s="58"/>
      <c r="B27" s="60"/>
      <c r="C27" s="61"/>
      <c r="D27" s="58"/>
      <c r="E27" s="58"/>
      <c r="F27" s="58"/>
      <c r="G27" s="58"/>
      <c r="H27" s="58"/>
    </row>
    <row r="35" spans="1:9" ht="21.3" x14ac:dyDescent="0.4">
      <c r="A35" s="947" t="s">
        <v>1007</v>
      </c>
      <c r="B35" s="947"/>
      <c r="C35" s="947"/>
      <c r="D35" s="947"/>
      <c r="E35" s="947"/>
      <c r="F35" s="947"/>
      <c r="G35" s="947"/>
      <c r="H35" s="947"/>
      <c r="I35" s="947"/>
    </row>
    <row r="47" spans="1:9" x14ac:dyDescent="0.25">
      <c r="A47" s="943" t="s">
        <v>585</v>
      </c>
      <c r="B47" s="943"/>
      <c r="C47" s="943"/>
      <c r="D47" s="943"/>
      <c r="E47" s="943"/>
      <c r="F47" s="943"/>
      <c r="G47" s="943"/>
      <c r="H47" s="943"/>
      <c r="I47" s="943"/>
    </row>
  </sheetData>
  <mergeCells count="7">
    <mergeCell ref="A47:I47"/>
    <mergeCell ref="A3:I3"/>
    <mergeCell ref="A5:I5"/>
    <mergeCell ref="A24:I24"/>
    <mergeCell ref="A22:I22"/>
    <mergeCell ref="A35:I35"/>
    <mergeCell ref="A26:H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2"/>
  <sheetViews>
    <sheetView topLeftCell="A28" zoomScaleNormal="100" workbookViewId="0">
      <selection activeCell="J46" sqref="J46"/>
    </sheetView>
  </sheetViews>
  <sheetFormatPr defaultColWidth="9.109375" defaultRowHeight="12.7" customHeight="1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982</v>
      </c>
    </row>
    <row r="2" spans="1:5" ht="14.25" customHeight="1" x14ac:dyDescent="0.25">
      <c r="A2" s="54" t="s">
        <v>873</v>
      </c>
    </row>
    <row r="3" spans="1:5" ht="12.05" customHeight="1" x14ac:dyDescent="0.25"/>
    <row r="4" spans="1:5" ht="49.65" customHeight="1" x14ac:dyDescent="0.25">
      <c r="A4" s="397" t="s">
        <v>44</v>
      </c>
      <c r="B4" s="398" t="s">
        <v>516</v>
      </c>
      <c r="C4" s="398" t="s">
        <v>517</v>
      </c>
      <c r="D4" s="398" t="s">
        <v>518</v>
      </c>
      <c r="E4" s="398" t="s">
        <v>519</v>
      </c>
    </row>
    <row r="5" spans="1:5" ht="12.7" customHeight="1" x14ac:dyDescent="0.25">
      <c r="A5" s="369">
        <v>1</v>
      </c>
      <c r="B5" s="369">
        <v>2</v>
      </c>
      <c r="C5" s="369">
        <v>3</v>
      </c>
      <c r="D5" s="369">
        <v>4</v>
      </c>
      <c r="E5" s="369">
        <v>5</v>
      </c>
    </row>
    <row r="6" spans="1:5" ht="12.7" customHeight="1" x14ac:dyDescent="0.25">
      <c r="A6" s="82" t="s">
        <v>28</v>
      </c>
      <c r="B6" s="103">
        <v>80479</v>
      </c>
      <c r="C6" s="103">
        <v>0</v>
      </c>
      <c r="D6" s="103">
        <v>69566</v>
      </c>
      <c r="E6" s="104">
        <v>86.43994085413587</v>
      </c>
    </row>
    <row r="7" spans="1:5" ht="12.7" customHeight="1" x14ac:dyDescent="0.25">
      <c r="A7" s="664" t="s">
        <v>65</v>
      </c>
      <c r="B7" s="665">
        <f>SUM(B8:B18)</f>
        <v>10903</v>
      </c>
      <c r="C7" s="665">
        <f t="shared" ref="C7:D7" si="0">SUM(C8:C18)</f>
        <v>0</v>
      </c>
      <c r="D7" s="665">
        <f t="shared" si="0"/>
        <v>9038</v>
      </c>
      <c r="E7" s="683">
        <f>D7/(B7+C7)*100</f>
        <v>82.894616160689722</v>
      </c>
    </row>
    <row r="8" spans="1:5" ht="12.7" customHeight="1" x14ac:dyDescent="0.25">
      <c r="A8" s="393" t="s">
        <v>66</v>
      </c>
      <c r="B8" s="105">
        <v>1354</v>
      </c>
      <c r="C8" s="105"/>
      <c r="D8" s="105">
        <v>837</v>
      </c>
      <c r="E8" s="684">
        <f t="shared" ref="E8:E18" si="1">D8/(B8+C8)*100</f>
        <v>61.816838995568688</v>
      </c>
    </row>
    <row r="9" spans="1:5" ht="12.7" customHeight="1" x14ac:dyDescent="0.25">
      <c r="A9" s="394" t="s">
        <v>76</v>
      </c>
      <c r="B9" s="73">
        <v>1592</v>
      </c>
      <c r="C9" s="73"/>
      <c r="D9" s="73">
        <v>1307</v>
      </c>
      <c r="E9" s="685">
        <f t="shared" si="1"/>
        <v>82.097989949748737</v>
      </c>
    </row>
    <row r="10" spans="1:5" ht="12.7" customHeight="1" x14ac:dyDescent="0.25">
      <c r="A10" s="394" t="s">
        <v>78</v>
      </c>
      <c r="B10" s="73">
        <v>352</v>
      </c>
      <c r="C10" s="73"/>
      <c r="D10" s="73">
        <v>275</v>
      </c>
      <c r="E10" s="685">
        <f t="shared" si="1"/>
        <v>78.125</v>
      </c>
    </row>
    <row r="11" spans="1:5" ht="12.7" customHeight="1" x14ac:dyDescent="0.25">
      <c r="A11" s="395" t="s">
        <v>77</v>
      </c>
      <c r="B11" s="73">
        <v>373</v>
      </c>
      <c r="C11" s="73"/>
      <c r="D11" s="73">
        <v>299</v>
      </c>
      <c r="E11" s="685">
        <f t="shared" si="1"/>
        <v>80.160857908847177</v>
      </c>
    </row>
    <row r="12" spans="1:5" ht="12.7" customHeight="1" x14ac:dyDescent="0.25">
      <c r="A12" s="395" t="s">
        <v>338</v>
      </c>
      <c r="B12" s="73">
        <v>1500</v>
      </c>
      <c r="C12" s="73"/>
      <c r="D12" s="73">
        <v>1345</v>
      </c>
      <c r="E12" s="685">
        <f t="shared" si="1"/>
        <v>89.666666666666657</v>
      </c>
    </row>
    <row r="13" spans="1:5" ht="12.7" customHeight="1" x14ac:dyDescent="0.25">
      <c r="A13" s="395" t="s">
        <v>662</v>
      </c>
      <c r="B13" s="73">
        <v>490</v>
      </c>
      <c r="C13" s="73"/>
      <c r="D13" s="73">
        <v>470</v>
      </c>
      <c r="E13" s="685">
        <f t="shared" si="1"/>
        <v>95.918367346938766</v>
      </c>
    </row>
    <row r="14" spans="1:5" ht="12.7" customHeight="1" x14ac:dyDescent="0.25">
      <c r="A14" s="395" t="s">
        <v>70</v>
      </c>
      <c r="B14" s="73">
        <v>683</v>
      </c>
      <c r="C14" s="73"/>
      <c r="D14" s="73">
        <v>614</v>
      </c>
      <c r="E14" s="685">
        <f t="shared" si="1"/>
        <v>89.897510980966317</v>
      </c>
    </row>
    <row r="15" spans="1:5" ht="12.7" customHeight="1" x14ac:dyDescent="0.25">
      <c r="A15" s="395" t="s">
        <v>79</v>
      </c>
      <c r="B15" s="73">
        <v>622</v>
      </c>
      <c r="C15" s="73"/>
      <c r="D15" s="73">
        <v>567</v>
      </c>
      <c r="E15" s="685">
        <f t="shared" si="1"/>
        <v>91.157556270096464</v>
      </c>
    </row>
    <row r="16" spans="1:5" ht="12.7" customHeight="1" x14ac:dyDescent="0.25">
      <c r="A16" s="395" t="s">
        <v>71</v>
      </c>
      <c r="B16" s="73">
        <v>1448</v>
      </c>
      <c r="C16" s="73"/>
      <c r="D16" s="73">
        <v>1060</v>
      </c>
      <c r="E16" s="685">
        <f t="shared" si="1"/>
        <v>73.204419889502759</v>
      </c>
    </row>
    <row r="17" spans="1:11" ht="12.7" customHeight="1" x14ac:dyDescent="0.25">
      <c r="A17" s="394" t="s">
        <v>80</v>
      </c>
      <c r="B17" s="73">
        <v>1238</v>
      </c>
      <c r="C17" s="73"/>
      <c r="D17" s="73">
        <v>1094</v>
      </c>
      <c r="E17" s="685">
        <f t="shared" si="1"/>
        <v>88.368336025848137</v>
      </c>
    </row>
    <row r="18" spans="1:11" ht="13.15" x14ac:dyDescent="0.25">
      <c r="A18" s="396" t="s">
        <v>74</v>
      </c>
      <c r="B18" s="75">
        <v>1251</v>
      </c>
      <c r="C18" s="75"/>
      <c r="D18" s="75">
        <v>1170</v>
      </c>
      <c r="E18" s="685">
        <f t="shared" si="1"/>
        <v>93.525179856115102</v>
      </c>
      <c r="K18" s="106"/>
    </row>
    <row r="19" spans="1:11" ht="13.15" x14ac:dyDescent="0.25">
      <c r="A19" s="378" t="s">
        <v>81</v>
      </c>
      <c r="B19" s="665">
        <f>SUM(B20:B32)</f>
        <v>9014</v>
      </c>
      <c r="C19" s="665">
        <f t="shared" ref="C19:D19" si="2">SUM(C20:C32)</f>
        <v>0</v>
      </c>
      <c r="D19" s="665">
        <f t="shared" si="2"/>
        <v>8109</v>
      </c>
      <c r="E19" s="686">
        <f>D19/(B19+C19)*100</f>
        <v>89.960062125582425</v>
      </c>
    </row>
    <row r="20" spans="1:11" ht="13.15" x14ac:dyDescent="0.25">
      <c r="A20" s="393" t="s">
        <v>82</v>
      </c>
      <c r="B20" s="73">
        <v>914</v>
      </c>
      <c r="C20" s="73"/>
      <c r="D20" s="73">
        <v>876</v>
      </c>
      <c r="E20" s="684">
        <f t="shared" ref="E20:E52" si="3">D20/(B20+C20)*100</f>
        <v>95.842450765864328</v>
      </c>
    </row>
    <row r="21" spans="1:11" ht="13.15" x14ac:dyDescent="0.25">
      <c r="A21" s="393" t="s">
        <v>83</v>
      </c>
      <c r="B21" s="73">
        <v>337</v>
      </c>
      <c r="C21" s="73"/>
      <c r="D21" s="73">
        <v>268</v>
      </c>
      <c r="E21" s="685">
        <f t="shared" si="3"/>
        <v>79.525222551928792</v>
      </c>
    </row>
    <row r="22" spans="1:11" ht="13.15" x14ac:dyDescent="0.25">
      <c r="A22" s="393" t="s">
        <v>85</v>
      </c>
      <c r="B22" s="73">
        <v>397</v>
      </c>
      <c r="C22" s="73"/>
      <c r="D22" s="73">
        <v>378</v>
      </c>
      <c r="E22" s="685">
        <f t="shared" si="3"/>
        <v>95.214105793450869</v>
      </c>
    </row>
    <row r="23" spans="1:11" ht="13.15" x14ac:dyDescent="0.25">
      <c r="A23" s="394" t="s">
        <v>86</v>
      </c>
      <c r="B23" s="73">
        <v>426</v>
      </c>
      <c r="C23" s="73"/>
      <c r="D23" s="73">
        <v>397</v>
      </c>
      <c r="E23" s="685">
        <f t="shared" si="3"/>
        <v>93.1924882629108</v>
      </c>
    </row>
    <row r="24" spans="1:11" ht="13.15" x14ac:dyDescent="0.25">
      <c r="A24" s="394" t="s">
        <v>87</v>
      </c>
      <c r="B24" s="73">
        <v>413</v>
      </c>
      <c r="C24" s="73"/>
      <c r="D24" s="73">
        <v>358</v>
      </c>
      <c r="E24" s="685">
        <f t="shared" si="3"/>
        <v>86.682808716707029</v>
      </c>
    </row>
    <row r="25" spans="1:11" ht="13.15" x14ac:dyDescent="0.25">
      <c r="A25" s="394" t="s">
        <v>88</v>
      </c>
      <c r="B25" s="73">
        <v>335</v>
      </c>
      <c r="C25" s="73"/>
      <c r="D25" s="73">
        <v>262</v>
      </c>
      <c r="E25" s="685">
        <f t="shared" si="3"/>
        <v>78.208955223880594</v>
      </c>
    </row>
    <row r="26" spans="1:11" ht="13.15" x14ac:dyDescent="0.25">
      <c r="A26" s="394" t="s">
        <v>89</v>
      </c>
      <c r="B26" s="73">
        <v>409</v>
      </c>
      <c r="C26" s="73"/>
      <c r="D26" s="73">
        <v>383</v>
      </c>
      <c r="E26" s="685">
        <f t="shared" si="3"/>
        <v>93.643031784841085</v>
      </c>
    </row>
    <row r="27" spans="1:11" ht="13.15" x14ac:dyDescent="0.25">
      <c r="A27" s="394" t="s">
        <v>90</v>
      </c>
      <c r="B27" s="73">
        <v>619</v>
      </c>
      <c r="C27" s="73"/>
      <c r="D27" s="73">
        <v>588</v>
      </c>
      <c r="E27" s="685">
        <f t="shared" si="3"/>
        <v>94.991922455573501</v>
      </c>
    </row>
    <row r="28" spans="1:11" ht="13.15" x14ac:dyDescent="0.25">
      <c r="A28" s="394" t="s">
        <v>91</v>
      </c>
      <c r="B28" s="73">
        <v>616</v>
      </c>
      <c r="C28" s="73"/>
      <c r="D28" s="73">
        <v>519</v>
      </c>
      <c r="E28" s="685">
        <f t="shared" si="3"/>
        <v>84.253246753246756</v>
      </c>
    </row>
    <row r="29" spans="1:11" ht="13.15" x14ac:dyDescent="0.25">
      <c r="A29" s="394" t="s">
        <v>92</v>
      </c>
      <c r="B29" s="73">
        <v>951</v>
      </c>
      <c r="C29" s="73"/>
      <c r="D29" s="73">
        <v>890</v>
      </c>
      <c r="E29" s="685">
        <f t="shared" si="3"/>
        <v>93.585699263932696</v>
      </c>
    </row>
    <row r="30" spans="1:11" ht="13.15" x14ac:dyDescent="0.25">
      <c r="A30" s="394" t="s">
        <v>93</v>
      </c>
      <c r="B30" s="73">
        <v>713</v>
      </c>
      <c r="C30" s="73"/>
      <c r="D30" s="73">
        <v>690</v>
      </c>
      <c r="E30" s="685">
        <f>D30/(B30+C30)*100</f>
        <v>96.774193548387103</v>
      </c>
    </row>
    <row r="31" spans="1:11" ht="13.15" x14ac:dyDescent="0.25">
      <c r="A31" s="394" t="s">
        <v>340</v>
      </c>
      <c r="B31" s="73">
        <v>1728</v>
      </c>
      <c r="C31" s="73"/>
      <c r="D31" s="73">
        <v>1420</v>
      </c>
      <c r="E31" s="685">
        <f>D31/(B31+C31)*100</f>
        <v>82.175925925925924</v>
      </c>
    </row>
    <row r="32" spans="1:11" ht="13.15" x14ac:dyDescent="0.25">
      <c r="A32" s="394" t="s">
        <v>94</v>
      </c>
      <c r="B32" s="73">
        <v>1156</v>
      </c>
      <c r="C32" s="73"/>
      <c r="D32" s="73">
        <v>1080</v>
      </c>
      <c r="E32" s="685">
        <f>D32/(B32+C32)*100</f>
        <v>93.425605536332185</v>
      </c>
    </row>
    <row r="33" spans="1:5" ht="13.15" x14ac:dyDescent="0.25">
      <c r="A33" s="665" t="s">
        <v>95</v>
      </c>
      <c r="B33" s="665">
        <f>SUM(B34:B43)</f>
        <v>8871</v>
      </c>
      <c r="C33" s="665">
        <f>SUM(C34:C43)</f>
        <v>0</v>
      </c>
      <c r="D33" s="665">
        <f>SUM(D34:D43)</f>
        <v>7368</v>
      </c>
      <c r="E33" s="686">
        <f>D33/(B33+C33)*100</f>
        <v>83.057152519445381</v>
      </c>
    </row>
    <row r="34" spans="1:5" ht="12.7" customHeight="1" x14ac:dyDescent="0.25">
      <c r="A34" s="394" t="s">
        <v>96</v>
      </c>
      <c r="B34" s="73">
        <v>1323</v>
      </c>
      <c r="C34" s="73"/>
      <c r="D34" s="73">
        <v>1004</v>
      </c>
      <c r="E34" s="684">
        <f t="shared" ref="E34:E43" si="4">D34/(B34+C34)*100</f>
        <v>75.888133030990176</v>
      </c>
    </row>
    <row r="35" spans="1:5" ht="12.7" customHeight="1" x14ac:dyDescent="0.25">
      <c r="A35" s="394" t="s">
        <v>161</v>
      </c>
      <c r="B35" s="73">
        <v>399</v>
      </c>
      <c r="C35" s="73"/>
      <c r="D35" s="73">
        <v>381</v>
      </c>
      <c r="E35" s="685">
        <f t="shared" si="4"/>
        <v>95.488721804511272</v>
      </c>
    </row>
    <row r="36" spans="1:5" ht="12.7" customHeight="1" x14ac:dyDescent="0.25">
      <c r="A36" s="393" t="s">
        <v>97</v>
      </c>
      <c r="B36" s="73">
        <v>643</v>
      </c>
      <c r="C36" s="73"/>
      <c r="D36" s="73">
        <v>437</v>
      </c>
      <c r="E36" s="685">
        <f t="shared" si="4"/>
        <v>67.962674961119745</v>
      </c>
    </row>
    <row r="37" spans="1:5" ht="12.7" customHeight="1" x14ac:dyDescent="0.25">
      <c r="A37" s="394" t="s">
        <v>162</v>
      </c>
      <c r="B37" s="73">
        <v>1243</v>
      </c>
      <c r="C37" s="73"/>
      <c r="D37" s="73">
        <v>1104</v>
      </c>
      <c r="E37" s="685">
        <f t="shared" si="4"/>
        <v>88.817377312952544</v>
      </c>
    </row>
    <row r="38" spans="1:5" ht="12.7" customHeight="1" x14ac:dyDescent="0.25">
      <c r="A38" s="394" t="s">
        <v>99</v>
      </c>
      <c r="B38" s="73">
        <v>1598</v>
      </c>
      <c r="C38" s="73"/>
      <c r="D38" s="73">
        <v>1463</v>
      </c>
      <c r="E38" s="685">
        <f t="shared" si="4"/>
        <v>91.551939924906137</v>
      </c>
    </row>
    <row r="39" spans="1:5" ht="12.7" customHeight="1" x14ac:dyDescent="0.25">
      <c r="A39" s="394" t="s">
        <v>163</v>
      </c>
      <c r="B39" s="73">
        <v>989</v>
      </c>
      <c r="C39" s="73"/>
      <c r="D39" s="73">
        <v>765</v>
      </c>
      <c r="E39" s="685">
        <f t="shared" si="4"/>
        <v>77.350859453993934</v>
      </c>
    </row>
    <row r="40" spans="1:5" ht="12.7" customHeight="1" x14ac:dyDescent="0.25">
      <c r="A40" s="394" t="s">
        <v>164</v>
      </c>
      <c r="B40" s="73">
        <v>879</v>
      </c>
      <c r="C40" s="73"/>
      <c r="D40" s="73">
        <v>761</v>
      </c>
      <c r="E40" s="685">
        <f t="shared" si="4"/>
        <v>86.575654152445964</v>
      </c>
    </row>
    <row r="41" spans="1:5" ht="12.7" customHeight="1" x14ac:dyDescent="0.25">
      <c r="A41" s="394" t="s">
        <v>166</v>
      </c>
      <c r="B41" s="73">
        <v>1035</v>
      </c>
      <c r="C41" s="73"/>
      <c r="D41" s="73">
        <v>864</v>
      </c>
      <c r="E41" s="685">
        <f t="shared" si="4"/>
        <v>83.478260869565219</v>
      </c>
    </row>
    <row r="42" spans="1:5" ht="12.7" customHeight="1" x14ac:dyDescent="0.25">
      <c r="A42" s="394" t="s">
        <v>100</v>
      </c>
      <c r="B42" s="73">
        <v>262</v>
      </c>
      <c r="C42" s="73"/>
      <c r="D42" s="73">
        <v>151</v>
      </c>
      <c r="E42" s="685">
        <f t="shared" si="4"/>
        <v>57.633587786259547</v>
      </c>
    </row>
    <row r="43" spans="1:5" ht="12.7" customHeight="1" x14ac:dyDescent="0.25">
      <c r="A43" s="396" t="s">
        <v>479</v>
      </c>
      <c r="B43" s="75">
        <v>500</v>
      </c>
      <c r="C43" s="75"/>
      <c r="D43" s="75">
        <v>438</v>
      </c>
      <c r="E43" s="687">
        <f t="shared" si="4"/>
        <v>87.6</v>
      </c>
    </row>
    <row r="44" spans="1:5" ht="12.7" customHeight="1" x14ac:dyDescent="0.25">
      <c r="A44" s="378" t="s">
        <v>102</v>
      </c>
      <c r="B44" s="665">
        <f>SUM(B45:B52)</f>
        <v>5598</v>
      </c>
      <c r="C44" s="665">
        <f t="shared" ref="C44:D44" si="5">SUM(C45:C52)</f>
        <v>0</v>
      </c>
      <c r="D44" s="665">
        <f t="shared" si="5"/>
        <v>4827</v>
      </c>
      <c r="E44" s="686">
        <f>D44/(B44+C44)*100</f>
        <v>86.227224008574481</v>
      </c>
    </row>
    <row r="45" spans="1:5" ht="12.7" customHeight="1" x14ac:dyDescent="0.25">
      <c r="A45" s="394" t="s">
        <v>103</v>
      </c>
      <c r="B45" s="538">
        <v>1050</v>
      </c>
      <c r="C45" s="538"/>
      <c r="D45" s="538">
        <v>967</v>
      </c>
      <c r="E45" s="685">
        <f>D45/(B45+C45)*100</f>
        <v>92.095238095238102</v>
      </c>
    </row>
    <row r="46" spans="1:5" ht="12.7" customHeight="1" x14ac:dyDescent="0.25">
      <c r="A46" s="394" t="s">
        <v>104</v>
      </c>
      <c r="B46" s="73">
        <v>958</v>
      </c>
      <c r="C46" s="73"/>
      <c r="D46" s="73">
        <v>816</v>
      </c>
      <c r="E46" s="685">
        <f>D46/(B46+C46)*100</f>
        <v>85.177453027139876</v>
      </c>
    </row>
    <row r="47" spans="1:5" ht="12.7" customHeight="1" x14ac:dyDescent="0.25">
      <c r="A47" s="394" t="s">
        <v>105</v>
      </c>
      <c r="B47" s="73">
        <v>421</v>
      </c>
      <c r="C47" s="73"/>
      <c r="D47" s="73">
        <v>345</v>
      </c>
      <c r="E47" s="685">
        <f t="shared" si="3"/>
        <v>81.947743467933492</v>
      </c>
    </row>
    <row r="48" spans="1:5" ht="12.7" customHeight="1" x14ac:dyDescent="0.25">
      <c r="A48" s="394" t="s">
        <v>106</v>
      </c>
      <c r="B48" s="73">
        <v>600</v>
      </c>
      <c r="C48" s="73"/>
      <c r="D48" s="73">
        <v>545</v>
      </c>
      <c r="E48" s="685">
        <f t="shared" si="3"/>
        <v>90.833333333333329</v>
      </c>
    </row>
    <row r="49" spans="1:5" ht="12.7" customHeight="1" x14ac:dyDescent="0.25">
      <c r="A49" s="394" t="s">
        <v>107</v>
      </c>
      <c r="B49" s="73">
        <v>744</v>
      </c>
      <c r="C49" s="73"/>
      <c r="D49" s="73">
        <v>629</v>
      </c>
      <c r="E49" s="685">
        <f t="shared" si="3"/>
        <v>84.543010752688176</v>
      </c>
    </row>
    <row r="50" spans="1:5" ht="12.7" customHeight="1" x14ac:dyDescent="0.25">
      <c r="A50" s="393" t="s">
        <v>108</v>
      </c>
      <c r="B50" s="73">
        <v>1363</v>
      </c>
      <c r="C50" s="73"/>
      <c r="D50" s="73">
        <v>1095</v>
      </c>
      <c r="E50" s="685">
        <f t="shared" si="3"/>
        <v>80.337490829053564</v>
      </c>
    </row>
    <row r="51" spans="1:5" ht="12.7" customHeight="1" x14ac:dyDescent="0.25">
      <c r="A51" s="394" t="s">
        <v>109</v>
      </c>
      <c r="B51" s="73">
        <v>158</v>
      </c>
      <c r="C51" s="73"/>
      <c r="D51" s="73">
        <v>142</v>
      </c>
      <c r="E51" s="685">
        <f t="shared" si="3"/>
        <v>89.87341772151899</v>
      </c>
    </row>
    <row r="52" spans="1:5" ht="12.7" customHeight="1" x14ac:dyDescent="0.25">
      <c r="A52" s="396" t="s">
        <v>110</v>
      </c>
      <c r="B52" s="75">
        <v>304</v>
      </c>
      <c r="C52" s="75"/>
      <c r="D52" s="75">
        <v>288</v>
      </c>
      <c r="E52" s="687">
        <f t="shared" si="3"/>
        <v>94.73684210526315</v>
      </c>
    </row>
  </sheetData>
  <printOptions horizontalCentered="1"/>
  <pageMargins left="0.62992125984251968" right="0.31496062992125984" top="0.39370078740157483" bottom="0.27559055118110237" header="0.19685039370078741" footer="0.23622047244094491"/>
  <pageSetup paperSize="9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8"/>
  <sheetViews>
    <sheetView topLeftCell="A24" zoomScaleNormal="100" workbookViewId="0">
      <selection activeCell="H11" sqref="H11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983</v>
      </c>
    </row>
    <row r="2" spans="1:5" ht="15.05" customHeight="1" x14ac:dyDescent="0.25">
      <c r="A2" s="54" t="s">
        <v>873</v>
      </c>
    </row>
    <row r="4" spans="1:5" ht="26.3" x14ac:dyDescent="0.25">
      <c r="A4" s="397" t="s">
        <v>44</v>
      </c>
      <c r="B4" s="398" t="s">
        <v>516</v>
      </c>
      <c r="C4" s="398" t="s">
        <v>517</v>
      </c>
      <c r="D4" s="398" t="s">
        <v>518</v>
      </c>
      <c r="E4" s="398" t="s">
        <v>519</v>
      </c>
    </row>
    <row r="5" spans="1:5" x14ac:dyDescent="0.25">
      <c r="A5" s="526">
        <v>1</v>
      </c>
      <c r="B5" s="369">
        <v>2</v>
      </c>
      <c r="C5" s="369">
        <v>3</v>
      </c>
      <c r="D5" s="369">
        <v>4</v>
      </c>
      <c r="E5" s="369">
        <v>5</v>
      </c>
    </row>
    <row r="6" spans="1:5" x14ac:dyDescent="0.25">
      <c r="A6" s="665" t="s">
        <v>111</v>
      </c>
      <c r="B6" s="665">
        <f>SUM(B7:B14)</f>
        <v>4866</v>
      </c>
      <c r="C6" s="665">
        <f>SUM(C7:C14)</f>
        <v>0</v>
      </c>
      <c r="D6" s="665">
        <f>SUM(D7:D14)</f>
        <v>4026</v>
      </c>
      <c r="E6" s="686">
        <f t="shared" ref="E6:E48" si="0">D6/(B6+C6)*100</f>
        <v>82.737361282367445</v>
      </c>
    </row>
    <row r="7" spans="1:5" x14ac:dyDescent="0.25">
      <c r="A7" s="393" t="s">
        <v>112</v>
      </c>
      <c r="B7" s="73">
        <v>193</v>
      </c>
      <c r="C7" s="73"/>
      <c r="D7" s="73">
        <v>179</v>
      </c>
      <c r="E7" s="684">
        <f t="shared" si="0"/>
        <v>92.746113989637308</v>
      </c>
    </row>
    <row r="8" spans="1:5" x14ac:dyDescent="0.25">
      <c r="A8" s="394" t="s">
        <v>113</v>
      </c>
      <c r="B8" s="73">
        <v>1001</v>
      </c>
      <c r="C8" s="73"/>
      <c r="D8" s="73">
        <v>779</v>
      </c>
      <c r="E8" s="685">
        <f t="shared" si="0"/>
        <v>77.822177822177821</v>
      </c>
    </row>
    <row r="9" spans="1:5" x14ac:dyDescent="0.25">
      <c r="A9" s="394" t="s">
        <v>114</v>
      </c>
      <c r="B9" s="73">
        <v>368</v>
      </c>
      <c r="C9" s="73"/>
      <c r="D9" s="73">
        <v>220</v>
      </c>
      <c r="E9" s="685">
        <f t="shared" si="0"/>
        <v>59.782608695652172</v>
      </c>
    </row>
    <row r="10" spans="1:5" x14ac:dyDescent="0.25">
      <c r="A10" s="394" t="s">
        <v>115</v>
      </c>
      <c r="B10" s="73">
        <v>689</v>
      </c>
      <c r="C10" s="73"/>
      <c r="D10" s="73">
        <v>615</v>
      </c>
      <c r="E10" s="685">
        <f t="shared" si="0"/>
        <v>89.259796806966619</v>
      </c>
    </row>
    <row r="11" spans="1:5" x14ac:dyDescent="0.25">
      <c r="A11" s="394" t="s">
        <v>116</v>
      </c>
      <c r="B11" s="73">
        <v>620</v>
      </c>
      <c r="C11" s="73"/>
      <c r="D11" s="73">
        <v>533</v>
      </c>
      <c r="E11" s="685">
        <f t="shared" si="0"/>
        <v>85.967741935483872</v>
      </c>
    </row>
    <row r="12" spans="1:5" x14ac:dyDescent="0.25">
      <c r="A12" s="394" t="s">
        <v>478</v>
      </c>
      <c r="B12" s="73">
        <v>620</v>
      </c>
      <c r="C12" s="73"/>
      <c r="D12" s="73">
        <v>489</v>
      </c>
      <c r="E12" s="685">
        <f t="shared" si="0"/>
        <v>78.870967741935488</v>
      </c>
    </row>
    <row r="13" spans="1:5" x14ac:dyDescent="0.25">
      <c r="A13" s="394" t="s">
        <v>117</v>
      </c>
      <c r="B13" s="73">
        <v>755</v>
      </c>
      <c r="C13" s="73"/>
      <c r="D13" s="73">
        <v>704</v>
      </c>
      <c r="E13" s="685">
        <f t="shared" si="0"/>
        <v>93.245033112582789</v>
      </c>
    </row>
    <row r="14" spans="1:5" x14ac:dyDescent="0.25">
      <c r="A14" s="394" t="s">
        <v>118</v>
      </c>
      <c r="B14" s="73">
        <v>620</v>
      </c>
      <c r="C14" s="73"/>
      <c r="D14" s="73">
        <v>507</v>
      </c>
      <c r="E14" s="685">
        <f t="shared" si="0"/>
        <v>81.774193548387103</v>
      </c>
    </row>
    <row r="15" spans="1:5" x14ac:dyDescent="0.25">
      <c r="A15" s="664" t="s">
        <v>119</v>
      </c>
      <c r="B15" s="665">
        <f>SUM(B16:B22)</f>
        <v>6004</v>
      </c>
      <c r="C15" s="665">
        <f>SUM(C16:C22)</f>
        <v>0</v>
      </c>
      <c r="D15" s="665">
        <f>SUM(D16:D22)</f>
        <v>5387</v>
      </c>
      <c r="E15" s="686">
        <f t="shared" si="0"/>
        <v>89.723517654896739</v>
      </c>
    </row>
    <row r="16" spans="1:5" x14ac:dyDescent="0.25">
      <c r="A16" s="394" t="s">
        <v>120</v>
      </c>
      <c r="B16" s="73">
        <v>672</v>
      </c>
      <c r="C16" s="73"/>
      <c r="D16" s="73">
        <v>630</v>
      </c>
      <c r="E16" s="684">
        <f t="shared" si="0"/>
        <v>93.75</v>
      </c>
    </row>
    <row r="17" spans="1:5" x14ac:dyDescent="0.25">
      <c r="A17" s="394" t="s">
        <v>121</v>
      </c>
      <c r="B17" s="73">
        <v>719</v>
      </c>
      <c r="C17" s="73"/>
      <c r="D17" s="73">
        <v>681</v>
      </c>
      <c r="E17" s="685">
        <f t="shared" si="0"/>
        <v>94.714881780250352</v>
      </c>
    </row>
    <row r="18" spans="1:5" x14ac:dyDescent="0.25">
      <c r="A18" s="394" t="s">
        <v>124</v>
      </c>
      <c r="B18" s="73">
        <v>871</v>
      </c>
      <c r="C18" s="73"/>
      <c r="D18" s="73">
        <v>822</v>
      </c>
      <c r="E18" s="685">
        <f t="shared" si="0"/>
        <v>94.374282433983922</v>
      </c>
    </row>
    <row r="19" spans="1:5" x14ac:dyDescent="0.25">
      <c r="A19" s="394" t="s">
        <v>139</v>
      </c>
      <c r="B19" s="73">
        <v>1034</v>
      </c>
      <c r="C19" s="73"/>
      <c r="D19" s="73">
        <v>970</v>
      </c>
      <c r="E19" s="685">
        <f t="shared" si="0"/>
        <v>93.810444874274651</v>
      </c>
    </row>
    <row r="20" spans="1:5" x14ac:dyDescent="0.25">
      <c r="A20" s="394" t="s">
        <v>125</v>
      </c>
      <c r="B20" s="73">
        <v>931</v>
      </c>
      <c r="C20" s="73"/>
      <c r="D20" s="73">
        <v>818</v>
      </c>
      <c r="E20" s="685">
        <f t="shared" si="0"/>
        <v>87.862513426423206</v>
      </c>
    </row>
    <row r="21" spans="1:5" x14ac:dyDescent="0.25">
      <c r="A21" s="394" t="s">
        <v>339</v>
      </c>
      <c r="B21" s="73">
        <v>965</v>
      </c>
      <c r="C21" s="73"/>
      <c r="D21" s="73">
        <v>738</v>
      </c>
      <c r="E21" s="685">
        <f t="shared" si="0"/>
        <v>76.476683937823836</v>
      </c>
    </row>
    <row r="22" spans="1:5" x14ac:dyDescent="0.25">
      <c r="A22" s="393" t="s">
        <v>127</v>
      </c>
      <c r="B22" s="73">
        <v>812</v>
      </c>
      <c r="C22" s="73"/>
      <c r="D22" s="73">
        <v>728</v>
      </c>
      <c r="E22" s="685">
        <f t="shared" si="0"/>
        <v>89.65517241379311</v>
      </c>
    </row>
    <row r="23" spans="1:5" x14ac:dyDescent="0.25">
      <c r="A23" s="378" t="s">
        <v>129</v>
      </c>
      <c r="B23" s="665">
        <f>SUM(B24:B33)</f>
        <v>8176</v>
      </c>
      <c r="C23" s="665">
        <f>SUM(C24:C33)</f>
        <v>0</v>
      </c>
      <c r="D23" s="665">
        <f>SUM(D24:D33)</f>
        <v>6587</v>
      </c>
      <c r="E23" s="686">
        <f t="shared" si="0"/>
        <v>80.565068493150676</v>
      </c>
    </row>
    <row r="24" spans="1:5" x14ac:dyDescent="0.25">
      <c r="A24" s="393" t="s">
        <v>62</v>
      </c>
      <c r="B24" s="73">
        <v>850</v>
      </c>
      <c r="C24" s="73"/>
      <c r="D24" s="73">
        <v>745</v>
      </c>
      <c r="E24" s="684">
        <f t="shared" si="0"/>
        <v>87.647058823529406</v>
      </c>
    </row>
    <row r="25" spans="1:5" x14ac:dyDescent="0.25">
      <c r="A25" s="395" t="s">
        <v>75</v>
      </c>
      <c r="B25" s="73">
        <v>453</v>
      </c>
      <c r="C25" s="73"/>
      <c r="D25" s="73">
        <v>332</v>
      </c>
      <c r="E25" s="685">
        <f t="shared" si="0"/>
        <v>73.289183222958059</v>
      </c>
    </row>
    <row r="26" spans="1:5" x14ac:dyDescent="0.25">
      <c r="A26" s="394" t="s">
        <v>63</v>
      </c>
      <c r="B26" s="73">
        <v>666</v>
      </c>
      <c r="C26" s="73"/>
      <c r="D26" s="73">
        <v>523</v>
      </c>
      <c r="E26" s="685">
        <f t="shared" si="0"/>
        <v>78.528528528528525</v>
      </c>
    </row>
    <row r="27" spans="1:5" x14ac:dyDescent="0.25">
      <c r="A27" s="394" t="s">
        <v>130</v>
      </c>
      <c r="B27" s="73">
        <v>693</v>
      </c>
      <c r="C27" s="73"/>
      <c r="D27" s="73">
        <v>527</v>
      </c>
      <c r="E27" s="685">
        <f t="shared" si="0"/>
        <v>76.046176046176043</v>
      </c>
    </row>
    <row r="28" spans="1:5" x14ac:dyDescent="0.25">
      <c r="A28" s="394" t="s">
        <v>64</v>
      </c>
      <c r="B28" s="73">
        <v>698</v>
      </c>
      <c r="C28" s="73"/>
      <c r="D28" s="73">
        <v>562</v>
      </c>
      <c r="E28" s="685">
        <f t="shared" si="0"/>
        <v>80.51575931232091</v>
      </c>
    </row>
    <row r="29" spans="1:5" x14ac:dyDescent="0.25">
      <c r="A29" s="394" t="s">
        <v>132</v>
      </c>
      <c r="B29" s="73">
        <v>666</v>
      </c>
      <c r="C29" s="73"/>
      <c r="D29" s="73">
        <v>544</v>
      </c>
      <c r="E29" s="685">
        <f t="shared" si="0"/>
        <v>81.681681681681681</v>
      </c>
    </row>
    <row r="30" spans="1:5" x14ac:dyDescent="0.25">
      <c r="A30" s="394" t="s">
        <v>401</v>
      </c>
      <c r="B30" s="73">
        <v>1167</v>
      </c>
      <c r="C30" s="73"/>
      <c r="D30" s="73">
        <v>972</v>
      </c>
      <c r="E30" s="685">
        <f t="shared" si="0"/>
        <v>83.290488431876611</v>
      </c>
    </row>
    <row r="31" spans="1:5" x14ac:dyDescent="0.25">
      <c r="A31" s="394" t="s">
        <v>481</v>
      </c>
      <c r="B31" s="73">
        <v>363</v>
      </c>
      <c r="C31" s="73"/>
      <c r="D31" s="73">
        <v>270</v>
      </c>
      <c r="E31" s="685">
        <f t="shared" si="0"/>
        <v>74.380165289256198</v>
      </c>
    </row>
    <row r="32" spans="1:5" x14ac:dyDescent="0.25">
      <c r="A32" s="394" t="s">
        <v>133</v>
      </c>
      <c r="B32" s="73">
        <v>1359</v>
      </c>
      <c r="C32" s="73"/>
      <c r="D32" s="73">
        <v>1122</v>
      </c>
      <c r="E32" s="685">
        <f t="shared" si="0"/>
        <v>82.560706401765998</v>
      </c>
    </row>
    <row r="33" spans="1:5" x14ac:dyDescent="0.25">
      <c r="A33" s="396" t="s">
        <v>134</v>
      </c>
      <c r="B33" s="75">
        <v>1261</v>
      </c>
      <c r="C33" s="75"/>
      <c r="D33" s="75">
        <v>990</v>
      </c>
      <c r="E33" s="687">
        <f t="shared" si="0"/>
        <v>78.509119746233154</v>
      </c>
    </row>
    <row r="34" spans="1:5" x14ac:dyDescent="0.25">
      <c r="A34" s="378" t="s">
        <v>135</v>
      </c>
      <c r="B34" s="378">
        <f>SUM(B35:B48)</f>
        <v>8477</v>
      </c>
      <c r="C34" s="378">
        <f>SUM(C35:C48)</f>
        <v>0</v>
      </c>
      <c r="D34" s="378">
        <f>SUM(D35:D48)</f>
        <v>7735</v>
      </c>
      <c r="E34" s="686">
        <f t="shared" si="0"/>
        <v>91.246903385631711</v>
      </c>
    </row>
    <row r="35" spans="1:5" x14ac:dyDescent="0.25">
      <c r="A35" s="393" t="s">
        <v>175</v>
      </c>
      <c r="B35" s="73">
        <v>348</v>
      </c>
      <c r="C35" s="73"/>
      <c r="D35" s="73">
        <v>332</v>
      </c>
      <c r="E35" s="684">
        <f t="shared" si="0"/>
        <v>95.402298850574709</v>
      </c>
    </row>
    <row r="36" spans="1:5" x14ac:dyDescent="0.25">
      <c r="A36" s="394" t="s">
        <v>176</v>
      </c>
      <c r="B36" s="73">
        <v>305</v>
      </c>
      <c r="C36" s="73"/>
      <c r="D36" s="73">
        <v>270</v>
      </c>
      <c r="E36" s="685">
        <f t="shared" si="0"/>
        <v>88.52459016393442</v>
      </c>
    </row>
    <row r="37" spans="1:5" x14ac:dyDescent="0.25">
      <c r="A37" s="394" t="s">
        <v>136</v>
      </c>
      <c r="B37" s="73">
        <v>605</v>
      </c>
      <c r="C37" s="73"/>
      <c r="D37" s="73">
        <v>492</v>
      </c>
      <c r="E37" s="685">
        <f t="shared" si="0"/>
        <v>81.32231404958678</v>
      </c>
    </row>
    <row r="38" spans="1:5" x14ac:dyDescent="0.25">
      <c r="A38" s="394" t="s">
        <v>177</v>
      </c>
      <c r="B38" s="73">
        <v>276</v>
      </c>
      <c r="C38" s="73"/>
      <c r="D38" s="73">
        <v>259</v>
      </c>
      <c r="E38" s="685">
        <f t="shared" si="0"/>
        <v>93.840579710144922</v>
      </c>
    </row>
    <row r="39" spans="1:5" x14ac:dyDescent="0.25">
      <c r="A39" s="394" t="s">
        <v>337</v>
      </c>
      <c r="B39" s="73">
        <v>1295</v>
      </c>
      <c r="C39" s="73"/>
      <c r="D39" s="73">
        <v>1232</v>
      </c>
      <c r="E39" s="685">
        <f t="shared" si="0"/>
        <v>95.135135135135144</v>
      </c>
    </row>
    <row r="40" spans="1:5" x14ac:dyDescent="0.25">
      <c r="A40" s="394" t="s">
        <v>137</v>
      </c>
      <c r="B40" s="73">
        <v>447</v>
      </c>
      <c r="C40" s="73"/>
      <c r="D40" s="73">
        <v>412</v>
      </c>
      <c r="E40" s="685">
        <f t="shared" si="0"/>
        <v>92.170022371364652</v>
      </c>
    </row>
    <row r="41" spans="1:5" x14ac:dyDescent="0.25">
      <c r="A41" s="394" t="s">
        <v>178</v>
      </c>
      <c r="B41" s="73">
        <v>297</v>
      </c>
      <c r="C41" s="73"/>
      <c r="D41" s="73">
        <v>265</v>
      </c>
      <c r="E41" s="685">
        <f t="shared" si="0"/>
        <v>89.225589225589232</v>
      </c>
    </row>
    <row r="42" spans="1:5" x14ac:dyDescent="0.25">
      <c r="A42" s="394" t="s">
        <v>138</v>
      </c>
      <c r="B42" s="73">
        <v>264</v>
      </c>
      <c r="C42" s="73"/>
      <c r="D42" s="73">
        <v>228</v>
      </c>
      <c r="E42" s="685">
        <f t="shared" si="0"/>
        <v>86.36363636363636</v>
      </c>
    </row>
    <row r="43" spans="1:5" x14ac:dyDescent="0.25">
      <c r="A43" s="394" t="s">
        <v>179</v>
      </c>
      <c r="B43" s="73">
        <v>650</v>
      </c>
      <c r="C43" s="73"/>
      <c r="D43" s="73">
        <v>574</v>
      </c>
      <c r="E43" s="685">
        <f t="shared" si="0"/>
        <v>88.307692307692307</v>
      </c>
    </row>
    <row r="44" spans="1:5" x14ac:dyDescent="0.25">
      <c r="A44" s="394" t="s">
        <v>140</v>
      </c>
      <c r="B44" s="73">
        <v>851</v>
      </c>
      <c r="C44" s="73"/>
      <c r="D44" s="73">
        <v>791</v>
      </c>
      <c r="E44" s="685">
        <f t="shared" si="0"/>
        <v>92.949471210340775</v>
      </c>
    </row>
    <row r="45" spans="1:5" x14ac:dyDescent="0.25">
      <c r="A45" s="394" t="s">
        <v>180</v>
      </c>
      <c r="B45" s="73">
        <v>752</v>
      </c>
      <c r="C45" s="73"/>
      <c r="D45" s="73">
        <v>689</v>
      </c>
      <c r="E45" s="685">
        <f t="shared" si="0"/>
        <v>91.622340425531917</v>
      </c>
    </row>
    <row r="46" spans="1:5" x14ac:dyDescent="0.25">
      <c r="A46" s="394" t="s">
        <v>181</v>
      </c>
      <c r="B46" s="73">
        <v>978</v>
      </c>
      <c r="C46" s="73"/>
      <c r="D46" s="73">
        <v>902</v>
      </c>
      <c r="E46" s="685">
        <f t="shared" si="0"/>
        <v>92.229038854805722</v>
      </c>
    </row>
    <row r="47" spans="1:5" x14ac:dyDescent="0.25">
      <c r="A47" s="394" t="s">
        <v>341</v>
      </c>
      <c r="B47" s="73">
        <v>963</v>
      </c>
      <c r="C47" s="73"/>
      <c r="D47" s="73">
        <v>855</v>
      </c>
      <c r="E47" s="685">
        <f t="shared" si="0"/>
        <v>88.785046728971963</v>
      </c>
    </row>
    <row r="48" spans="1:5" x14ac:dyDescent="0.25">
      <c r="A48" s="396" t="s">
        <v>480</v>
      </c>
      <c r="B48" s="75">
        <v>446</v>
      </c>
      <c r="C48" s="75"/>
      <c r="D48" s="75">
        <v>434</v>
      </c>
      <c r="E48" s="687">
        <f t="shared" si="0"/>
        <v>97.309417040358753</v>
      </c>
    </row>
  </sheetData>
  <printOptions horizontalCentered="1"/>
  <pageMargins left="0.51181102362204722" right="0.39370078740157483" top="0.47244094488188981" bottom="0.31496062992125984" header="0.23622047244094491" footer="0.19685039370078741"/>
  <pageSetup paperSize="9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"/>
  <sheetViews>
    <sheetView zoomScaleNormal="100" workbookViewId="0">
      <selection activeCell="F19" sqref="F19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787</v>
      </c>
    </row>
    <row r="2" spans="1:5" ht="15.05" customHeight="1" x14ac:dyDescent="0.25">
      <c r="A2" s="54" t="s">
        <v>635</v>
      </c>
    </row>
    <row r="4" spans="1:5" ht="26.3" x14ac:dyDescent="0.25">
      <c r="A4" s="397" t="s">
        <v>44</v>
      </c>
      <c r="B4" s="398" t="s">
        <v>516</v>
      </c>
      <c r="C4" s="398" t="s">
        <v>517</v>
      </c>
      <c r="D4" s="398" t="s">
        <v>518</v>
      </c>
      <c r="E4" s="398" t="s">
        <v>519</v>
      </c>
    </row>
    <row r="5" spans="1:5" x14ac:dyDescent="0.25">
      <c r="A5" s="369">
        <v>1</v>
      </c>
      <c r="B5" s="369">
        <v>2</v>
      </c>
      <c r="C5" s="369">
        <v>3</v>
      </c>
      <c r="D5" s="369">
        <v>4</v>
      </c>
      <c r="E5" s="369">
        <v>5</v>
      </c>
    </row>
    <row r="7" spans="1:5" x14ac:dyDescent="0.25">
      <c r="A7" s="90"/>
    </row>
  </sheetData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&amp;C11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2"/>
  <sheetViews>
    <sheetView topLeftCell="A28" zoomScaleNormal="100" workbookViewId="0">
      <selection activeCell="H12" sqref="H12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982</v>
      </c>
    </row>
    <row r="2" spans="1:5" ht="15.05" customHeight="1" x14ac:dyDescent="0.25">
      <c r="A2" s="54" t="s">
        <v>873</v>
      </c>
    </row>
    <row r="4" spans="1:5" ht="26.3" x14ac:dyDescent="0.25">
      <c r="A4" s="397" t="s">
        <v>44</v>
      </c>
      <c r="B4" s="398" t="s">
        <v>516</v>
      </c>
      <c r="C4" s="398" t="s">
        <v>517</v>
      </c>
      <c r="D4" s="398" t="s">
        <v>518</v>
      </c>
      <c r="E4" s="398" t="s">
        <v>519</v>
      </c>
    </row>
    <row r="5" spans="1:5" x14ac:dyDescent="0.25">
      <c r="A5" s="526">
        <v>1</v>
      </c>
      <c r="B5" s="369">
        <v>2</v>
      </c>
      <c r="C5" s="369">
        <v>3</v>
      </c>
      <c r="D5" s="369">
        <v>4</v>
      </c>
      <c r="E5" s="369">
        <v>5</v>
      </c>
    </row>
    <row r="6" spans="1:5" x14ac:dyDescent="0.25">
      <c r="A6" s="665" t="s">
        <v>141</v>
      </c>
      <c r="B6" s="378">
        <f>SUM(B7:B13)</f>
        <v>6300</v>
      </c>
      <c r="C6" s="378">
        <f>SUM(C7:C13)</f>
        <v>0</v>
      </c>
      <c r="D6" s="378">
        <f>SUM(D7:D13)</f>
        <v>5639</v>
      </c>
      <c r="E6" s="686">
        <f t="shared" ref="E6:E30" si="0">D6/(B6+C6)*100</f>
        <v>89.507936507936506</v>
      </c>
    </row>
    <row r="7" spans="1:5" x14ac:dyDescent="0.25">
      <c r="A7" s="393" t="s">
        <v>142</v>
      </c>
      <c r="B7" s="73">
        <v>320</v>
      </c>
      <c r="C7" s="73"/>
      <c r="D7" s="73">
        <v>297</v>
      </c>
      <c r="E7" s="685">
        <f t="shared" si="0"/>
        <v>92.8125</v>
      </c>
    </row>
    <row r="8" spans="1:5" x14ac:dyDescent="0.25">
      <c r="A8" s="394" t="s">
        <v>143</v>
      </c>
      <c r="B8" s="73">
        <v>1570</v>
      </c>
      <c r="C8" s="73"/>
      <c r="D8" s="73">
        <v>1266</v>
      </c>
      <c r="E8" s="685">
        <f t="shared" si="0"/>
        <v>80.636942675159247</v>
      </c>
    </row>
    <row r="9" spans="1:5" x14ac:dyDescent="0.25">
      <c r="A9" s="395" t="s">
        <v>146</v>
      </c>
      <c r="B9" s="73">
        <v>316</v>
      </c>
      <c r="C9" s="73"/>
      <c r="D9" s="73">
        <v>273</v>
      </c>
      <c r="E9" s="685">
        <f t="shared" si="0"/>
        <v>86.39240506329115</v>
      </c>
    </row>
    <row r="10" spans="1:5" x14ac:dyDescent="0.25">
      <c r="A10" s="395" t="s">
        <v>147</v>
      </c>
      <c r="B10" s="73">
        <v>828</v>
      </c>
      <c r="C10" s="73"/>
      <c r="D10" s="73">
        <v>758</v>
      </c>
      <c r="E10" s="685">
        <f t="shared" si="0"/>
        <v>91.545893719806756</v>
      </c>
    </row>
    <row r="11" spans="1:5" x14ac:dyDescent="0.25">
      <c r="A11" s="395" t="s">
        <v>148</v>
      </c>
      <c r="B11" s="73">
        <v>812</v>
      </c>
      <c r="C11" s="73"/>
      <c r="D11" s="73">
        <v>745</v>
      </c>
      <c r="E11" s="685">
        <f t="shared" si="0"/>
        <v>91.748768472906406</v>
      </c>
    </row>
    <row r="12" spans="1:5" x14ac:dyDescent="0.25">
      <c r="A12" s="394" t="s">
        <v>149</v>
      </c>
      <c r="B12" s="73">
        <v>807</v>
      </c>
      <c r="C12" s="73"/>
      <c r="D12" s="73">
        <v>769</v>
      </c>
      <c r="E12" s="685">
        <f t="shared" si="0"/>
        <v>95.291201982651799</v>
      </c>
    </row>
    <row r="13" spans="1:5" x14ac:dyDescent="0.25">
      <c r="A13" s="396" t="s">
        <v>150</v>
      </c>
      <c r="B13" s="75">
        <v>1647</v>
      </c>
      <c r="C13" s="75"/>
      <c r="D13" s="75">
        <v>1531</v>
      </c>
      <c r="E13" s="687">
        <f t="shared" si="0"/>
        <v>92.956891317547047</v>
      </c>
    </row>
    <row r="14" spans="1:5" x14ac:dyDescent="0.25">
      <c r="A14" s="378" t="s">
        <v>151</v>
      </c>
      <c r="B14" s="665">
        <f>SUM(B15:B20)</f>
        <v>4296</v>
      </c>
      <c r="C14" s="665">
        <f>SUM(C15:C20)</f>
        <v>0</v>
      </c>
      <c r="D14" s="665">
        <f>SUM(D15:D20)</f>
        <v>3554</v>
      </c>
      <c r="E14" s="686">
        <f t="shared" si="0"/>
        <v>82.728119180633144</v>
      </c>
    </row>
    <row r="15" spans="1:5" x14ac:dyDescent="0.25">
      <c r="A15" s="393" t="s">
        <v>153</v>
      </c>
      <c r="B15" s="73">
        <v>967</v>
      </c>
      <c r="C15" s="73"/>
      <c r="D15" s="73">
        <v>639</v>
      </c>
      <c r="E15" s="685">
        <f t="shared" si="0"/>
        <v>66.080661840744568</v>
      </c>
    </row>
    <row r="16" spans="1:5" x14ac:dyDescent="0.25">
      <c r="A16" s="394" t="s">
        <v>154</v>
      </c>
      <c r="B16" s="73">
        <v>209</v>
      </c>
      <c r="C16" s="73"/>
      <c r="D16" s="73">
        <v>182</v>
      </c>
      <c r="E16" s="685">
        <f t="shared" si="0"/>
        <v>87.081339712918663</v>
      </c>
    </row>
    <row r="17" spans="1:5" x14ac:dyDescent="0.25">
      <c r="A17" s="394" t="s">
        <v>155</v>
      </c>
      <c r="B17" s="73">
        <v>593</v>
      </c>
      <c r="C17" s="73"/>
      <c r="D17" s="73">
        <v>558</v>
      </c>
      <c r="E17" s="685">
        <f t="shared" si="0"/>
        <v>94.097807757166947</v>
      </c>
    </row>
    <row r="18" spans="1:5" x14ac:dyDescent="0.25">
      <c r="A18" s="394" t="s">
        <v>157</v>
      </c>
      <c r="B18" s="73">
        <v>461</v>
      </c>
      <c r="C18" s="73"/>
      <c r="D18" s="73">
        <v>402</v>
      </c>
      <c r="E18" s="685">
        <f t="shared" si="0"/>
        <v>87.20173535791757</v>
      </c>
    </row>
    <row r="19" spans="1:5" x14ac:dyDescent="0.25">
      <c r="A19" s="394" t="s">
        <v>158</v>
      </c>
      <c r="B19" s="73">
        <v>1396</v>
      </c>
      <c r="C19" s="73"/>
      <c r="D19" s="73">
        <v>1284</v>
      </c>
      <c r="E19" s="685">
        <f t="shared" si="0"/>
        <v>91.977077363896854</v>
      </c>
    </row>
    <row r="20" spans="1:5" x14ac:dyDescent="0.25">
      <c r="A20" s="394" t="s">
        <v>416</v>
      </c>
      <c r="B20" s="73">
        <v>670</v>
      </c>
      <c r="C20" s="73"/>
      <c r="D20" s="73">
        <v>489</v>
      </c>
      <c r="E20" s="685">
        <f t="shared" si="0"/>
        <v>72.985074626865682</v>
      </c>
    </row>
    <row r="21" spans="1:5" x14ac:dyDescent="0.25">
      <c r="A21" s="665" t="s">
        <v>167</v>
      </c>
      <c r="B21" s="665">
        <f>SUM(B22:B30)</f>
        <v>7974</v>
      </c>
      <c r="C21" s="665">
        <f t="shared" ref="C21:D21" si="1">SUM(C22:C30)</f>
        <v>0</v>
      </c>
      <c r="D21" s="665">
        <f t="shared" si="1"/>
        <v>7296</v>
      </c>
      <c r="E21" s="686">
        <f t="shared" si="0"/>
        <v>91.497366440933035</v>
      </c>
    </row>
    <row r="22" spans="1:5" x14ac:dyDescent="0.25">
      <c r="A22" s="394" t="s">
        <v>168</v>
      </c>
      <c r="B22" s="73">
        <v>390</v>
      </c>
      <c r="C22" s="73"/>
      <c r="D22" s="73">
        <v>362</v>
      </c>
      <c r="E22" s="685">
        <f t="shared" si="0"/>
        <v>92.820512820512818</v>
      </c>
    </row>
    <row r="23" spans="1:5" x14ac:dyDescent="0.25">
      <c r="A23" s="393" t="s">
        <v>352</v>
      </c>
      <c r="B23" s="73">
        <v>1543</v>
      </c>
      <c r="C23" s="73"/>
      <c r="D23" s="73">
        <v>1407</v>
      </c>
      <c r="E23" s="685">
        <f t="shared" si="0"/>
        <v>91.186001296176272</v>
      </c>
    </row>
    <row r="24" spans="1:5" x14ac:dyDescent="0.25">
      <c r="A24" s="394" t="s">
        <v>171</v>
      </c>
      <c r="B24" s="73">
        <v>764</v>
      </c>
      <c r="C24" s="73"/>
      <c r="D24" s="73">
        <v>686</v>
      </c>
      <c r="E24" s="685">
        <f t="shared" si="0"/>
        <v>89.790575916230367</v>
      </c>
    </row>
    <row r="25" spans="1:5" x14ac:dyDescent="0.25">
      <c r="A25" s="394" t="s">
        <v>169</v>
      </c>
      <c r="B25" s="73">
        <v>994</v>
      </c>
      <c r="C25" s="73"/>
      <c r="D25" s="73">
        <v>874</v>
      </c>
      <c r="E25" s="685">
        <f t="shared" si="0"/>
        <v>87.927565392354126</v>
      </c>
    </row>
    <row r="26" spans="1:5" x14ac:dyDescent="0.25">
      <c r="A26" s="394" t="s">
        <v>172</v>
      </c>
      <c r="B26" s="73">
        <v>962</v>
      </c>
      <c r="C26" s="73"/>
      <c r="D26" s="73">
        <v>910</v>
      </c>
      <c r="E26" s="685">
        <f t="shared" si="0"/>
        <v>94.594594594594597</v>
      </c>
    </row>
    <row r="27" spans="1:5" x14ac:dyDescent="0.25">
      <c r="A27" s="394" t="s">
        <v>126</v>
      </c>
      <c r="B27" s="73">
        <v>765</v>
      </c>
      <c r="C27" s="73"/>
      <c r="D27" s="73">
        <v>688</v>
      </c>
      <c r="E27" s="685">
        <f t="shared" si="0"/>
        <v>89.934640522875824</v>
      </c>
    </row>
    <row r="28" spans="1:5" x14ac:dyDescent="0.25">
      <c r="A28" s="394" t="s">
        <v>630</v>
      </c>
      <c r="B28" s="73">
        <v>1244</v>
      </c>
      <c r="C28" s="73"/>
      <c r="D28" s="73">
        <v>1146</v>
      </c>
      <c r="E28" s="685">
        <f t="shared" si="0"/>
        <v>92.122186495176848</v>
      </c>
    </row>
    <row r="29" spans="1:5" x14ac:dyDescent="0.25">
      <c r="A29" s="394" t="s">
        <v>173</v>
      </c>
      <c r="B29" s="73">
        <v>833</v>
      </c>
      <c r="C29" s="73"/>
      <c r="D29" s="73">
        <v>769</v>
      </c>
      <c r="E29" s="685">
        <f t="shared" si="0"/>
        <v>92.316926770708278</v>
      </c>
    </row>
    <row r="30" spans="1:5" x14ac:dyDescent="0.25">
      <c r="A30" s="396" t="s">
        <v>296</v>
      </c>
      <c r="B30" s="75">
        <v>479</v>
      </c>
      <c r="C30" s="75"/>
      <c r="D30" s="75">
        <v>454</v>
      </c>
      <c r="E30" s="687">
        <f t="shared" si="0"/>
        <v>94.780793319415451</v>
      </c>
    </row>
    <row r="32" spans="1:5" x14ac:dyDescent="0.25">
      <c r="A32" s="90"/>
    </row>
  </sheetData>
  <printOptions horizontalCentered="1"/>
  <pageMargins left="0.70866141732283472" right="0.59055118110236227" top="0.59055118110236227" bottom="0.47244094488188981" header="0.31496062992125984" footer="0.31496062992125984"/>
  <pageSetup paperSize="9" scale="97" orientation="portrait" r:id="rId1"/>
  <headerFooter>
    <oddHeader>&amp;C10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zoomScaleNormal="100" workbookViewId="0">
      <selection activeCell="J4" sqref="J4"/>
    </sheetView>
  </sheetViews>
  <sheetFormatPr defaultColWidth="9.109375" defaultRowHeight="13.15" x14ac:dyDescent="0.25"/>
  <cols>
    <col min="1" max="4" width="9.109375" style="54"/>
    <col min="5" max="5" width="8.109375" style="54" customWidth="1"/>
    <col min="6" max="8" width="12.77734375" style="54" customWidth="1"/>
    <col min="9" max="16384" width="9.109375" style="54"/>
  </cols>
  <sheetData>
    <row r="1" spans="1:8" ht="15.05" x14ac:dyDescent="0.3">
      <c r="A1" s="76" t="s">
        <v>309</v>
      </c>
      <c r="B1" s="76" t="s">
        <v>330</v>
      </c>
    </row>
    <row r="2" spans="1:8" ht="16.45" customHeight="1" x14ac:dyDescent="0.25"/>
    <row r="3" spans="1:8" ht="20.05" customHeight="1" x14ac:dyDescent="0.25">
      <c r="A3" s="370" t="s">
        <v>17</v>
      </c>
      <c r="B3" s="357"/>
      <c r="C3" s="357"/>
      <c r="D3" s="357"/>
      <c r="E3" s="357"/>
      <c r="F3" s="973" t="s">
        <v>452</v>
      </c>
      <c r="G3" s="974"/>
      <c r="H3" s="908" t="s">
        <v>18</v>
      </c>
    </row>
    <row r="4" spans="1:8" ht="27.7" customHeight="1" x14ac:dyDescent="0.25">
      <c r="A4" s="367"/>
      <c r="B4" s="359"/>
      <c r="C4" s="359"/>
      <c r="D4" s="359"/>
      <c r="E4" s="359"/>
      <c r="F4" s="689" t="s">
        <v>969</v>
      </c>
      <c r="G4" s="689" t="s">
        <v>984</v>
      </c>
      <c r="H4" s="396"/>
    </row>
    <row r="5" spans="1:8" ht="20.05" customHeight="1" x14ac:dyDescent="0.25">
      <c r="A5" s="690" t="s">
        <v>182</v>
      </c>
      <c r="B5" s="399"/>
      <c r="C5" s="362"/>
      <c r="D5" s="362"/>
      <c r="E5" s="362"/>
      <c r="F5" s="691">
        <v>7611</v>
      </c>
      <c r="G5" s="691">
        <v>8202</v>
      </c>
      <c r="H5" s="539">
        <v>591</v>
      </c>
    </row>
    <row r="6" spans="1:8" ht="20.05" customHeight="1" x14ac:dyDescent="0.25">
      <c r="A6" s="364" t="s">
        <v>183</v>
      </c>
      <c r="B6" s="365"/>
      <c r="C6" s="365"/>
      <c r="D6" s="365"/>
      <c r="E6" s="365"/>
      <c r="F6" s="72">
        <v>1284</v>
      </c>
      <c r="G6" s="72">
        <v>1388</v>
      </c>
      <c r="H6" s="73">
        <v>104</v>
      </c>
    </row>
    <row r="7" spans="1:8" ht="20.05" customHeight="1" x14ac:dyDescent="0.25">
      <c r="A7" s="364" t="s">
        <v>184</v>
      </c>
      <c r="B7" s="365"/>
      <c r="C7" s="365"/>
      <c r="D7" s="365"/>
      <c r="E7" s="365"/>
      <c r="F7" s="72">
        <v>5077</v>
      </c>
      <c r="G7" s="72">
        <v>5478</v>
      </c>
      <c r="H7" s="73">
        <v>401</v>
      </c>
    </row>
    <row r="8" spans="1:8" ht="20.05" customHeight="1" x14ac:dyDescent="0.25">
      <c r="A8" s="367" t="s">
        <v>185</v>
      </c>
      <c r="B8" s="359"/>
      <c r="C8" s="359"/>
      <c r="D8" s="359"/>
      <c r="E8" s="359"/>
      <c r="F8" s="74">
        <v>1250</v>
      </c>
      <c r="G8" s="74">
        <v>1336</v>
      </c>
      <c r="H8" s="75">
        <v>86</v>
      </c>
    </row>
    <row r="9" spans="1:8" ht="20.05" customHeight="1" x14ac:dyDescent="0.25">
      <c r="A9" s="690" t="s">
        <v>186</v>
      </c>
      <c r="B9" s="399"/>
      <c r="C9" s="362"/>
      <c r="D9" s="362"/>
      <c r="E9" s="362"/>
      <c r="F9" s="691">
        <v>7123</v>
      </c>
      <c r="G9" s="691">
        <v>7725</v>
      </c>
      <c r="H9" s="539">
        <v>602</v>
      </c>
    </row>
    <row r="10" spans="1:8" ht="20.05" customHeight="1" x14ac:dyDescent="0.25">
      <c r="A10" s="364" t="s">
        <v>183</v>
      </c>
      <c r="B10" s="365"/>
      <c r="C10" s="365"/>
      <c r="D10" s="365"/>
      <c r="E10" s="365"/>
      <c r="F10" s="72">
        <v>939</v>
      </c>
      <c r="G10" s="72">
        <v>914</v>
      </c>
      <c r="H10" s="73">
        <v>-25</v>
      </c>
    </row>
    <row r="11" spans="1:8" ht="20.05" customHeight="1" x14ac:dyDescent="0.25">
      <c r="A11" s="364" t="s">
        <v>184</v>
      </c>
      <c r="B11" s="365"/>
      <c r="C11" s="365"/>
      <c r="D11" s="365"/>
      <c r="E11" s="365"/>
      <c r="F11" s="72">
        <v>4485</v>
      </c>
      <c r="G11" s="72">
        <v>5023</v>
      </c>
      <c r="H11" s="73">
        <v>538</v>
      </c>
    </row>
    <row r="12" spans="1:8" ht="20.05" customHeight="1" x14ac:dyDescent="0.25">
      <c r="A12" s="367" t="s">
        <v>185</v>
      </c>
      <c r="B12" s="359"/>
      <c r="C12" s="359"/>
      <c r="D12" s="359"/>
      <c r="E12" s="359"/>
      <c r="F12" s="74">
        <v>1699</v>
      </c>
      <c r="G12" s="74">
        <v>1788</v>
      </c>
      <c r="H12" s="75">
        <v>89</v>
      </c>
    </row>
    <row r="14" spans="1:8" ht="15.05" x14ac:dyDescent="0.3">
      <c r="A14" s="70" t="s">
        <v>985</v>
      </c>
      <c r="B14" s="70"/>
    </row>
  </sheetData>
  <mergeCells count="1">
    <mergeCell ref="F3:G3"/>
  </mergeCells>
  <phoneticPr fontId="2" type="noConversion"/>
  <printOptions horizontalCentered="1"/>
  <pageMargins left="0.9055118110236221" right="0.62992125984251968" top="0.98425196850393704" bottom="0.98425196850393704" header="0.31496062992125984" footer="0.51181102362204722"/>
  <pageSetup paperSize="9" orientation="portrait" r:id="rId1"/>
  <headerFooter alignWithMargins="0">
    <oddHeader>&amp;C11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9"/>
  <sheetViews>
    <sheetView zoomScaleNormal="100" workbookViewId="0">
      <selection activeCell="M8" sqref="M8"/>
    </sheetView>
  </sheetViews>
  <sheetFormatPr defaultColWidth="9.109375" defaultRowHeight="13.15" x14ac:dyDescent="0.25"/>
  <cols>
    <col min="1" max="1" width="14.109375" style="54" customWidth="1"/>
    <col min="2" max="8" width="12.77734375" style="54" customWidth="1"/>
    <col min="9" max="16384" width="9.109375" style="54"/>
  </cols>
  <sheetData>
    <row r="1" spans="1:8" ht="15.05" x14ac:dyDescent="0.3">
      <c r="A1" s="76" t="s">
        <v>455</v>
      </c>
      <c r="B1" s="76" t="s">
        <v>419</v>
      </c>
    </row>
    <row r="2" spans="1:8" ht="18" customHeight="1" x14ac:dyDescent="0.25"/>
    <row r="3" spans="1:8" ht="18" customHeight="1" x14ac:dyDescent="0.25">
      <c r="A3" s="975" t="s">
        <v>24</v>
      </c>
      <c r="B3" s="978" t="s">
        <v>28</v>
      </c>
      <c r="C3" s="979"/>
      <c r="D3" s="983" t="s">
        <v>18</v>
      </c>
      <c r="E3" s="957" t="s">
        <v>421</v>
      </c>
      <c r="F3" s="982"/>
      <c r="G3" s="982"/>
      <c r="H3" s="958"/>
    </row>
    <row r="4" spans="1:8" ht="18" customHeight="1" x14ac:dyDescent="0.25">
      <c r="A4" s="976"/>
      <c r="B4" s="980"/>
      <c r="C4" s="981"/>
      <c r="D4" s="984"/>
      <c r="E4" s="957" t="s">
        <v>422</v>
      </c>
      <c r="F4" s="958"/>
      <c r="G4" s="957" t="s">
        <v>301</v>
      </c>
      <c r="H4" s="958"/>
    </row>
    <row r="5" spans="1:8" ht="18" customHeight="1" x14ac:dyDescent="0.25">
      <c r="A5" s="977"/>
      <c r="B5" s="652">
        <v>45716</v>
      </c>
      <c r="C5" s="652">
        <v>45747</v>
      </c>
      <c r="D5" s="400"/>
      <c r="E5" s="652">
        <v>45716</v>
      </c>
      <c r="F5" s="652">
        <v>45747</v>
      </c>
      <c r="G5" s="652">
        <v>45716</v>
      </c>
      <c r="H5" s="652">
        <v>45747</v>
      </c>
    </row>
    <row r="6" spans="1:8" ht="18" customHeight="1" x14ac:dyDescent="0.25">
      <c r="A6" s="692" t="s">
        <v>28</v>
      </c>
      <c r="B6" s="377">
        <v>6395</v>
      </c>
      <c r="C6" s="377">
        <v>6602</v>
      </c>
      <c r="D6" s="665">
        <v>207</v>
      </c>
      <c r="E6" s="377">
        <v>5544</v>
      </c>
      <c r="F6" s="377">
        <v>5601</v>
      </c>
      <c r="G6" s="378">
        <v>851</v>
      </c>
      <c r="H6" s="378">
        <v>1001</v>
      </c>
    </row>
    <row r="7" spans="1:8" ht="18" customHeight="1" x14ac:dyDescent="0.25">
      <c r="A7" s="393" t="s">
        <v>30</v>
      </c>
      <c r="B7" s="639">
        <v>761</v>
      </c>
      <c r="C7" s="532">
        <v>828</v>
      </c>
      <c r="D7" s="107">
        <v>67</v>
      </c>
      <c r="E7" s="72">
        <v>627</v>
      </c>
      <c r="F7" s="72">
        <v>683</v>
      </c>
      <c r="G7" s="72">
        <v>134</v>
      </c>
      <c r="H7" s="73">
        <v>145</v>
      </c>
    </row>
    <row r="8" spans="1:8" ht="18" customHeight="1" x14ac:dyDescent="0.25">
      <c r="A8" s="394" t="s">
        <v>32</v>
      </c>
      <c r="B8" s="639">
        <v>851</v>
      </c>
      <c r="C8" s="532">
        <v>886</v>
      </c>
      <c r="D8" s="107">
        <v>35</v>
      </c>
      <c r="E8" s="72">
        <v>770</v>
      </c>
      <c r="F8" s="72">
        <v>779</v>
      </c>
      <c r="G8" s="72">
        <v>81</v>
      </c>
      <c r="H8" s="73">
        <v>107</v>
      </c>
    </row>
    <row r="9" spans="1:8" ht="18" customHeight="1" x14ac:dyDescent="0.25">
      <c r="A9" s="394" t="s">
        <v>33</v>
      </c>
      <c r="B9" s="639">
        <v>599</v>
      </c>
      <c r="C9" s="532">
        <v>597</v>
      </c>
      <c r="D9" s="107">
        <v>-2</v>
      </c>
      <c r="E9" s="72">
        <v>480</v>
      </c>
      <c r="F9" s="72">
        <v>459</v>
      </c>
      <c r="G9" s="72">
        <v>119</v>
      </c>
      <c r="H9" s="73">
        <v>138</v>
      </c>
    </row>
    <row r="10" spans="1:8" ht="18" customHeight="1" x14ac:dyDescent="0.25">
      <c r="A10" s="394" t="s">
        <v>34</v>
      </c>
      <c r="B10" s="639">
        <v>491</v>
      </c>
      <c r="C10" s="532">
        <v>466</v>
      </c>
      <c r="D10" s="107">
        <v>-25</v>
      </c>
      <c r="E10" s="72">
        <v>442</v>
      </c>
      <c r="F10" s="72">
        <v>400</v>
      </c>
      <c r="G10" s="72">
        <v>49</v>
      </c>
      <c r="H10" s="73">
        <v>66</v>
      </c>
    </row>
    <row r="11" spans="1:8" ht="18" customHeight="1" x14ac:dyDescent="0.25">
      <c r="A11" s="394" t="s">
        <v>35</v>
      </c>
      <c r="B11" s="639">
        <v>351</v>
      </c>
      <c r="C11" s="532">
        <v>321</v>
      </c>
      <c r="D11" s="107">
        <v>-30</v>
      </c>
      <c r="E11" s="72">
        <v>308</v>
      </c>
      <c r="F11" s="72">
        <v>297</v>
      </c>
      <c r="G11" s="72">
        <v>43</v>
      </c>
      <c r="H11" s="73">
        <v>24</v>
      </c>
    </row>
    <row r="12" spans="1:8" ht="18" customHeight="1" x14ac:dyDescent="0.25">
      <c r="A12" s="394" t="s">
        <v>36</v>
      </c>
      <c r="B12" s="639">
        <v>447</v>
      </c>
      <c r="C12" s="532">
        <v>407</v>
      </c>
      <c r="D12" s="107">
        <v>-40</v>
      </c>
      <c r="E12" s="72">
        <v>400</v>
      </c>
      <c r="F12" s="72">
        <v>357</v>
      </c>
      <c r="G12" s="72">
        <v>47</v>
      </c>
      <c r="H12" s="73">
        <v>50</v>
      </c>
    </row>
    <row r="13" spans="1:8" ht="18" customHeight="1" x14ac:dyDescent="0.25">
      <c r="A13" s="394" t="s">
        <v>37</v>
      </c>
      <c r="B13" s="639">
        <v>534</v>
      </c>
      <c r="C13" s="532">
        <v>545</v>
      </c>
      <c r="D13" s="107">
        <v>11</v>
      </c>
      <c r="E13" s="72">
        <v>442</v>
      </c>
      <c r="F13" s="72">
        <v>454</v>
      </c>
      <c r="G13" s="72">
        <v>92</v>
      </c>
      <c r="H13" s="73">
        <v>91</v>
      </c>
    </row>
    <row r="14" spans="1:8" ht="18" customHeight="1" x14ac:dyDescent="0.25">
      <c r="A14" s="394" t="s">
        <v>38</v>
      </c>
      <c r="B14" s="639">
        <v>738</v>
      </c>
      <c r="C14" s="532">
        <v>805</v>
      </c>
      <c r="D14" s="107">
        <v>67</v>
      </c>
      <c r="E14" s="72">
        <v>644</v>
      </c>
      <c r="F14" s="72">
        <v>687</v>
      </c>
      <c r="G14" s="72">
        <v>94</v>
      </c>
      <c r="H14" s="73">
        <v>118</v>
      </c>
    </row>
    <row r="15" spans="1:8" ht="18" customHeight="1" x14ac:dyDescent="0.25">
      <c r="A15" s="394" t="s">
        <v>39</v>
      </c>
      <c r="B15" s="639">
        <v>546</v>
      </c>
      <c r="C15" s="532">
        <v>649</v>
      </c>
      <c r="D15" s="107">
        <v>103</v>
      </c>
      <c r="E15" s="72">
        <v>497</v>
      </c>
      <c r="F15" s="72">
        <v>562</v>
      </c>
      <c r="G15" s="72">
        <v>49</v>
      </c>
      <c r="H15" s="73">
        <v>87</v>
      </c>
    </row>
    <row r="16" spans="1:8" ht="18" customHeight="1" x14ac:dyDescent="0.25">
      <c r="A16" s="394" t="s">
        <v>40</v>
      </c>
      <c r="B16" s="639">
        <v>236</v>
      </c>
      <c r="C16" s="532">
        <v>270</v>
      </c>
      <c r="D16" s="107">
        <v>34</v>
      </c>
      <c r="E16" s="72">
        <v>204</v>
      </c>
      <c r="F16" s="72">
        <v>235</v>
      </c>
      <c r="G16" s="72">
        <v>32</v>
      </c>
      <c r="H16" s="73">
        <v>35</v>
      </c>
    </row>
    <row r="17" spans="1:8" ht="18" customHeight="1" x14ac:dyDescent="0.25">
      <c r="A17" s="688" t="s">
        <v>42</v>
      </c>
      <c r="B17" s="108">
        <v>841</v>
      </c>
      <c r="C17" s="377">
        <v>828</v>
      </c>
      <c r="D17" s="109">
        <v>-13</v>
      </c>
      <c r="E17" s="74">
        <v>730</v>
      </c>
      <c r="F17" s="74">
        <v>688</v>
      </c>
      <c r="G17" s="74">
        <v>111</v>
      </c>
      <c r="H17" s="75">
        <v>140</v>
      </c>
    </row>
    <row r="18" spans="1:8" ht="17.399999999999999" customHeight="1" x14ac:dyDescent="0.25"/>
    <row r="19" spans="1:8" ht="17.399999999999999" customHeight="1" x14ac:dyDescent="0.3">
      <c r="A19" s="110" t="s">
        <v>986</v>
      </c>
    </row>
  </sheetData>
  <mergeCells count="6">
    <mergeCell ref="A3:A5"/>
    <mergeCell ref="B3:C4"/>
    <mergeCell ref="E3:H3"/>
    <mergeCell ref="E4:F4"/>
    <mergeCell ref="G4:H4"/>
    <mergeCell ref="D3:D4"/>
  </mergeCells>
  <phoneticPr fontId="2" type="noConversion"/>
  <printOptions horizontalCentered="1"/>
  <pageMargins left="0.47244094488188981" right="0.47244094488188981" top="0.98425196850393704" bottom="0.98425196850393704" header="0.39370078740157483" footer="0.51181102362204722"/>
  <pageSetup paperSize="9" scale="92" orientation="portrait" r:id="rId1"/>
  <headerFooter alignWithMargins="0">
    <oddHeader>&amp;C12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zoomScaleNormal="100" workbookViewId="0">
      <selection activeCell="O14" sqref="O14"/>
    </sheetView>
  </sheetViews>
  <sheetFormatPr defaultColWidth="9.109375" defaultRowHeight="13.15" x14ac:dyDescent="0.25"/>
  <cols>
    <col min="1" max="2" width="9.109375" style="54"/>
    <col min="3" max="10" width="10.77734375" style="54" customWidth="1"/>
    <col min="11" max="16384" width="9.109375" style="54"/>
  </cols>
  <sheetData>
    <row r="1" spans="1:10" ht="15.05" x14ac:dyDescent="0.3">
      <c r="A1" s="76" t="s">
        <v>437</v>
      </c>
      <c r="B1" s="76" t="s">
        <v>310</v>
      </c>
    </row>
    <row r="2" spans="1:10" ht="18" customHeight="1" x14ac:dyDescent="0.25"/>
    <row r="3" spans="1:10" ht="33.85" customHeight="1" x14ac:dyDescent="0.25">
      <c r="A3" s="370" t="s">
        <v>17</v>
      </c>
      <c r="B3" s="358"/>
      <c r="C3" s="985" t="s">
        <v>28</v>
      </c>
      <c r="D3" s="986"/>
      <c r="E3" s="987" t="s">
        <v>21</v>
      </c>
      <c r="F3" s="988"/>
      <c r="G3" s="989" t="s">
        <v>22</v>
      </c>
      <c r="H3" s="990"/>
      <c r="I3" s="989" t="s">
        <v>23</v>
      </c>
      <c r="J3" s="990"/>
    </row>
    <row r="4" spans="1:10" ht="18" customHeight="1" x14ac:dyDescent="0.25">
      <c r="A4" s="364"/>
      <c r="B4" s="366"/>
      <c r="C4" s="693">
        <v>45716</v>
      </c>
      <c r="D4" s="652">
        <v>45747</v>
      </c>
      <c r="E4" s="693">
        <v>45716</v>
      </c>
      <c r="F4" s="652">
        <v>45747</v>
      </c>
      <c r="G4" s="693">
        <v>45716</v>
      </c>
      <c r="H4" s="652">
        <v>45747</v>
      </c>
      <c r="I4" s="693">
        <v>45716</v>
      </c>
      <c r="J4" s="652">
        <v>45747</v>
      </c>
    </row>
    <row r="5" spans="1:10" ht="18" customHeight="1" x14ac:dyDescent="0.25">
      <c r="A5" s="694" t="s">
        <v>19</v>
      </c>
      <c r="B5" s="695"/>
      <c r="C5" s="111">
        <v>70581</v>
      </c>
      <c r="D5" s="111">
        <v>71050</v>
      </c>
      <c r="E5" s="111">
        <v>7594</v>
      </c>
      <c r="F5" s="111">
        <v>7743</v>
      </c>
      <c r="G5" s="111">
        <v>61776</v>
      </c>
      <c r="H5" s="111">
        <v>62089</v>
      </c>
      <c r="I5" s="111">
        <v>1211</v>
      </c>
      <c r="J5" s="111">
        <v>1218</v>
      </c>
    </row>
    <row r="6" spans="1:10" ht="18" customHeight="1" x14ac:dyDescent="0.25">
      <c r="A6" s="537" t="s">
        <v>311</v>
      </c>
      <c r="B6" s="363"/>
      <c r="C6" s="696">
        <v>66851</v>
      </c>
      <c r="D6" s="696">
        <v>67313</v>
      </c>
      <c r="E6" s="696">
        <v>7091</v>
      </c>
      <c r="F6" s="696">
        <v>7247</v>
      </c>
      <c r="G6" s="696">
        <v>58641</v>
      </c>
      <c r="H6" s="696">
        <v>58946</v>
      </c>
      <c r="I6" s="696">
        <v>1119</v>
      </c>
      <c r="J6" s="696">
        <v>1120</v>
      </c>
    </row>
    <row r="7" spans="1:10" ht="18" customHeight="1" x14ac:dyDescent="0.25">
      <c r="A7" s="540" t="s">
        <v>305</v>
      </c>
      <c r="B7" s="366"/>
      <c r="C7" s="697">
        <v>916</v>
      </c>
      <c r="D7" s="697">
        <v>913</v>
      </c>
      <c r="E7" s="538">
        <v>370</v>
      </c>
      <c r="F7" s="538">
        <v>361</v>
      </c>
      <c r="G7" s="538">
        <v>532</v>
      </c>
      <c r="H7" s="538">
        <v>534</v>
      </c>
      <c r="I7" s="538">
        <v>14</v>
      </c>
      <c r="J7" s="538">
        <v>18</v>
      </c>
    </row>
    <row r="8" spans="1:10" ht="18" customHeight="1" x14ac:dyDescent="0.25">
      <c r="A8" s="540" t="s">
        <v>306</v>
      </c>
      <c r="B8" s="366"/>
      <c r="C8" s="89">
        <v>65935</v>
      </c>
      <c r="D8" s="89">
        <v>66400</v>
      </c>
      <c r="E8" s="538">
        <v>6721</v>
      </c>
      <c r="F8" s="538">
        <v>6886</v>
      </c>
      <c r="G8" s="538">
        <v>58109</v>
      </c>
      <c r="H8" s="538">
        <v>58412</v>
      </c>
      <c r="I8" s="538">
        <v>1105</v>
      </c>
      <c r="J8" s="538">
        <v>1102</v>
      </c>
    </row>
    <row r="9" spans="1:10" ht="18" customHeight="1" x14ac:dyDescent="0.25">
      <c r="A9" s="698" t="s">
        <v>304</v>
      </c>
      <c r="B9" s="695"/>
      <c r="C9" s="696">
        <v>3730</v>
      </c>
      <c r="D9" s="696">
        <v>3737</v>
      </c>
      <c r="E9" s="696">
        <v>503</v>
      </c>
      <c r="F9" s="696">
        <v>496</v>
      </c>
      <c r="G9" s="696">
        <v>3135</v>
      </c>
      <c r="H9" s="696">
        <v>3143</v>
      </c>
      <c r="I9" s="696">
        <v>92</v>
      </c>
      <c r="J9" s="696">
        <v>98</v>
      </c>
    </row>
    <row r="10" spans="1:10" ht="18" customHeight="1" x14ac:dyDescent="0.25">
      <c r="A10" s="540" t="s">
        <v>307</v>
      </c>
      <c r="B10" s="366"/>
      <c r="C10" s="697">
        <v>45</v>
      </c>
      <c r="D10" s="697">
        <v>43</v>
      </c>
      <c r="E10" s="538">
        <v>24</v>
      </c>
      <c r="F10" s="538">
        <v>22</v>
      </c>
      <c r="G10" s="538">
        <v>18</v>
      </c>
      <c r="H10" s="538">
        <v>21</v>
      </c>
      <c r="I10" s="538">
        <v>3</v>
      </c>
      <c r="J10" s="538">
        <v>0</v>
      </c>
    </row>
    <row r="11" spans="1:10" ht="18" customHeight="1" x14ac:dyDescent="0.25">
      <c r="A11" s="699" t="s">
        <v>308</v>
      </c>
      <c r="B11" s="360"/>
      <c r="C11" s="89">
        <v>3685</v>
      </c>
      <c r="D11" s="89">
        <v>3694</v>
      </c>
      <c r="E11" s="89">
        <v>479</v>
      </c>
      <c r="F11" s="89">
        <v>474</v>
      </c>
      <c r="G11" s="89">
        <v>3117</v>
      </c>
      <c r="H11" s="89">
        <v>3122</v>
      </c>
      <c r="I11" s="89">
        <v>89</v>
      </c>
      <c r="J11" s="89">
        <v>98</v>
      </c>
    </row>
    <row r="14" spans="1:10" ht="15.05" x14ac:dyDescent="0.3">
      <c r="A14" s="70" t="s">
        <v>748</v>
      </c>
      <c r="B14" s="70"/>
    </row>
    <row r="15" spans="1:10" ht="15.05" x14ac:dyDescent="0.3">
      <c r="A15" s="70"/>
      <c r="B15" s="70" t="s">
        <v>987</v>
      </c>
    </row>
    <row r="18" ht="13.65" customHeight="1" x14ac:dyDescent="0.25"/>
  </sheetData>
  <mergeCells count="4">
    <mergeCell ref="C3:D3"/>
    <mergeCell ref="E3:F3"/>
    <mergeCell ref="G3:H3"/>
    <mergeCell ref="I3:J3"/>
  </mergeCells>
  <phoneticPr fontId="2" type="noConversion"/>
  <printOptions horizontalCentered="1"/>
  <pageMargins left="0.59055118110236227" right="0.43307086614173229" top="1.1417322834645669" bottom="0.98425196850393704" header="0.35433070866141736" footer="0.51181102362204722"/>
  <pageSetup paperSize="9" scale="90" orientation="portrait" r:id="rId1"/>
  <headerFooter alignWithMargins="0">
    <oddHeader>&amp;C13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61"/>
  <sheetViews>
    <sheetView zoomScaleNormal="100" workbookViewId="0">
      <selection activeCell="M35" sqref="M35"/>
    </sheetView>
  </sheetViews>
  <sheetFormatPr defaultColWidth="9.109375" defaultRowHeight="13.15" x14ac:dyDescent="0.25"/>
  <cols>
    <col min="1" max="1" width="11" style="54" customWidth="1"/>
    <col min="2" max="2" width="18.21875" style="54" customWidth="1"/>
    <col min="3" max="7" width="11.77734375" style="54" customWidth="1"/>
    <col min="8" max="8" width="12.88671875" style="54" customWidth="1"/>
    <col min="9" max="9" width="12.6640625" style="54" customWidth="1"/>
    <col min="10" max="10" width="9.77734375" style="54" customWidth="1"/>
    <col min="11" max="16384" width="9.109375" style="54"/>
  </cols>
  <sheetData>
    <row r="1" spans="1:9" ht="15.05" x14ac:dyDescent="0.3">
      <c r="A1" s="76" t="s">
        <v>438</v>
      </c>
      <c r="B1" s="76" t="s">
        <v>495</v>
      </c>
      <c r="C1" s="112"/>
    </row>
    <row r="2" spans="1:9" ht="15.05" customHeight="1" x14ac:dyDescent="0.25"/>
    <row r="3" spans="1:9" ht="15.65" x14ac:dyDescent="0.3">
      <c r="A3" s="356" t="s">
        <v>426</v>
      </c>
      <c r="B3" s="700"/>
      <c r="C3" s="991" t="s">
        <v>28</v>
      </c>
      <c r="D3" s="992"/>
      <c r="E3" s="908" t="s">
        <v>48</v>
      </c>
      <c r="F3" s="993" t="s">
        <v>427</v>
      </c>
      <c r="G3" s="994"/>
      <c r="H3" s="994"/>
      <c r="I3" s="995"/>
    </row>
    <row r="4" spans="1:9" ht="15.65" x14ac:dyDescent="0.3">
      <c r="A4" s="401" t="s">
        <v>428</v>
      </c>
      <c r="B4" s="701"/>
      <c r="C4" s="693">
        <v>45716</v>
      </c>
      <c r="D4" s="693">
        <v>45747</v>
      </c>
      <c r="E4" s="376" t="s">
        <v>334</v>
      </c>
      <c r="F4" s="907" t="s">
        <v>429</v>
      </c>
      <c r="G4" s="907" t="s">
        <v>430</v>
      </c>
      <c r="H4" s="907" t="s">
        <v>431</v>
      </c>
      <c r="I4" s="907" t="s">
        <v>637</v>
      </c>
    </row>
    <row r="5" spans="1:9" ht="16.3" thickBot="1" x14ac:dyDescent="0.35">
      <c r="A5" s="702" t="s">
        <v>4</v>
      </c>
      <c r="B5" s="703"/>
      <c r="C5" s="704">
        <v>62987</v>
      </c>
      <c r="D5" s="705">
        <v>63307</v>
      </c>
      <c r="E5" s="706">
        <v>1</v>
      </c>
      <c r="F5" s="707">
        <v>32197</v>
      </c>
      <c r="G5" s="704">
        <v>28015</v>
      </c>
      <c r="H5" s="708">
        <v>1390</v>
      </c>
      <c r="I5" s="705">
        <v>1705</v>
      </c>
    </row>
    <row r="6" spans="1:9" ht="15.65" thickTop="1" x14ac:dyDescent="0.3">
      <c r="A6" s="370"/>
      <c r="B6" s="709" t="s">
        <v>432</v>
      </c>
      <c r="C6" s="710">
        <v>27087</v>
      </c>
      <c r="D6" s="711">
        <v>26837</v>
      </c>
      <c r="E6" s="712">
        <v>0.42391836605746602</v>
      </c>
      <c r="F6" s="401">
        <v>15374</v>
      </c>
      <c r="G6" s="711">
        <v>11337</v>
      </c>
      <c r="H6" s="713">
        <v>126</v>
      </c>
      <c r="I6" s="714"/>
    </row>
    <row r="7" spans="1:9" ht="15.05" x14ac:dyDescent="0.3">
      <c r="A7" s="364" t="s">
        <v>433</v>
      </c>
      <c r="B7" s="713" t="s">
        <v>434</v>
      </c>
      <c r="C7" s="113">
        <v>29457</v>
      </c>
      <c r="D7" s="711">
        <v>29619</v>
      </c>
      <c r="E7" s="712">
        <v>0.46786295354384189</v>
      </c>
      <c r="F7" s="401">
        <v>13058</v>
      </c>
      <c r="G7" s="711">
        <v>15300</v>
      </c>
      <c r="H7" s="713">
        <v>1261</v>
      </c>
      <c r="I7" s="714"/>
    </row>
    <row r="8" spans="1:9" ht="15.05" x14ac:dyDescent="0.3">
      <c r="A8" s="364"/>
      <c r="B8" s="713" t="s">
        <v>435</v>
      </c>
      <c r="C8" s="113">
        <v>5139</v>
      </c>
      <c r="D8" s="711">
        <v>5146</v>
      </c>
      <c r="E8" s="712">
        <v>8.1286429620737038E-2</v>
      </c>
      <c r="F8" s="401">
        <v>3765</v>
      </c>
      <c r="G8" s="711">
        <v>1378</v>
      </c>
      <c r="H8" s="713">
        <v>3</v>
      </c>
      <c r="I8" s="714"/>
    </row>
    <row r="9" spans="1:9" ht="15.65" thickBot="1" x14ac:dyDescent="0.35">
      <c r="A9" s="715"/>
      <c r="B9" s="716" t="s">
        <v>636</v>
      </c>
      <c r="C9" s="717">
        <v>1304</v>
      </c>
      <c r="D9" s="718">
        <v>1705</v>
      </c>
      <c r="E9" s="719">
        <v>2.6932250777955045E-2</v>
      </c>
      <c r="F9" s="720"/>
      <c r="G9" s="721"/>
      <c r="H9" s="722"/>
      <c r="I9" s="723"/>
    </row>
    <row r="10" spans="1:9" ht="15.05" x14ac:dyDescent="0.3">
      <c r="A10" s="724" t="s">
        <v>331</v>
      </c>
      <c r="B10" s="725"/>
      <c r="C10" s="726">
        <v>547</v>
      </c>
      <c r="D10" s="726">
        <v>541</v>
      </c>
      <c r="E10" s="727"/>
      <c r="F10" s="726">
        <v>335</v>
      </c>
      <c r="G10" s="726">
        <v>205</v>
      </c>
      <c r="H10" s="726">
        <v>1</v>
      </c>
      <c r="I10" s="728"/>
    </row>
    <row r="11" spans="1:9" ht="15.05" x14ac:dyDescent="0.3">
      <c r="A11" s="370"/>
      <c r="B11" s="709" t="s">
        <v>432</v>
      </c>
      <c r="C11" s="710">
        <v>16</v>
      </c>
      <c r="D11" s="729">
        <v>17</v>
      </c>
      <c r="E11" s="730" t="s">
        <v>8</v>
      </c>
      <c r="F11" s="729">
        <v>6</v>
      </c>
      <c r="G11" s="729">
        <v>11</v>
      </c>
      <c r="H11" s="729">
        <v>0</v>
      </c>
      <c r="I11" s="714"/>
    </row>
    <row r="12" spans="1:9" ht="15.05" x14ac:dyDescent="0.3">
      <c r="A12" s="364" t="s">
        <v>433</v>
      </c>
      <c r="B12" s="713" t="s">
        <v>434</v>
      </c>
      <c r="C12" s="113">
        <v>473</v>
      </c>
      <c r="D12" s="711">
        <v>468</v>
      </c>
      <c r="E12" s="712">
        <v>8.5456584579904279E-3</v>
      </c>
      <c r="F12" s="711">
        <v>285</v>
      </c>
      <c r="G12" s="711">
        <v>182</v>
      </c>
      <c r="H12" s="711">
        <v>1</v>
      </c>
      <c r="I12" s="714"/>
    </row>
    <row r="13" spans="1:9" ht="15.65" thickBot="1" x14ac:dyDescent="0.35">
      <c r="A13" s="364"/>
      <c r="B13" s="713" t="s">
        <v>435</v>
      </c>
      <c r="C13" s="113">
        <v>58</v>
      </c>
      <c r="D13" s="731">
        <v>56</v>
      </c>
      <c r="E13" s="732"/>
      <c r="F13" s="731">
        <v>44</v>
      </c>
      <c r="G13" s="731">
        <v>12</v>
      </c>
      <c r="H13" s="731">
        <v>0</v>
      </c>
      <c r="I13" s="733"/>
    </row>
    <row r="14" spans="1:9" ht="15.65" thickTop="1" x14ac:dyDescent="0.3">
      <c r="A14" s="734" t="s">
        <v>333</v>
      </c>
      <c r="B14" s="735"/>
      <c r="C14" s="736">
        <v>22546</v>
      </c>
      <c r="D14" s="736">
        <v>22424</v>
      </c>
      <c r="E14" s="737"/>
      <c r="F14" s="736">
        <v>11186</v>
      </c>
      <c r="G14" s="736">
        <v>10483</v>
      </c>
      <c r="H14" s="736">
        <v>755</v>
      </c>
      <c r="I14" s="738"/>
    </row>
    <row r="15" spans="1:9" ht="15.05" x14ac:dyDescent="0.3">
      <c r="A15" s="370"/>
      <c r="B15" s="709" t="s">
        <v>432</v>
      </c>
      <c r="C15" s="710">
        <v>8673</v>
      </c>
      <c r="D15" s="729">
        <v>8600</v>
      </c>
      <c r="E15" s="730" t="s">
        <v>9</v>
      </c>
      <c r="F15" s="729">
        <v>4646</v>
      </c>
      <c r="G15" s="729">
        <v>3901</v>
      </c>
      <c r="H15" s="729">
        <v>53</v>
      </c>
      <c r="I15" s="714"/>
    </row>
    <row r="16" spans="1:9" ht="15.05" x14ac:dyDescent="0.3">
      <c r="A16" s="364" t="s">
        <v>433</v>
      </c>
      <c r="B16" s="713" t="s">
        <v>434</v>
      </c>
      <c r="C16" s="113">
        <v>11829</v>
      </c>
      <c r="D16" s="711">
        <v>11793</v>
      </c>
      <c r="E16" s="712">
        <v>0.35421043486502285</v>
      </c>
      <c r="F16" s="711">
        <v>5061</v>
      </c>
      <c r="G16" s="711">
        <v>6031</v>
      </c>
      <c r="H16" s="711">
        <v>701</v>
      </c>
      <c r="I16" s="714"/>
    </row>
    <row r="17" spans="1:9" ht="15.65" thickBot="1" x14ac:dyDescent="0.35">
      <c r="A17" s="364"/>
      <c r="B17" s="713" t="s">
        <v>435</v>
      </c>
      <c r="C17" s="113">
        <v>2044</v>
      </c>
      <c r="D17" s="731">
        <v>2031</v>
      </c>
      <c r="E17" s="739"/>
      <c r="F17" s="731">
        <v>1479</v>
      </c>
      <c r="G17" s="731">
        <v>551</v>
      </c>
      <c r="H17" s="731">
        <v>1</v>
      </c>
      <c r="I17" s="733"/>
    </row>
    <row r="18" spans="1:9" ht="15.65" thickTop="1" x14ac:dyDescent="0.3">
      <c r="A18" s="740" t="s">
        <v>332</v>
      </c>
      <c r="B18" s="735"/>
      <c r="C18" s="736">
        <v>38590</v>
      </c>
      <c r="D18" s="736">
        <v>38637</v>
      </c>
      <c r="E18" s="737"/>
      <c r="F18" s="736">
        <v>20676</v>
      </c>
      <c r="G18" s="736">
        <v>17327</v>
      </c>
      <c r="H18" s="736">
        <v>634</v>
      </c>
      <c r="I18" s="738"/>
    </row>
    <row r="19" spans="1:9" ht="15.05" x14ac:dyDescent="0.3">
      <c r="A19" s="370"/>
      <c r="B19" s="709" t="s">
        <v>432</v>
      </c>
      <c r="C19" s="710">
        <v>18398</v>
      </c>
      <c r="D19" s="729">
        <v>18220</v>
      </c>
      <c r="E19" s="730" t="s">
        <v>10</v>
      </c>
      <c r="F19" s="729">
        <v>10722</v>
      </c>
      <c r="G19" s="729">
        <v>7425</v>
      </c>
      <c r="H19" s="729">
        <v>73</v>
      </c>
      <c r="I19" s="714"/>
    </row>
    <row r="20" spans="1:9" ht="15.05" x14ac:dyDescent="0.3">
      <c r="A20" s="364" t="s">
        <v>433</v>
      </c>
      <c r="B20" s="713" t="s">
        <v>434</v>
      </c>
      <c r="C20" s="113">
        <v>17155</v>
      </c>
      <c r="D20" s="711">
        <v>17358</v>
      </c>
      <c r="E20" s="712">
        <v>0.61031165589903169</v>
      </c>
      <c r="F20" s="711">
        <v>7712</v>
      </c>
      <c r="G20" s="711">
        <v>9087</v>
      </c>
      <c r="H20" s="711">
        <v>559</v>
      </c>
      <c r="I20" s="714"/>
    </row>
    <row r="21" spans="1:9" ht="15.65" thickBot="1" x14ac:dyDescent="0.35">
      <c r="A21" s="741"/>
      <c r="B21" s="742" t="s">
        <v>435</v>
      </c>
      <c r="C21" s="743">
        <v>3037</v>
      </c>
      <c r="D21" s="744">
        <v>3059</v>
      </c>
      <c r="E21" s="745"/>
      <c r="F21" s="744">
        <v>2242</v>
      </c>
      <c r="G21" s="744">
        <v>815</v>
      </c>
      <c r="H21" s="744">
        <v>2</v>
      </c>
      <c r="I21" s="733"/>
    </row>
    <row r="22" spans="1:9" ht="30.05" customHeight="1" thickTop="1" x14ac:dyDescent="0.3">
      <c r="A22" s="998" t="s">
        <v>638</v>
      </c>
      <c r="B22" s="999"/>
      <c r="C22" s="746">
        <v>1304</v>
      </c>
      <c r="D22" s="746">
        <v>1705</v>
      </c>
      <c r="E22" s="747">
        <v>2.6932250777955045E-2</v>
      </c>
      <c r="F22" s="1000"/>
      <c r="G22" s="1001"/>
      <c r="H22" s="1002"/>
      <c r="I22" s="748">
        <v>1705</v>
      </c>
    </row>
    <row r="24" spans="1:9" x14ac:dyDescent="0.25">
      <c r="A24" s="54" t="s">
        <v>639</v>
      </c>
    </row>
    <row r="26" spans="1:9" ht="15.05" x14ac:dyDescent="0.3">
      <c r="A26" s="76" t="s">
        <v>12</v>
      </c>
      <c r="B26" s="76" t="s">
        <v>436</v>
      </c>
    </row>
    <row r="27" spans="1:9" ht="15.05" x14ac:dyDescent="0.3">
      <c r="B27" s="76" t="s">
        <v>397</v>
      </c>
    </row>
    <row r="29" spans="1:9" ht="20.2" customHeight="1" x14ac:dyDescent="0.3">
      <c r="A29" s="356" t="s">
        <v>17</v>
      </c>
      <c r="B29" s="357"/>
      <c r="C29" s="357"/>
      <c r="D29" s="357"/>
      <c r="E29" s="358"/>
      <c r="F29" s="1003" t="s">
        <v>320</v>
      </c>
      <c r="G29" s="1004"/>
      <c r="H29" s="978" t="s">
        <v>18</v>
      </c>
      <c r="I29" s="979"/>
    </row>
    <row r="30" spans="1:9" ht="21.15" customHeight="1" x14ac:dyDescent="0.3">
      <c r="A30" s="749"/>
      <c r="B30" s="359"/>
      <c r="C30" s="359"/>
      <c r="D30" s="359"/>
      <c r="E30" s="360"/>
      <c r="F30" s="527" t="s">
        <v>969</v>
      </c>
      <c r="G30" s="527" t="s">
        <v>984</v>
      </c>
      <c r="H30" s="980"/>
      <c r="I30" s="981"/>
    </row>
    <row r="31" spans="1:9" ht="18" customHeight="1" x14ac:dyDescent="0.3">
      <c r="A31" s="401" t="s">
        <v>399</v>
      </c>
      <c r="B31" s="365"/>
      <c r="C31" s="365"/>
      <c r="D31" s="365"/>
      <c r="E31" s="366"/>
      <c r="F31" s="750">
        <v>3379</v>
      </c>
      <c r="G31" s="750">
        <v>3462</v>
      </c>
      <c r="H31" s="1005">
        <v>83</v>
      </c>
      <c r="I31" s="1006"/>
    </row>
    <row r="32" spans="1:9" ht="16.45" customHeight="1" x14ac:dyDescent="0.3">
      <c r="A32" s="541" t="s">
        <v>400</v>
      </c>
      <c r="B32" s="359"/>
      <c r="C32" s="359"/>
      <c r="D32" s="359"/>
      <c r="E32" s="360"/>
      <c r="F32" s="751">
        <v>407</v>
      </c>
      <c r="G32" s="751">
        <v>395</v>
      </c>
      <c r="H32" s="996">
        <v>-12</v>
      </c>
      <c r="I32" s="997"/>
    </row>
    <row r="35" spans="1:9" ht="15.05" x14ac:dyDescent="0.3">
      <c r="A35" s="70" t="s">
        <v>749</v>
      </c>
      <c r="I35" s="101"/>
    </row>
    <row r="61" spans="1:1" x14ac:dyDescent="0.25">
      <c r="A61" s="54" t="s">
        <v>639</v>
      </c>
    </row>
  </sheetData>
  <mergeCells count="8">
    <mergeCell ref="C3:D3"/>
    <mergeCell ref="F3:I3"/>
    <mergeCell ref="H32:I32"/>
    <mergeCell ref="A22:B22"/>
    <mergeCell ref="F22:H22"/>
    <mergeCell ref="F29:G29"/>
    <mergeCell ref="H29:I30"/>
    <mergeCell ref="H31:I31"/>
  </mergeCells>
  <phoneticPr fontId="2" type="noConversion"/>
  <printOptions horizontalCentered="1"/>
  <pageMargins left="0.74803149606299213" right="0.43307086614173229" top="0.70866141732283472" bottom="0.59055118110236227" header="0.35433070866141736" footer="0.39370078740157483"/>
  <pageSetup paperSize="9" scale="81" orientation="portrait" r:id="rId1"/>
  <headerFooter alignWithMargins="0">
    <oddHeader>&amp;C14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0"/>
  <sheetViews>
    <sheetView zoomScaleNormal="100" workbookViewId="0">
      <selection activeCell="K40" sqref="K40"/>
    </sheetView>
  </sheetViews>
  <sheetFormatPr defaultColWidth="9.109375" defaultRowHeight="13.15" x14ac:dyDescent="0.25"/>
  <cols>
    <col min="1" max="1" width="12.21875" style="54" customWidth="1"/>
    <col min="2" max="2" width="9.21875" style="54" customWidth="1"/>
    <col min="3" max="3" width="11.21875" style="54" customWidth="1"/>
    <col min="4" max="4" width="10.21875" style="54" customWidth="1"/>
    <col min="5" max="5" width="9.6640625" style="54" customWidth="1"/>
    <col min="6" max="8" width="9.21875" style="54" customWidth="1"/>
    <col min="9" max="10" width="8.77734375" style="54" customWidth="1"/>
    <col min="11" max="11" width="9" style="54" customWidth="1"/>
    <col min="12" max="12" width="0" style="54" hidden="1" customWidth="1"/>
    <col min="13" max="16384" width="9.109375" style="54"/>
  </cols>
  <sheetData>
    <row r="1" spans="1:8" x14ac:dyDescent="0.25">
      <c r="A1" s="54" t="s">
        <v>750</v>
      </c>
    </row>
    <row r="3" spans="1:8" ht="14.1" customHeight="1" x14ac:dyDescent="0.25">
      <c r="A3" s="370" t="s">
        <v>17</v>
      </c>
      <c r="B3" s="357"/>
      <c r="C3" s="358"/>
      <c r="D3" s="1007" t="s">
        <v>28</v>
      </c>
      <c r="E3" s="1008"/>
      <c r="F3" s="752" t="s">
        <v>317</v>
      </c>
      <c r="G3" s="753"/>
      <c r="H3" s="892"/>
    </row>
    <row r="4" spans="1:8" ht="14.1" customHeight="1" x14ac:dyDescent="0.25">
      <c r="A4" s="364"/>
      <c r="B4" s="365"/>
      <c r="C4" s="366"/>
      <c r="D4" s="693">
        <v>45716</v>
      </c>
      <c r="E4" s="693">
        <v>45747</v>
      </c>
      <c r="F4" s="905">
        <v>1</v>
      </c>
      <c r="G4" s="754">
        <v>2</v>
      </c>
      <c r="H4" s="906">
        <v>3</v>
      </c>
    </row>
    <row r="5" spans="1:8" ht="14.1" customHeight="1" x14ac:dyDescent="0.25">
      <c r="A5" s="694" t="s">
        <v>19</v>
      </c>
      <c r="B5" s="755"/>
      <c r="C5" s="695"/>
      <c r="D5" s="399">
        <v>547</v>
      </c>
      <c r="E5" s="665">
        <v>541</v>
      </c>
      <c r="F5" s="665">
        <v>335</v>
      </c>
      <c r="G5" s="665">
        <v>205</v>
      </c>
      <c r="H5" s="665">
        <v>1</v>
      </c>
    </row>
    <row r="6" spans="1:8" ht="14.1" customHeight="1" x14ac:dyDescent="0.25">
      <c r="A6" s="534" t="s">
        <v>314</v>
      </c>
      <c r="B6" s="756"/>
      <c r="C6" s="757"/>
      <c r="D6" s="111">
        <v>535</v>
      </c>
      <c r="E6" s="665">
        <v>533</v>
      </c>
      <c r="F6" s="111">
        <v>331</v>
      </c>
      <c r="G6" s="111">
        <v>201</v>
      </c>
      <c r="H6" s="111">
        <v>1</v>
      </c>
    </row>
    <row r="7" spans="1:8" ht="14.1" customHeight="1" x14ac:dyDescent="0.25">
      <c r="A7" s="758"/>
      <c r="B7" s="537" t="s">
        <v>311</v>
      </c>
      <c r="C7" s="363"/>
      <c r="D7" s="696">
        <v>518</v>
      </c>
      <c r="E7" s="696">
        <v>514</v>
      </c>
      <c r="F7" s="696">
        <v>327</v>
      </c>
      <c r="G7" s="696">
        <v>187</v>
      </c>
      <c r="H7" s="696">
        <v>0</v>
      </c>
    </row>
    <row r="8" spans="1:8" ht="14.1" customHeight="1" x14ac:dyDescent="0.25">
      <c r="A8" s="364"/>
      <c r="B8" s="540" t="s">
        <v>316</v>
      </c>
      <c r="C8" s="366"/>
      <c r="D8" s="87">
        <v>13</v>
      </c>
      <c r="E8" s="394">
        <v>14</v>
      </c>
      <c r="F8" s="538">
        <v>5</v>
      </c>
      <c r="G8" s="538">
        <v>9</v>
      </c>
      <c r="H8" s="538">
        <v>0</v>
      </c>
    </row>
    <row r="9" spans="1:8" ht="14.1" customHeight="1" x14ac:dyDescent="0.25">
      <c r="A9" s="364" t="s">
        <v>323</v>
      </c>
      <c r="B9" s="540" t="s">
        <v>312</v>
      </c>
      <c r="C9" s="366"/>
      <c r="D9" s="87">
        <v>447</v>
      </c>
      <c r="E9" s="394">
        <v>449</v>
      </c>
      <c r="F9" s="538">
        <v>279</v>
      </c>
      <c r="G9" s="538">
        <v>170</v>
      </c>
      <c r="H9" s="538">
        <v>0</v>
      </c>
    </row>
    <row r="10" spans="1:8" ht="14.1" customHeight="1" x14ac:dyDescent="0.25">
      <c r="A10" s="364" t="s">
        <v>324</v>
      </c>
      <c r="B10" s="540" t="s">
        <v>313</v>
      </c>
      <c r="C10" s="366"/>
      <c r="D10" s="87">
        <v>58</v>
      </c>
      <c r="E10" s="394">
        <v>51</v>
      </c>
      <c r="F10" s="538">
        <v>43</v>
      </c>
      <c r="G10" s="538">
        <v>8</v>
      </c>
      <c r="H10" s="538">
        <v>0</v>
      </c>
    </row>
    <row r="11" spans="1:8" ht="14.1" customHeight="1" x14ac:dyDescent="0.25">
      <c r="A11" s="364" t="s">
        <v>315</v>
      </c>
      <c r="B11" s="698" t="s">
        <v>304</v>
      </c>
      <c r="C11" s="695"/>
      <c r="D11" s="362">
        <v>17</v>
      </c>
      <c r="E11" s="696">
        <v>19</v>
      </c>
      <c r="F11" s="696">
        <v>4</v>
      </c>
      <c r="G11" s="696">
        <v>14</v>
      </c>
      <c r="H11" s="696">
        <v>1</v>
      </c>
    </row>
    <row r="12" spans="1:8" ht="14.1" customHeight="1" x14ac:dyDescent="0.25">
      <c r="A12" s="364"/>
      <c r="B12" s="540" t="s">
        <v>316</v>
      </c>
      <c r="C12" s="759"/>
      <c r="D12" s="87">
        <v>0</v>
      </c>
      <c r="E12" s="394">
        <v>1</v>
      </c>
      <c r="F12" s="538">
        <v>0</v>
      </c>
      <c r="G12" s="538">
        <v>1</v>
      </c>
      <c r="H12" s="538">
        <v>0</v>
      </c>
    </row>
    <row r="13" spans="1:8" ht="14.1" customHeight="1" x14ac:dyDescent="0.25">
      <c r="A13" s="364"/>
      <c r="B13" s="540" t="s">
        <v>312</v>
      </c>
      <c r="C13" s="366"/>
      <c r="D13" s="87">
        <v>17</v>
      </c>
      <c r="E13" s="394">
        <v>13</v>
      </c>
      <c r="F13" s="538">
        <v>3</v>
      </c>
      <c r="G13" s="538">
        <v>9</v>
      </c>
      <c r="H13" s="538">
        <v>1</v>
      </c>
    </row>
    <row r="14" spans="1:8" ht="14.1" customHeight="1" x14ac:dyDescent="0.25">
      <c r="A14" s="364"/>
      <c r="B14" s="699" t="s">
        <v>313</v>
      </c>
      <c r="C14" s="366"/>
      <c r="D14" s="87">
        <v>0</v>
      </c>
      <c r="E14" s="394">
        <v>5</v>
      </c>
      <c r="F14" s="538">
        <v>1</v>
      </c>
      <c r="G14" s="538">
        <v>4</v>
      </c>
      <c r="H14" s="538">
        <v>0</v>
      </c>
    </row>
    <row r="15" spans="1:8" ht="14.1" customHeight="1" x14ac:dyDescent="0.25">
      <c r="A15" s="760" t="s">
        <v>318</v>
      </c>
      <c r="B15" s="756"/>
      <c r="C15" s="757"/>
      <c r="D15" s="761">
        <v>12</v>
      </c>
      <c r="E15" s="665">
        <v>8</v>
      </c>
      <c r="F15" s="111">
        <v>4</v>
      </c>
      <c r="G15" s="111">
        <v>4</v>
      </c>
      <c r="H15" s="111">
        <v>0</v>
      </c>
    </row>
    <row r="16" spans="1:8" ht="14.1" customHeight="1" x14ac:dyDescent="0.25">
      <c r="A16" s="364"/>
      <c r="B16" s="537" t="s">
        <v>311</v>
      </c>
      <c r="C16" s="363"/>
      <c r="D16" s="362">
        <v>11</v>
      </c>
      <c r="E16" s="696">
        <v>8</v>
      </c>
      <c r="F16" s="696">
        <v>4</v>
      </c>
      <c r="G16" s="696">
        <v>4</v>
      </c>
      <c r="H16" s="696">
        <v>0</v>
      </c>
    </row>
    <row r="17" spans="1:8" ht="14.1" customHeight="1" x14ac:dyDescent="0.25">
      <c r="A17" s="364"/>
      <c r="B17" s="540" t="s">
        <v>316</v>
      </c>
      <c r="C17" s="366"/>
      <c r="D17" s="87">
        <v>3</v>
      </c>
      <c r="E17" s="394">
        <v>2</v>
      </c>
      <c r="F17" s="538">
        <v>1</v>
      </c>
      <c r="G17" s="538">
        <v>1</v>
      </c>
      <c r="H17" s="538">
        <v>0</v>
      </c>
    </row>
    <row r="18" spans="1:8" ht="14.1" customHeight="1" x14ac:dyDescent="0.25">
      <c r="A18" s="364" t="s">
        <v>323</v>
      </c>
      <c r="B18" s="540" t="s">
        <v>312</v>
      </c>
      <c r="C18" s="366"/>
      <c r="D18" s="87">
        <v>8</v>
      </c>
      <c r="E18" s="394">
        <v>6</v>
      </c>
      <c r="F18" s="538">
        <v>3</v>
      </c>
      <c r="G18" s="538">
        <v>3</v>
      </c>
      <c r="H18" s="538">
        <v>0</v>
      </c>
    </row>
    <row r="19" spans="1:8" ht="14.1" customHeight="1" x14ac:dyDescent="0.25">
      <c r="A19" s="364" t="s">
        <v>324</v>
      </c>
      <c r="B19" s="540" t="s">
        <v>313</v>
      </c>
      <c r="C19" s="366"/>
      <c r="D19" s="87">
        <v>0</v>
      </c>
      <c r="E19" s="394">
        <v>0</v>
      </c>
      <c r="F19" s="538">
        <v>0</v>
      </c>
      <c r="G19" s="538">
        <v>0</v>
      </c>
      <c r="H19" s="538">
        <v>0</v>
      </c>
    </row>
    <row r="20" spans="1:8" ht="14.1" customHeight="1" x14ac:dyDescent="0.25">
      <c r="A20" s="364" t="s">
        <v>315</v>
      </c>
      <c r="B20" s="698" t="s">
        <v>304</v>
      </c>
      <c r="C20" s="695"/>
      <c r="D20" s="362">
        <v>1</v>
      </c>
      <c r="E20" s="696">
        <v>0</v>
      </c>
      <c r="F20" s="696">
        <v>0</v>
      </c>
      <c r="G20" s="696">
        <v>0</v>
      </c>
      <c r="H20" s="696">
        <v>0</v>
      </c>
    </row>
    <row r="21" spans="1:8" ht="14.1" customHeight="1" x14ac:dyDescent="0.25">
      <c r="A21" s="364"/>
      <c r="B21" s="540" t="s">
        <v>316</v>
      </c>
      <c r="C21" s="759"/>
      <c r="D21" s="87">
        <v>0</v>
      </c>
      <c r="E21" s="394">
        <v>0</v>
      </c>
      <c r="F21" s="538">
        <v>0</v>
      </c>
      <c r="G21" s="538">
        <v>0</v>
      </c>
      <c r="H21" s="538">
        <v>0</v>
      </c>
    </row>
    <row r="22" spans="1:8" x14ac:dyDescent="0.25">
      <c r="A22" s="364"/>
      <c r="B22" s="540" t="s">
        <v>312</v>
      </c>
      <c r="C22" s="366"/>
      <c r="D22" s="87">
        <v>1</v>
      </c>
      <c r="E22" s="394">
        <v>0</v>
      </c>
      <c r="F22" s="538">
        <v>0</v>
      </c>
      <c r="G22" s="538">
        <v>0</v>
      </c>
      <c r="H22" s="538">
        <v>0</v>
      </c>
    </row>
    <row r="23" spans="1:8" x14ac:dyDescent="0.25">
      <c r="A23" s="396"/>
      <c r="B23" s="699" t="s">
        <v>313</v>
      </c>
      <c r="C23" s="360"/>
      <c r="D23" s="762">
        <v>0</v>
      </c>
      <c r="E23" s="396">
        <v>0</v>
      </c>
      <c r="F23" s="89">
        <v>0</v>
      </c>
      <c r="G23" s="89">
        <v>0</v>
      </c>
      <c r="H23" s="89">
        <v>0</v>
      </c>
    </row>
    <row r="28" spans="1:8" ht="14.1" customHeight="1" x14ac:dyDescent="0.25">
      <c r="A28" s="54" t="s">
        <v>751</v>
      </c>
    </row>
    <row r="29" spans="1:8" ht="14.1" customHeight="1" x14ac:dyDescent="0.25"/>
    <row r="30" spans="1:8" ht="14.1" customHeight="1" x14ac:dyDescent="0.25">
      <c r="A30" s="370" t="s">
        <v>17</v>
      </c>
      <c r="B30" s="357"/>
      <c r="C30" s="358"/>
      <c r="D30" s="1007" t="s">
        <v>28</v>
      </c>
      <c r="E30" s="1008"/>
      <c r="F30" s="752" t="s">
        <v>319</v>
      </c>
      <c r="G30" s="753"/>
      <c r="H30" s="892"/>
    </row>
    <row r="31" spans="1:8" ht="14.1" customHeight="1" x14ac:dyDescent="0.25">
      <c r="A31" s="364"/>
      <c r="B31" s="365"/>
      <c r="C31" s="366"/>
      <c r="D31" s="693">
        <v>45716</v>
      </c>
      <c r="E31" s="693">
        <v>45747</v>
      </c>
      <c r="F31" s="905">
        <v>1</v>
      </c>
      <c r="G31" s="754">
        <v>2</v>
      </c>
      <c r="H31" s="906">
        <v>3</v>
      </c>
    </row>
    <row r="32" spans="1:8" ht="14.1" customHeight="1" x14ac:dyDescent="0.25">
      <c r="A32" s="694" t="s">
        <v>19</v>
      </c>
      <c r="B32" s="755"/>
      <c r="C32" s="695"/>
      <c r="D32" s="665">
        <v>22546</v>
      </c>
      <c r="E32" s="665">
        <v>22424</v>
      </c>
      <c r="F32" s="665">
        <v>11186</v>
      </c>
      <c r="G32" s="665">
        <v>10483</v>
      </c>
      <c r="H32" s="665">
        <v>755</v>
      </c>
    </row>
    <row r="33" spans="1:8" ht="14.1" customHeight="1" x14ac:dyDescent="0.25">
      <c r="A33" s="534" t="s">
        <v>314</v>
      </c>
      <c r="B33" s="756"/>
      <c r="C33" s="757"/>
      <c r="D33" s="111">
        <v>22295</v>
      </c>
      <c r="E33" s="665">
        <v>22206</v>
      </c>
      <c r="F33" s="111">
        <v>11120</v>
      </c>
      <c r="G33" s="111">
        <v>10337</v>
      </c>
      <c r="H33" s="111">
        <v>749</v>
      </c>
    </row>
    <row r="34" spans="1:8" ht="14.1" customHeight="1" x14ac:dyDescent="0.25">
      <c r="A34" s="758"/>
      <c r="B34" s="537" t="s">
        <v>311</v>
      </c>
      <c r="C34" s="363"/>
      <c r="D34" s="696">
        <v>20464</v>
      </c>
      <c r="E34" s="696">
        <v>20411</v>
      </c>
      <c r="F34" s="696">
        <v>10535</v>
      </c>
      <c r="G34" s="696">
        <v>9267</v>
      </c>
      <c r="H34" s="696">
        <v>609</v>
      </c>
    </row>
    <row r="35" spans="1:8" ht="14.1" customHeight="1" x14ac:dyDescent="0.25">
      <c r="A35" s="364"/>
      <c r="B35" s="540" t="s">
        <v>316</v>
      </c>
      <c r="C35" s="366"/>
      <c r="D35" s="538">
        <v>7884</v>
      </c>
      <c r="E35" s="394">
        <v>7847</v>
      </c>
      <c r="F35" s="538">
        <v>4388</v>
      </c>
      <c r="G35" s="538">
        <v>3431</v>
      </c>
      <c r="H35" s="538">
        <v>28</v>
      </c>
    </row>
    <row r="36" spans="1:8" ht="14.1" customHeight="1" x14ac:dyDescent="0.25">
      <c r="A36" s="364" t="s">
        <v>323</v>
      </c>
      <c r="B36" s="540" t="s">
        <v>312</v>
      </c>
      <c r="C36" s="366"/>
      <c r="D36" s="538">
        <v>10695</v>
      </c>
      <c r="E36" s="394">
        <v>10695</v>
      </c>
      <c r="F36" s="538">
        <v>4778</v>
      </c>
      <c r="G36" s="538">
        <v>5337</v>
      </c>
      <c r="H36" s="538">
        <v>580</v>
      </c>
    </row>
    <row r="37" spans="1:8" ht="14.1" customHeight="1" x14ac:dyDescent="0.25">
      <c r="A37" s="364" t="s">
        <v>324</v>
      </c>
      <c r="B37" s="540" t="s">
        <v>313</v>
      </c>
      <c r="C37" s="366"/>
      <c r="D37" s="538">
        <v>1885</v>
      </c>
      <c r="E37" s="394">
        <v>1869</v>
      </c>
      <c r="F37" s="538">
        <v>1369</v>
      </c>
      <c r="G37" s="538">
        <v>499</v>
      </c>
      <c r="H37" s="538">
        <v>1</v>
      </c>
    </row>
    <row r="38" spans="1:8" ht="14.1" customHeight="1" x14ac:dyDescent="0.25">
      <c r="A38" s="364" t="s">
        <v>315</v>
      </c>
      <c r="B38" s="698" t="s">
        <v>304</v>
      </c>
      <c r="C38" s="695"/>
      <c r="D38" s="696">
        <v>1831</v>
      </c>
      <c r="E38" s="696">
        <v>1795</v>
      </c>
      <c r="F38" s="696">
        <v>585</v>
      </c>
      <c r="G38" s="696">
        <v>1070</v>
      </c>
      <c r="H38" s="696">
        <v>140</v>
      </c>
    </row>
    <row r="39" spans="1:8" ht="14.1" customHeight="1" x14ac:dyDescent="0.25">
      <c r="A39" s="364"/>
      <c r="B39" s="540" t="s">
        <v>316</v>
      </c>
      <c r="C39" s="759"/>
      <c r="D39" s="538">
        <v>574</v>
      </c>
      <c r="E39" s="394">
        <v>573</v>
      </c>
      <c r="F39" s="538">
        <v>208</v>
      </c>
      <c r="G39" s="538">
        <v>343</v>
      </c>
      <c r="H39" s="538">
        <v>22</v>
      </c>
    </row>
    <row r="40" spans="1:8" ht="14.1" customHeight="1" x14ac:dyDescent="0.25">
      <c r="A40" s="364"/>
      <c r="B40" s="540" t="s">
        <v>312</v>
      </c>
      <c r="C40" s="366"/>
      <c r="D40" s="538">
        <v>1104</v>
      </c>
      <c r="E40" s="394">
        <v>1069</v>
      </c>
      <c r="F40" s="538">
        <v>273</v>
      </c>
      <c r="G40" s="538">
        <v>678</v>
      </c>
      <c r="H40" s="538">
        <v>118</v>
      </c>
    </row>
    <row r="41" spans="1:8" ht="14.1" customHeight="1" x14ac:dyDescent="0.25">
      <c r="A41" s="364"/>
      <c r="B41" s="699" t="s">
        <v>313</v>
      </c>
      <c r="C41" s="366"/>
      <c r="D41" s="538">
        <v>153</v>
      </c>
      <c r="E41" s="394">
        <v>153</v>
      </c>
      <c r="F41" s="538">
        <v>104</v>
      </c>
      <c r="G41" s="538">
        <v>49</v>
      </c>
      <c r="H41" s="538">
        <v>0</v>
      </c>
    </row>
    <row r="42" spans="1:8" ht="14.1" customHeight="1" x14ac:dyDescent="0.25">
      <c r="A42" s="760" t="s">
        <v>318</v>
      </c>
      <c r="B42" s="756"/>
      <c r="C42" s="757"/>
      <c r="D42" s="111">
        <v>251</v>
      </c>
      <c r="E42" s="665">
        <v>218</v>
      </c>
      <c r="F42" s="111">
        <v>66</v>
      </c>
      <c r="G42" s="111">
        <v>146</v>
      </c>
      <c r="H42" s="111">
        <v>6</v>
      </c>
    </row>
    <row r="43" spans="1:8" ht="14.1" customHeight="1" x14ac:dyDescent="0.25">
      <c r="A43" s="364"/>
      <c r="B43" s="537" t="s">
        <v>311</v>
      </c>
      <c r="C43" s="363"/>
      <c r="D43" s="696">
        <v>222</v>
      </c>
      <c r="E43" s="696">
        <v>194</v>
      </c>
      <c r="F43" s="696">
        <v>56</v>
      </c>
      <c r="G43" s="696">
        <v>136</v>
      </c>
      <c r="H43" s="696">
        <v>2</v>
      </c>
    </row>
    <row r="44" spans="1:8" ht="14.1" customHeight="1" x14ac:dyDescent="0.25">
      <c r="A44" s="364"/>
      <c r="B44" s="540" t="s">
        <v>316</v>
      </c>
      <c r="C44" s="366"/>
      <c r="D44" s="538">
        <v>188</v>
      </c>
      <c r="E44" s="394">
        <v>161</v>
      </c>
      <c r="F44" s="538">
        <v>41</v>
      </c>
      <c r="G44" s="538">
        <v>120</v>
      </c>
      <c r="H44" s="538">
        <v>0</v>
      </c>
    </row>
    <row r="45" spans="1:8" ht="14.1" customHeight="1" x14ac:dyDescent="0.25">
      <c r="A45" s="364" t="s">
        <v>323</v>
      </c>
      <c r="B45" s="540" t="s">
        <v>312</v>
      </c>
      <c r="C45" s="366"/>
      <c r="D45" s="538">
        <v>28</v>
      </c>
      <c r="E45" s="394">
        <v>25</v>
      </c>
      <c r="F45" s="538">
        <v>10</v>
      </c>
      <c r="G45" s="538">
        <v>13</v>
      </c>
      <c r="H45" s="538">
        <v>2</v>
      </c>
    </row>
    <row r="46" spans="1:8" ht="14.1" customHeight="1" x14ac:dyDescent="0.25">
      <c r="A46" s="364" t="s">
        <v>324</v>
      </c>
      <c r="B46" s="540" t="s">
        <v>313</v>
      </c>
      <c r="C46" s="366"/>
      <c r="D46" s="538">
        <v>6</v>
      </c>
      <c r="E46" s="394">
        <v>8</v>
      </c>
      <c r="F46" s="538">
        <v>5</v>
      </c>
      <c r="G46" s="538">
        <v>3</v>
      </c>
      <c r="H46" s="538">
        <v>0</v>
      </c>
    </row>
    <row r="47" spans="1:8" ht="14.1" customHeight="1" x14ac:dyDescent="0.25">
      <c r="A47" s="364" t="s">
        <v>315</v>
      </c>
      <c r="B47" s="698" t="s">
        <v>304</v>
      </c>
      <c r="C47" s="695"/>
      <c r="D47" s="696">
        <v>29</v>
      </c>
      <c r="E47" s="696">
        <v>24</v>
      </c>
      <c r="F47" s="696">
        <v>10</v>
      </c>
      <c r="G47" s="696">
        <v>10</v>
      </c>
      <c r="H47" s="696">
        <v>4</v>
      </c>
    </row>
    <row r="48" spans="1:8" ht="14.1" customHeight="1" x14ac:dyDescent="0.25">
      <c r="A48" s="364"/>
      <c r="B48" s="540" t="s">
        <v>316</v>
      </c>
      <c r="C48" s="759"/>
      <c r="D48" s="538">
        <v>27</v>
      </c>
      <c r="E48" s="394">
        <v>19</v>
      </c>
      <c r="F48" s="538">
        <v>9</v>
      </c>
      <c r="G48" s="538">
        <v>7</v>
      </c>
      <c r="H48" s="538">
        <v>3</v>
      </c>
    </row>
    <row r="49" spans="1:8" x14ac:dyDescent="0.25">
      <c r="A49" s="364"/>
      <c r="B49" s="540" t="s">
        <v>312</v>
      </c>
      <c r="C49" s="366"/>
      <c r="D49" s="538">
        <v>2</v>
      </c>
      <c r="E49" s="394">
        <v>4</v>
      </c>
      <c r="F49" s="538">
        <v>0</v>
      </c>
      <c r="G49" s="538">
        <v>3</v>
      </c>
      <c r="H49" s="538">
        <v>1</v>
      </c>
    </row>
    <row r="50" spans="1:8" x14ac:dyDescent="0.25">
      <c r="A50" s="396"/>
      <c r="B50" s="699" t="s">
        <v>313</v>
      </c>
      <c r="C50" s="360"/>
      <c r="D50" s="89">
        <v>0</v>
      </c>
      <c r="E50" s="396">
        <v>1</v>
      </c>
      <c r="F50" s="89">
        <v>1</v>
      </c>
      <c r="G50" s="89">
        <v>0</v>
      </c>
      <c r="H50" s="89">
        <v>0</v>
      </c>
    </row>
  </sheetData>
  <mergeCells count="2">
    <mergeCell ref="D30:E30"/>
    <mergeCell ref="D3:E3"/>
  </mergeCells>
  <phoneticPr fontId="2" type="noConversion"/>
  <printOptions horizontalCentered="1"/>
  <pageMargins left="1.2204724409448819" right="0.43307086614173229" top="0.98425196850393704" bottom="0.74803149606299213" header="0.35433070866141736" footer="0.51181102362204722"/>
  <pageSetup paperSize="9" scale="96" orientation="portrait" r:id="rId1"/>
  <headerFooter alignWithMargins="0">
    <oddHeader>&amp;C15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activeCell="N22" sqref="N22"/>
    </sheetView>
  </sheetViews>
  <sheetFormatPr defaultColWidth="9.109375" defaultRowHeight="13.15" x14ac:dyDescent="0.25"/>
  <cols>
    <col min="1" max="1" width="12.33203125" style="54" customWidth="1"/>
    <col min="2" max="2" width="9.109375" style="54"/>
    <col min="3" max="3" width="11" style="54" customWidth="1"/>
    <col min="4" max="4" width="10.21875" style="54" customWidth="1"/>
    <col min="5" max="5" width="9.77734375" style="54" customWidth="1"/>
    <col min="6" max="16384" width="9.109375" style="54"/>
  </cols>
  <sheetData>
    <row r="1" spans="1:8" x14ac:dyDescent="0.25">
      <c r="A1" s="101" t="s">
        <v>752</v>
      </c>
    </row>
    <row r="2" spans="1:8" ht="16.45" customHeight="1" x14ac:dyDescent="0.25"/>
    <row r="3" spans="1:8" ht="14.1" customHeight="1" x14ac:dyDescent="0.25">
      <c r="A3" s="370" t="s">
        <v>17</v>
      </c>
      <c r="B3" s="357"/>
      <c r="C3" s="358"/>
      <c r="D3" s="957" t="s">
        <v>28</v>
      </c>
      <c r="E3" s="958"/>
      <c r="F3" s="752" t="s">
        <v>322</v>
      </c>
      <c r="G3" s="753"/>
      <c r="H3" s="892"/>
    </row>
    <row r="4" spans="1:8" ht="14.1" customHeight="1" x14ac:dyDescent="0.25">
      <c r="A4" s="364"/>
      <c r="B4" s="365"/>
      <c r="C4" s="366"/>
      <c r="D4" s="693">
        <v>45716</v>
      </c>
      <c r="E4" s="693">
        <v>45747</v>
      </c>
      <c r="F4" s="905">
        <v>1</v>
      </c>
      <c r="G4" s="754">
        <v>2</v>
      </c>
      <c r="H4" s="906">
        <v>3</v>
      </c>
    </row>
    <row r="5" spans="1:8" ht="14.1" customHeight="1" x14ac:dyDescent="0.25">
      <c r="A5" s="694" t="s">
        <v>19</v>
      </c>
      <c r="B5" s="755"/>
      <c r="C5" s="695"/>
      <c r="D5" s="399">
        <v>38590</v>
      </c>
      <c r="E5" s="665">
        <v>38637</v>
      </c>
      <c r="F5" s="665">
        <v>20676</v>
      </c>
      <c r="G5" s="665">
        <v>17327</v>
      </c>
      <c r="H5" s="665">
        <v>634</v>
      </c>
    </row>
    <row r="6" spans="1:8" ht="14.1" customHeight="1" x14ac:dyDescent="0.25">
      <c r="A6" s="534" t="s">
        <v>314</v>
      </c>
      <c r="B6" s="756"/>
      <c r="C6" s="757"/>
      <c r="D6" s="761">
        <v>37922</v>
      </c>
      <c r="E6" s="665">
        <v>37984</v>
      </c>
      <c r="F6" s="111">
        <v>20380</v>
      </c>
      <c r="G6" s="111">
        <v>16975</v>
      </c>
      <c r="H6" s="111">
        <v>629</v>
      </c>
    </row>
    <row r="7" spans="1:8" ht="14.1" customHeight="1" x14ac:dyDescent="0.25">
      <c r="A7" s="758"/>
      <c r="B7" s="537" t="s">
        <v>311</v>
      </c>
      <c r="C7" s="363"/>
      <c r="D7" s="362">
        <v>36688</v>
      </c>
      <c r="E7" s="696">
        <v>36749</v>
      </c>
      <c r="F7" s="696">
        <v>19966</v>
      </c>
      <c r="G7" s="696">
        <v>16229</v>
      </c>
      <c r="H7" s="696">
        <v>554</v>
      </c>
    </row>
    <row r="8" spans="1:8" ht="14.1" customHeight="1" x14ac:dyDescent="0.25">
      <c r="A8" s="364"/>
      <c r="B8" s="540" t="s">
        <v>316</v>
      </c>
      <c r="C8" s="366"/>
      <c r="D8" s="87">
        <v>17425</v>
      </c>
      <c r="E8" s="394">
        <v>17281</v>
      </c>
      <c r="F8" s="538">
        <v>10343</v>
      </c>
      <c r="G8" s="538">
        <v>6871</v>
      </c>
      <c r="H8" s="538">
        <v>67</v>
      </c>
    </row>
    <row r="9" spans="1:8" ht="14.1" customHeight="1" x14ac:dyDescent="0.25">
      <c r="A9" s="364" t="s">
        <v>323</v>
      </c>
      <c r="B9" s="540" t="s">
        <v>312</v>
      </c>
      <c r="C9" s="366"/>
      <c r="D9" s="87">
        <v>16399</v>
      </c>
      <c r="E9" s="394">
        <v>16594</v>
      </c>
      <c r="F9" s="538">
        <v>7505</v>
      </c>
      <c r="G9" s="538">
        <v>8604</v>
      </c>
      <c r="H9" s="538">
        <v>485</v>
      </c>
    </row>
    <row r="10" spans="1:8" ht="14.1" customHeight="1" x14ac:dyDescent="0.25">
      <c r="A10" s="364" t="s">
        <v>324</v>
      </c>
      <c r="B10" s="540" t="s">
        <v>313</v>
      </c>
      <c r="C10" s="366"/>
      <c r="D10" s="87">
        <v>2864</v>
      </c>
      <c r="E10" s="394">
        <v>2874</v>
      </c>
      <c r="F10" s="538">
        <v>2118</v>
      </c>
      <c r="G10" s="538">
        <v>754</v>
      </c>
      <c r="H10" s="538">
        <v>2</v>
      </c>
    </row>
    <row r="11" spans="1:8" ht="14.1" customHeight="1" x14ac:dyDescent="0.25">
      <c r="A11" s="364" t="s">
        <v>315</v>
      </c>
      <c r="B11" s="698" t="s">
        <v>304</v>
      </c>
      <c r="C11" s="695"/>
      <c r="D11" s="362">
        <v>1234</v>
      </c>
      <c r="E11" s="696">
        <v>1235</v>
      </c>
      <c r="F11" s="696">
        <v>414</v>
      </c>
      <c r="G11" s="696">
        <v>746</v>
      </c>
      <c r="H11" s="696">
        <v>75</v>
      </c>
    </row>
    <row r="12" spans="1:8" ht="14.1" customHeight="1" x14ac:dyDescent="0.25">
      <c r="A12" s="364"/>
      <c r="B12" s="540" t="s">
        <v>316</v>
      </c>
      <c r="C12" s="759"/>
      <c r="D12" s="87">
        <v>439</v>
      </c>
      <c r="E12" s="394">
        <v>432</v>
      </c>
      <c r="F12" s="538">
        <v>153</v>
      </c>
      <c r="G12" s="538">
        <v>274</v>
      </c>
      <c r="H12" s="538">
        <v>5</v>
      </c>
    </row>
    <row r="13" spans="1:8" ht="14.1" customHeight="1" x14ac:dyDescent="0.25">
      <c r="A13" s="364"/>
      <c r="B13" s="540" t="s">
        <v>312</v>
      </c>
      <c r="C13" s="366"/>
      <c r="D13" s="87">
        <v>640</v>
      </c>
      <c r="E13" s="394">
        <v>638</v>
      </c>
      <c r="F13" s="538">
        <v>155</v>
      </c>
      <c r="G13" s="538">
        <v>413</v>
      </c>
      <c r="H13" s="538">
        <v>70</v>
      </c>
    </row>
    <row r="14" spans="1:8" ht="14.1" customHeight="1" x14ac:dyDescent="0.25">
      <c r="A14" s="364"/>
      <c r="B14" s="699" t="s">
        <v>313</v>
      </c>
      <c r="C14" s="366"/>
      <c r="D14" s="87">
        <v>155</v>
      </c>
      <c r="E14" s="394">
        <v>165</v>
      </c>
      <c r="F14" s="538">
        <v>106</v>
      </c>
      <c r="G14" s="538">
        <v>59</v>
      </c>
      <c r="H14" s="538">
        <v>0</v>
      </c>
    </row>
    <row r="15" spans="1:8" ht="14.1" customHeight="1" x14ac:dyDescent="0.25">
      <c r="A15" s="760" t="s">
        <v>318</v>
      </c>
      <c r="B15" s="756"/>
      <c r="C15" s="757"/>
      <c r="D15" s="761">
        <v>668</v>
      </c>
      <c r="E15" s="665">
        <v>653</v>
      </c>
      <c r="F15" s="111">
        <v>296</v>
      </c>
      <c r="G15" s="111">
        <v>352</v>
      </c>
      <c r="H15" s="111">
        <v>5</v>
      </c>
    </row>
    <row r="16" spans="1:8" ht="14.1" customHeight="1" x14ac:dyDescent="0.25">
      <c r="A16" s="364"/>
      <c r="B16" s="537" t="s">
        <v>311</v>
      </c>
      <c r="C16" s="363"/>
      <c r="D16" s="362">
        <v>628</v>
      </c>
      <c r="E16" s="696">
        <v>613</v>
      </c>
      <c r="F16" s="696">
        <v>283</v>
      </c>
      <c r="G16" s="696">
        <v>326</v>
      </c>
      <c r="H16" s="696">
        <v>4</v>
      </c>
    </row>
    <row r="17" spans="1:9" ht="14.1" customHeight="1" x14ac:dyDescent="0.25">
      <c r="A17" s="364"/>
      <c r="B17" s="540" t="s">
        <v>316</v>
      </c>
      <c r="C17" s="366"/>
      <c r="D17" s="87">
        <v>506</v>
      </c>
      <c r="E17" s="394">
        <v>480</v>
      </c>
      <c r="F17" s="538">
        <v>216</v>
      </c>
      <c r="G17" s="538">
        <v>263</v>
      </c>
      <c r="H17" s="538">
        <v>1</v>
      </c>
    </row>
    <row r="18" spans="1:9" ht="14.1" customHeight="1" x14ac:dyDescent="0.25">
      <c r="A18" s="364" t="s">
        <v>323</v>
      </c>
      <c r="B18" s="540" t="s">
        <v>312</v>
      </c>
      <c r="C18" s="366"/>
      <c r="D18" s="87">
        <v>105</v>
      </c>
      <c r="E18" s="394">
        <v>115</v>
      </c>
      <c r="F18" s="538">
        <v>51</v>
      </c>
      <c r="G18" s="538">
        <v>61</v>
      </c>
      <c r="H18" s="538">
        <v>3</v>
      </c>
    </row>
    <row r="19" spans="1:9" ht="14.1" customHeight="1" x14ac:dyDescent="0.25">
      <c r="A19" s="364" t="s">
        <v>324</v>
      </c>
      <c r="B19" s="540" t="s">
        <v>313</v>
      </c>
      <c r="C19" s="366"/>
      <c r="D19" s="87">
        <v>17</v>
      </c>
      <c r="E19" s="394">
        <v>18</v>
      </c>
      <c r="F19" s="538">
        <v>16</v>
      </c>
      <c r="G19" s="538">
        <v>2</v>
      </c>
      <c r="H19" s="538">
        <v>0</v>
      </c>
    </row>
    <row r="20" spans="1:9" ht="14.1" customHeight="1" x14ac:dyDescent="0.25">
      <c r="A20" s="364" t="s">
        <v>315</v>
      </c>
      <c r="B20" s="698" t="s">
        <v>304</v>
      </c>
      <c r="C20" s="695"/>
      <c r="D20" s="362">
        <v>40</v>
      </c>
      <c r="E20" s="696">
        <v>40</v>
      </c>
      <c r="F20" s="696">
        <v>13</v>
      </c>
      <c r="G20" s="696">
        <v>26</v>
      </c>
      <c r="H20" s="696">
        <v>1</v>
      </c>
    </row>
    <row r="21" spans="1:9" ht="14.1" customHeight="1" x14ac:dyDescent="0.25">
      <c r="A21" s="364"/>
      <c r="B21" s="540" t="s">
        <v>316</v>
      </c>
      <c r="C21" s="759"/>
      <c r="D21" s="87">
        <v>28</v>
      </c>
      <c r="E21" s="394">
        <v>27</v>
      </c>
      <c r="F21" s="538">
        <v>10</v>
      </c>
      <c r="G21" s="538">
        <v>17</v>
      </c>
      <c r="H21" s="538">
        <v>0</v>
      </c>
    </row>
    <row r="22" spans="1:9" ht="14.1" customHeight="1" x14ac:dyDescent="0.25">
      <c r="A22" s="364"/>
      <c r="B22" s="540" t="s">
        <v>312</v>
      </c>
      <c r="C22" s="366"/>
      <c r="D22" s="87">
        <v>11</v>
      </c>
      <c r="E22" s="394">
        <v>11</v>
      </c>
      <c r="F22" s="538">
        <v>1</v>
      </c>
      <c r="G22" s="538">
        <v>9</v>
      </c>
      <c r="H22" s="538">
        <v>1</v>
      </c>
    </row>
    <row r="23" spans="1:9" ht="14.1" customHeight="1" x14ac:dyDescent="0.25">
      <c r="A23" s="396"/>
      <c r="B23" s="699" t="s">
        <v>313</v>
      </c>
      <c r="C23" s="360"/>
      <c r="D23" s="762">
        <v>1</v>
      </c>
      <c r="E23" s="396">
        <v>2</v>
      </c>
      <c r="F23" s="89">
        <v>2</v>
      </c>
      <c r="G23" s="89">
        <v>0</v>
      </c>
      <c r="H23" s="89">
        <v>0</v>
      </c>
    </row>
    <row r="25" spans="1:9" ht="15.05" x14ac:dyDescent="0.3">
      <c r="A25" s="70" t="s">
        <v>753</v>
      </c>
    </row>
    <row r="27" spans="1:9" x14ac:dyDescent="0.25">
      <c r="I27" s="101"/>
    </row>
    <row r="28" spans="1:9" x14ac:dyDescent="0.25">
      <c r="I28" s="101"/>
    </row>
    <row r="29" spans="1:9" x14ac:dyDescent="0.25">
      <c r="I29" s="101"/>
    </row>
    <row r="30" spans="1:9" x14ac:dyDescent="0.25">
      <c r="I30" s="101"/>
    </row>
    <row r="31" spans="1:9" x14ac:dyDescent="0.25">
      <c r="I31" s="101"/>
    </row>
    <row r="32" spans="1:9" x14ac:dyDescent="0.25">
      <c r="I32" s="101"/>
    </row>
    <row r="33" spans="9:9" x14ac:dyDescent="0.25">
      <c r="I33" s="101"/>
    </row>
    <row r="34" spans="9:9" x14ac:dyDescent="0.25">
      <c r="I34" s="101"/>
    </row>
    <row r="35" spans="9:9" x14ac:dyDescent="0.25">
      <c r="I35" s="101"/>
    </row>
    <row r="36" spans="9:9" x14ac:dyDescent="0.25">
      <c r="I36" s="101"/>
    </row>
    <row r="37" spans="9:9" x14ac:dyDescent="0.25">
      <c r="I37" s="101"/>
    </row>
    <row r="38" spans="9:9" x14ac:dyDescent="0.25">
      <c r="I38" s="101"/>
    </row>
    <row r="39" spans="9:9" x14ac:dyDescent="0.25">
      <c r="I39" s="101"/>
    </row>
    <row r="40" spans="9:9" x14ac:dyDescent="0.25">
      <c r="I40" s="101"/>
    </row>
    <row r="41" spans="9:9" x14ac:dyDescent="0.25">
      <c r="I41" s="101"/>
    </row>
    <row r="42" spans="9:9" x14ac:dyDescent="0.25">
      <c r="I42" s="101"/>
    </row>
    <row r="43" spans="9:9" x14ac:dyDescent="0.25">
      <c r="I43" s="101"/>
    </row>
    <row r="44" spans="9:9" x14ac:dyDescent="0.25">
      <c r="I44" s="101"/>
    </row>
    <row r="45" spans="9:9" x14ac:dyDescent="0.25">
      <c r="I45" s="101"/>
    </row>
    <row r="46" spans="9:9" x14ac:dyDescent="0.25">
      <c r="I46" s="101"/>
    </row>
    <row r="47" spans="9:9" x14ac:dyDescent="0.25">
      <c r="I47" s="101"/>
    </row>
    <row r="48" spans="9:9" x14ac:dyDescent="0.25">
      <c r="I48" s="101"/>
    </row>
    <row r="49" spans="1:9" x14ac:dyDescent="0.25">
      <c r="I49" s="101"/>
    </row>
    <row r="50" spans="1:9" x14ac:dyDescent="0.25">
      <c r="I50" s="101"/>
    </row>
    <row r="51" spans="1:9" x14ac:dyDescent="0.25">
      <c r="I51" s="101"/>
    </row>
    <row r="52" spans="1:9" x14ac:dyDescent="0.25">
      <c r="I52" s="101"/>
    </row>
    <row r="54" spans="1:9" x14ac:dyDescent="0.25">
      <c r="A54" s="54" t="s">
        <v>639</v>
      </c>
    </row>
  </sheetData>
  <mergeCells count="1">
    <mergeCell ref="D3:E3"/>
  </mergeCells>
  <phoneticPr fontId="2" type="noConversion"/>
  <printOptions horizontalCentered="1"/>
  <pageMargins left="1.1023622047244095" right="0.27559055118110237" top="0.82677165354330717" bottom="0.43307086614173229" header="0.51181102362204722" footer="0.23622047244094491"/>
  <pageSetup paperSize="9" scale="99" orientation="portrait" r:id="rId1"/>
  <headerFooter alignWithMargins="0">
    <oddHeader>&amp;C16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9"/>
  <sheetViews>
    <sheetView workbookViewId="0">
      <selection activeCell="Q105" sqref="Q105"/>
    </sheetView>
  </sheetViews>
  <sheetFormatPr defaultColWidth="9.109375" defaultRowHeight="12.55" x14ac:dyDescent="0.2"/>
  <cols>
    <col min="1" max="1" width="5.77734375" style="2" customWidth="1"/>
    <col min="2" max="2" width="6.21875" style="576" customWidth="1"/>
    <col min="3" max="5" width="9.109375" style="2"/>
    <col min="6" max="6" width="12.21875" style="2" customWidth="1"/>
    <col min="7" max="7" width="20.21875" style="2" customWidth="1"/>
    <col min="8" max="8" width="10.6640625" style="2" customWidth="1"/>
    <col min="9" max="16384" width="9.109375" style="2"/>
  </cols>
  <sheetData>
    <row r="1" spans="1:9" ht="8.15" customHeight="1" x14ac:dyDescent="0.2"/>
    <row r="2" spans="1:9" ht="15.05" x14ac:dyDescent="0.25">
      <c r="A2" s="37" t="s">
        <v>525</v>
      </c>
      <c r="H2" s="38" t="s">
        <v>526</v>
      </c>
    </row>
    <row r="5" spans="1:9" ht="12.85" customHeight="1" x14ac:dyDescent="0.2">
      <c r="A5" s="48" t="s">
        <v>527</v>
      </c>
      <c r="B5" s="48">
        <v>1</v>
      </c>
      <c r="C5" s="949" t="s">
        <v>528</v>
      </c>
      <c r="D5" s="949"/>
      <c r="E5" s="949"/>
      <c r="F5" s="949"/>
      <c r="G5" s="949"/>
      <c r="H5" s="49"/>
      <c r="I5" s="49">
        <v>1</v>
      </c>
    </row>
    <row r="6" spans="1:9" ht="8.15" customHeight="1" x14ac:dyDescent="0.2"/>
    <row r="7" spans="1:9" ht="12.85" customHeight="1" x14ac:dyDescent="0.2">
      <c r="A7" s="48" t="s">
        <v>529</v>
      </c>
      <c r="B7" s="48">
        <v>2</v>
      </c>
      <c r="C7" s="49" t="s">
        <v>530</v>
      </c>
      <c r="D7" s="49"/>
      <c r="E7" s="49"/>
      <c r="F7" s="49"/>
      <c r="G7" s="49"/>
      <c r="H7" s="49"/>
      <c r="I7" s="49">
        <v>2</v>
      </c>
    </row>
    <row r="8" spans="1:9" ht="8.15" customHeight="1" x14ac:dyDescent="0.2"/>
    <row r="9" spans="1:9" ht="12.85" customHeight="1" x14ac:dyDescent="0.2">
      <c r="A9" s="48" t="s">
        <v>531</v>
      </c>
      <c r="B9" s="48">
        <v>3</v>
      </c>
      <c r="C9" s="49" t="s">
        <v>532</v>
      </c>
      <c r="D9" s="49"/>
      <c r="E9" s="49"/>
      <c r="F9" s="49"/>
      <c r="G9" s="49"/>
      <c r="H9" s="49"/>
      <c r="I9" s="50"/>
    </row>
    <row r="10" spans="1:9" ht="12.85" customHeight="1" x14ac:dyDescent="0.2">
      <c r="A10" s="48"/>
      <c r="B10" s="48"/>
      <c r="C10" s="49" t="s">
        <v>533</v>
      </c>
      <c r="D10" s="49"/>
      <c r="E10" s="49"/>
      <c r="F10" s="49"/>
      <c r="G10" s="49"/>
      <c r="H10" s="49"/>
      <c r="I10" s="50" t="s">
        <v>534</v>
      </c>
    </row>
    <row r="11" spans="1:9" ht="8.15" customHeight="1" x14ac:dyDescent="0.2"/>
    <row r="12" spans="1:9" ht="12.85" customHeight="1" x14ac:dyDescent="0.2">
      <c r="A12" s="48" t="s">
        <v>535</v>
      </c>
      <c r="B12" s="48">
        <v>4</v>
      </c>
      <c r="C12" s="49" t="s">
        <v>536</v>
      </c>
      <c r="D12" s="49"/>
      <c r="E12" s="49"/>
      <c r="F12" s="49"/>
      <c r="G12" s="49"/>
      <c r="H12" s="49"/>
      <c r="I12" s="50" t="s">
        <v>537</v>
      </c>
    </row>
    <row r="13" spans="1:9" ht="7.55" customHeight="1" x14ac:dyDescent="0.2">
      <c r="A13" s="1"/>
      <c r="B13" s="1"/>
      <c r="I13" s="39"/>
    </row>
    <row r="14" spans="1:9" ht="12.25" customHeight="1" x14ac:dyDescent="0.2">
      <c r="A14" s="51" t="s">
        <v>538</v>
      </c>
      <c r="B14" s="48">
        <v>5</v>
      </c>
      <c r="C14" s="49" t="s">
        <v>539</v>
      </c>
      <c r="D14" s="49"/>
      <c r="E14" s="49"/>
      <c r="F14" s="49"/>
      <c r="G14" s="49"/>
      <c r="H14" s="49"/>
      <c r="I14" s="50" t="s">
        <v>788</v>
      </c>
    </row>
    <row r="15" spans="1:9" ht="8.15" customHeight="1" x14ac:dyDescent="0.2">
      <c r="I15" s="39"/>
    </row>
    <row r="16" spans="1:9" ht="12.85" customHeight="1" x14ac:dyDescent="0.2">
      <c r="A16" s="530" t="s">
        <v>540</v>
      </c>
      <c r="B16" s="577">
        <v>6</v>
      </c>
      <c r="C16" s="529" t="s">
        <v>330</v>
      </c>
      <c r="D16" s="529"/>
      <c r="E16" s="529"/>
      <c r="F16" s="529"/>
      <c r="G16" s="529"/>
      <c r="H16" s="529"/>
      <c r="I16" s="530">
        <v>11</v>
      </c>
    </row>
    <row r="18" spans="1:9" x14ac:dyDescent="0.2">
      <c r="A18" s="530" t="s">
        <v>540</v>
      </c>
      <c r="B18" s="578">
        <v>7</v>
      </c>
      <c r="C18" s="529" t="s">
        <v>419</v>
      </c>
      <c r="D18" s="529"/>
      <c r="E18" s="529"/>
      <c r="F18" s="529"/>
      <c r="G18" s="529"/>
      <c r="H18" s="529"/>
      <c r="I18" s="529">
        <v>12</v>
      </c>
    </row>
    <row r="20" spans="1:9" x14ac:dyDescent="0.2">
      <c r="A20" s="530" t="s">
        <v>541</v>
      </c>
      <c r="B20" s="579">
        <v>8</v>
      </c>
      <c r="C20" s="529" t="s">
        <v>310</v>
      </c>
      <c r="D20" s="529"/>
      <c r="E20" s="529"/>
      <c r="F20" s="529"/>
      <c r="G20" s="529"/>
      <c r="H20" s="529"/>
      <c r="I20" s="529">
        <v>13</v>
      </c>
    </row>
    <row r="22" spans="1:9" x14ac:dyDescent="0.2">
      <c r="A22" s="530" t="s">
        <v>541</v>
      </c>
      <c r="B22" s="578">
        <v>9</v>
      </c>
      <c r="C22" s="529" t="s">
        <v>602</v>
      </c>
      <c r="D22" s="529"/>
      <c r="E22" s="529"/>
      <c r="F22" s="529"/>
      <c r="G22" s="529"/>
      <c r="H22" s="529"/>
      <c r="I22" s="529">
        <v>14</v>
      </c>
    </row>
    <row r="24" spans="1:9" x14ac:dyDescent="0.2">
      <c r="A24" s="530" t="s">
        <v>541</v>
      </c>
      <c r="B24" s="578">
        <v>10</v>
      </c>
      <c r="C24" s="529" t="s">
        <v>542</v>
      </c>
      <c r="D24" s="529"/>
      <c r="E24" s="529"/>
      <c r="F24" s="529"/>
      <c r="G24" s="529"/>
      <c r="H24" s="529"/>
      <c r="I24" s="529"/>
    </row>
    <row r="25" spans="1:9" x14ac:dyDescent="0.2">
      <c r="A25" s="529"/>
      <c r="B25" s="578"/>
      <c r="C25" s="529" t="s">
        <v>397</v>
      </c>
      <c r="D25" s="529"/>
      <c r="E25" s="529"/>
      <c r="F25" s="529"/>
      <c r="G25" s="529"/>
      <c r="H25" s="529"/>
      <c r="I25" s="529">
        <v>14</v>
      </c>
    </row>
    <row r="27" spans="1:9" x14ac:dyDescent="0.2">
      <c r="A27" s="530" t="s">
        <v>543</v>
      </c>
      <c r="B27" s="579">
        <v>11</v>
      </c>
      <c r="C27" s="529" t="s">
        <v>544</v>
      </c>
      <c r="D27" s="529"/>
      <c r="E27" s="529"/>
      <c r="F27" s="529"/>
      <c r="G27" s="529"/>
      <c r="H27" s="529"/>
      <c r="I27" s="529">
        <v>15</v>
      </c>
    </row>
    <row r="28" spans="1:9" x14ac:dyDescent="0.2">
      <c r="A28" s="1"/>
      <c r="B28" s="1"/>
    </row>
    <row r="29" spans="1:9" x14ac:dyDescent="0.2">
      <c r="A29" s="529" t="s">
        <v>545</v>
      </c>
      <c r="B29" s="578">
        <v>12</v>
      </c>
      <c r="C29" s="529" t="s">
        <v>546</v>
      </c>
      <c r="D29" s="529"/>
      <c r="E29" s="529"/>
      <c r="F29" s="529"/>
      <c r="G29" s="529"/>
      <c r="H29" s="529"/>
      <c r="I29" s="529">
        <v>15</v>
      </c>
    </row>
    <row r="31" spans="1:9" x14ac:dyDescent="0.2">
      <c r="A31" s="530" t="s">
        <v>547</v>
      </c>
      <c r="B31" s="579">
        <v>13</v>
      </c>
      <c r="C31" s="529" t="s">
        <v>548</v>
      </c>
      <c r="D31" s="529"/>
      <c r="E31" s="529"/>
      <c r="F31" s="529"/>
      <c r="G31" s="529"/>
      <c r="H31" s="529"/>
      <c r="I31" s="529">
        <v>16</v>
      </c>
    </row>
    <row r="32" spans="1:9" x14ac:dyDescent="0.2">
      <c r="A32" s="1"/>
      <c r="B32" s="1"/>
    </row>
    <row r="33" spans="1:9" x14ac:dyDescent="0.2">
      <c r="A33" s="529" t="s">
        <v>12</v>
      </c>
      <c r="B33" s="578">
        <v>14</v>
      </c>
      <c r="C33" s="529" t="s">
        <v>549</v>
      </c>
      <c r="D33" s="529"/>
      <c r="E33" s="529"/>
      <c r="F33" s="529"/>
      <c r="G33" s="529"/>
      <c r="H33" s="529"/>
      <c r="I33" s="529">
        <v>17</v>
      </c>
    </row>
    <row r="35" spans="1:9" x14ac:dyDescent="0.2">
      <c r="A35" s="529" t="s">
        <v>538</v>
      </c>
      <c r="B35" s="578">
        <v>15</v>
      </c>
      <c r="C35" s="529" t="s">
        <v>622</v>
      </c>
      <c r="D35" s="529"/>
      <c r="E35" s="529"/>
      <c r="F35" s="529"/>
      <c r="G35" s="529"/>
      <c r="H35" s="529"/>
      <c r="I35" s="529">
        <v>18</v>
      </c>
    </row>
    <row r="37" spans="1:9" x14ac:dyDescent="0.2">
      <c r="A37" s="529" t="s">
        <v>538</v>
      </c>
      <c r="B37" s="578">
        <v>16</v>
      </c>
      <c r="C37" s="529" t="s">
        <v>623</v>
      </c>
      <c r="D37" s="529"/>
      <c r="E37" s="529"/>
      <c r="F37" s="529"/>
      <c r="G37" s="529"/>
      <c r="H37" s="529"/>
      <c r="I37" s="529"/>
    </row>
    <row r="38" spans="1:9" x14ac:dyDescent="0.2">
      <c r="A38" s="529"/>
      <c r="B38" s="578"/>
      <c r="C38" s="529" t="s">
        <v>624</v>
      </c>
      <c r="D38" s="529"/>
      <c r="E38" s="529"/>
      <c r="F38" s="529"/>
      <c r="G38" s="529"/>
      <c r="H38" s="529"/>
      <c r="I38" s="529">
        <v>19</v>
      </c>
    </row>
    <row r="39" spans="1:9" x14ac:dyDescent="0.2">
      <c r="A39" s="559"/>
      <c r="B39" s="578"/>
      <c r="C39" s="559"/>
      <c r="D39" s="559"/>
      <c r="E39" s="559"/>
      <c r="F39" s="559"/>
      <c r="G39" s="559"/>
      <c r="H39" s="559"/>
      <c r="I39" s="559"/>
    </row>
    <row r="40" spans="1:9" x14ac:dyDescent="0.2">
      <c r="A40" s="559" t="s">
        <v>538</v>
      </c>
      <c r="B40" s="578">
        <v>17</v>
      </c>
      <c r="C40" s="559" t="s">
        <v>833</v>
      </c>
      <c r="D40" s="559"/>
      <c r="E40" s="559"/>
      <c r="F40" s="559"/>
      <c r="G40" s="559"/>
      <c r="H40" s="559"/>
      <c r="I40" s="559">
        <v>19</v>
      </c>
    </row>
    <row r="42" spans="1:9" x14ac:dyDescent="0.2">
      <c r="A42" s="529" t="s">
        <v>550</v>
      </c>
      <c r="B42" s="578">
        <v>18</v>
      </c>
      <c r="C42" s="529" t="s">
        <v>551</v>
      </c>
      <c r="D42" s="529"/>
      <c r="E42" s="529"/>
      <c r="F42" s="529"/>
      <c r="G42" s="529"/>
      <c r="H42" s="529"/>
      <c r="I42" s="529">
        <v>20</v>
      </c>
    </row>
    <row r="43" spans="1:9" ht="13.15" x14ac:dyDescent="0.25">
      <c r="A43" s="12"/>
    </row>
    <row r="44" spans="1:9" x14ac:dyDescent="0.2">
      <c r="A44" s="529" t="s">
        <v>552</v>
      </c>
      <c r="B44" s="578">
        <v>19</v>
      </c>
      <c r="C44" s="529" t="s">
        <v>553</v>
      </c>
      <c r="D44" s="529"/>
      <c r="E44" s="529"/>
      <c r="F44" s="529"/>
      <c r="G44" s="529"/>
      <c r="H44" s="529"/>
      <c r="I44" s="529">
        <v>21</v>
      </c>
    </row>
    <row r="46" spans="1:9" x14ac:dyDescent="0.2">
      <c r="A46" s="529" t="s">
        <v>554</v>
      </c>
      <c r="B46" s="578">
        <v>20</v>
      </c>
      <c r="C46" s="529" t="s">
        <v>555</v>
      </c>
      <c r="D46" s="529"/>
      <c r="E46" s="529"/>
      <c r="F46" s="529"/>
      <c r="G46" s="529"/>
      <c r="H46" s="529"/>
      <c r="I46" s="529"/>
    </row>
    <row r="47" spans="1:9" x14ac:dyDescent="0.2">
      <c r="A47" s="529"/>
      <c r="B47" s="578"/>
      <c r="C47" s="529" t="s">
        <v>398</v>
      </c>
      <c r="D47" s="529"/>
      <c r="E47" s="529"/>
      <c r="F47" s="529"/>
      <c r="G47" s="529"/>
      <c r="H47" s="529"/>
      <c r="I47" s="529">
        <v>22</v>
      </c>
    </row>
    <row r="49" spans="1:9" x14ac:dyDescent="0.2">
      <c r="A49" s="529" t="s">
        <v>538</v>
      </c>
      <c r="B49" s="578">
        <v>21</v>
      </c>
      <c r="C49" s="529" t="s">
        <v>848</v>
      </c>
      <c r="D49" s="529"/>
      <c r="E49" s="529"/>
      <c r="F49" s="529"/>
      <c r="G49" s="529"/>
      <c r="H49" s="529"/>
      <c r="I49" s="529">
        <v>22</v>
      </c>
    </row>
    <row r="51" spans="1:9" x14ac:dyDescent="0.2">
      <c r="A51" s="530" t="s">
        <v>541</v>
      </c>
      <c r="B51" s="578">
        <v>22</v>
      </c>
      <c r="C51" s="529" t="s">
        <v>556</v>
      </c>
      <c r="D51" s="529"/>
      <c r="E51" s="529"/>
      <c r="F51" s="529"/>
      <c r="G51" s="529"/>
      <c r="H51" s="529"/>
      <c r="I51" s="529"/>
    </row>
    <row r="52" spans="1:9" x14ac:dyDescent="0.2">
      <c r="A52" s="529"/>
      <c r="B52" s="578"/>
      <c r="C52" s="529" t="s">
        <v>420</v>
      </c>
      <c r="D52" s="529"/>
      <c r="E52" s="529"/>
      <c r="F52" s="529"/>
      <c r="G52" s="529"/>
      <c r="H52" s="529"/>
      <c r="I52" s="529"/>
    </row>
    <row r="53" spans="1:9" x14ac:dyDescent="0.2">
      <c r="A53" s="529"/>
      <c r="B53" s="578"/>
      <c r="C53" s="529" t="s">
        <v>557</v>
      </c>
      <c r="D53" s="529"/>
      <c r="E53" s="529"/>
      <c r="F53" s="529"/>
      <c r="G53" s="529"/>
      <c r="H53" s="529"/>
      <c r="I53" s="529"/>
    </row>
    <row r="54" spans="1:9" x14ac:dyDescent="0.2">
      <c r="A54" s="529"/>
      <c r="B54" s="578"/>
      <c r="C54" s="529" t="s">
        <v>558</v>
      </c>
      <c r="D54" s="529"/>
      <c r="E54" s="529"/>
      <c r="F54" s="529"/>
      <c r="G54" s="529"/>
      <c r="H54" s="529"/>
      <c r="I54" s="529">
        <v>22</v>
      </c>
    </row>
    <row r="56" spans="1:9" x14ac:dyDescent="0.2">
      <c r="A56" s="529" t="s">
        <v>642</v>
      </c>
      <c r="B56" s="578">
        <v>23</v>
      </c>
      <c r="C56" s="529" t="s">
        <v>559</v>
      </c>
      <c r="D56" s="529"/>
      <c r="E56" s="529"/>
      <c r="F56" s="529"/>
      <c r="G56" s="529"/>
      <c r="H56" s="529"/>
      <c r="I56" s="529">
        <v>22</v>
      </c>
    </row>
    <row r="58" spans="1:9" x14ac:dyDescent="0.2">
      <c r="A58" s="530" t="s">
        <v>541</v>
      </c>
      <c r="B58" s="578">
        <v>24</v>
      </c>
      <c r="C58" s="529" t="s">
        <v>672</v>
      </c>
      <c r="D58" s="529"/>
      <c r="E58" s="529"/>
      <c r="F58" s="529"/>
      <c r="G58" s="529"/>
      <c r="H58" s="529"/>
      <c r="I58" s="529"/>
    </row>
    <row r="59" spans="1:9" x14ac:dyDescent="0.2">
      <c r="A59" s="529"/>
      <c r="B59" s="578"/>
      <c r="C59" s="529" t="s">
        <v>673</v>
      </c>
      <c r="D59" s="529"/>
      <c r="E59" s="529"/>
      <c r="F59" s="529"/>
      <c r="G59" s="529"/>
      <c r="H59" s="529"/>
      <c r="I59" s="529"/>
    </row>
    <row r="60" spans="1:9" x14ac:dyDescent="0.2">
      <c r="A60" s="529"/>
      <c r="B60" s="578"/>
      <c r="C60" s="529" t="s">
        <v>684</v>
      </c>
      <c r="D60" s="529"/>
      <c r="E60" s="529"/>
      <c r="F60" s="529"/>
      <c r="G60" s="529"/>
      <c r="H60" s="529"/>
      <c r="I60" s="529"/>
    </row>
    <row r="61" spans="1:9" x14ac:dyDescent="0.2">
      <c r="A61" s="529"/>
      <c r="B61" s="578"/>
      <c r="C61" s="529" t="s">
        <v>685</v>
      </c>
      <c r="D61" s="529"/>
      <c r="E61" s="529"/>
      <c r="F61" s="529"/>
      <c r="G61" s="529"/>
      <c r="H61" s="529"/>
      <c r="I61" s="529"/>
    </row>
    <row r="62" spans="1:9" x14ac:dyDescent="0.2">
      <c r="A62" s="529"/>
      <c r="B62" s="578"/>
      <c r="C62" s="529" t="s">
        <v>676</v>
      </c>
      <c r="D62" s="529"/>
      <c r="E62" s="529"/>
      <c r="F62" s="529"/>
      <c r="G62" s="529"/>
      <c r="H62" s="529"/>
      <c r="I62" s="529">
        <v>23</v>
      </c>
    </row>
    <row r="64" spans="1:9" x14ac:dyDescent="0.2">
      <c r="A64" s="530" t="s">
        <v>541</v>
      </c>
      <c r="B64" s="578">
        <v>25</v>
      </c>
      <c r="C64" s="529" t="s">
        <v>596</v>
      </c>
      <c r="D64" s="529"/>
      <c r="E64" s="529"/>
      <c r="F64" s="529"/>
      <c r="G64" s="529"/>
      <c r="H64" s="529"/>
      <c r="I64" s="529"/>
    </row>
    <row r="65" spans="1:9" x14ac:dyDescent="0.2">
      <c r="A65" s="529"/>
      <c r="B65" s="578"/>
      <c r="C65" s="529" t="s">
        <v>603</v>
      </c>
      <c r="D65" s="529"/>
      <c r="E65" s="529"/>
      <c r="F65" s="529"/>
      <c r="G65" s="529"/>
      <c r="H65" s="529"/>
      <c r="I65" s="529">
        <v>23</v>
      </c>
    </row>
    <row r="67" spans="1:9" x14ac:dyDescent="0.2">
      <c r="A67" s="529" t="s">
        <v>560</v>
      </c>
      <c r="B67" s="578">
        <v>26</v>
      </c>
      <c r="C67" s="529" t="s">
        <v>561</v>
      </c>
      <c r="D67" s="529"/>
      <c r="E67" s="529"/>
      <c r="F67" s="529"/>
      <c r="G67" s="529"/>
      <c r="H67" s="529"/>
      <c r="I67" s="529">
        <v>24</v>
      </c>
    </row>
    <row r="69" spans="1:9" x14ac:dyDescent="0.2">
      <c r="A69" s="529" t="s">
        <v>325</v>
      </c>
      <c r="B69" s="578">
        <v>27</v>
      </c>
      <c r="C69" s="529" t="s">
        <v>562</v>
      </c>
      <c r="D69" s="529"/>
      <c r="E69" s="529"/>
      <c r="F69" s="529"/>
      <c r="G69" s="529"/>
      <c r="H69" s="529"/>
      <c r="I69" s="529">
        <v>24</v>
      </c>
    </row>
    <row r="71" spans="1:9" x14ac:dyDescent="0.2">
      <c r="A71" s="529" t="s">
        <v>326</v>
      </c>
      <c r="B71" s="578">
        <v>28</v>
      </c>
      <c r="C71" s="529" t="s">
        <v>563</v>
      </c>
      <c r="D71" s="529"/>
      <c r="E71" s="529"/>
      <c r="F71" s="529"/>
      <c r="G71" s="529"/>
      <c r="H71" s="529"/>
      <c r="I71" s="529">
        <v>24</v>
      </c>
    </row>
    <row r="73" spans="1:9" x14ac:dyDescent="0.2">
      <c r="A73" s="530" t="s">
        <v>327</v>
      </c>
      <c r="B73" s="579">
        <v>29</v>
      </c>
      <c r="C73" s="529" t="s">
        <v>564</v>
      </c>
      <c r="D73" s="529"/>
      <c r="E73" s="529"/>
      <c r="F73" s="529"/>
      <c r="G73" s="529"/>
      <c r="H73" s="529"/>
      <c r="I73" s="529">
        <v>25</v>
      </c>
    </row>
    <row r="75" spans="1:9" x14ac:dyDescent="0.2">
      <c r="A75" s="530" t="s">
        <v>329</v>
      </c>
      <c r="B75" s="579">
        <v>30</v>
      </c>
      <c r="C75" s="529" t="s">
        <v>565</v>
      </c>
      <c r="D75" s="529"/>
      <c r="E75" s="529"/>
      <c r="F75" s="529"/>
      <c r="G75" s="529"/>
      <c r="H75" s="529"/>
      <c r="I75" s="529">
        <v>26</v>
      </c>
    </row>
    <row r="77" spans="1:9" x14ac:dyDescent="0.2">
      <c r="A77" s="530" t="s">
        <v>342</v>
      </c>
      <c r="B77" s="579">
        <v>31</v>
      </c>
      <c r="C77" s="529" t="s">
        <v>566</v>
      </c>
      <c r="D77" s="529"/>
      <c r="E77" s="529"/>
      <c r="F77" s="529"/>
      <c r="G77" s="529"/>
      <c r="H77" s="529"/>
      <c r="I77" s="529">
        <v>27</v>
      </c>
    </row>
    <row r="79" spans="1:9" x14ac:dyDescent="0.2">
      <c r="A79" s="530" t="s">
        <v>343</v>
      </c>
      <c r="B79" s="579">
        <v>32</v>
      </c>
      <c r="C79" s="529" t="s">
        <v>567</v>
      </c>
      <c r="D79" s="529"/>
      <c r="E79" s="529"/>
      <c r="F79" s="529"/>
      <c r="G79" s="529"/>
      <c r="H79" s="529"/>
      <c r="I79" s="529">
        <v>27</v>
      </c>
    </row>
    <row r="80" spans="1:9" x14ac:dyDescent="0.2">
      <c r="A80" s="1"/>
      <c r="B80" s="1"/>
    </row>
    <row r="81" spans="1:9" x14ac:dyDescent="0.2">
      <c r="A81" s="529" t="s">
        <v>344</v>
      </c>
      <c r="B81" s="578">
        <v>33</v>
      </c>
      <c r="C81" s="529" t="s">
        <v>605</v>
      </c>
      <c r="D81" s="529"/>
      <c r="E81" s="529"/>
      <c r="F81" s="529"/>
      <c r="G81" s="529"/>
      <c r="H81" s="529"/>
      <c r="I81" s="529"/>
    </row>
    <row r="82" spans="1:9" x14ac:dyDescent="0.2">
      <c r="A82" s="529"/>
      <c r="B82" s="578"/>
      <c r="C82" s="529" t="s">
        <v>568</v>
      </c>
      <c r="D82" s="529"/>
      <c r="E82" s="529"/>
      <c r="F82" s="529"/>
      <c r="G82" s="529"/>
      <c r="H82" s="529"/>
      <c r="I82" s="529">
        <v>28</v>
      </c>
    </row>
    <row r="84" spans="1:9" x14ac:dyDescent="0.2">
      <c r="A84" s="529" t="s">
        <v>345</v>
      </c>
      <c r="B84" s="578">
        <v>34</v>
      </c>
      <c r="C84" s="529" t="s">
        <v>604</v>
      </c>
      <c r="D84" s="529"/>
      <c r="E84" s="529"/>
      <c r="F84" s="529"/>
      <c r="G84" s="529"/>
      <c r="H84" s="529"/>
      <c r="I84" s="529">
        <v>29</v>
      </c>
    </row>
    <row r="86" spans="1:9" x14ac:dyDescent="0.2">
      <c r="A86" s="529" t="s">
        <v>346</v>
      </c>
      <c r="B86" s="578">
        <v>35</v>
      </c>
      <c r="C86" s="530" t="s">
        <v>569</v>
      </c>
      <c r="D86" s="529"/>
      <c r="E86" s="529"/>
      <c r="F86" s="529"/>
      <c r="G86" s="529"/>
      <c r="H86" s="529"/>
      <c r="I86" s="529"/>
    </row>
    <row r="87" spans="1:9" x14ac:dyDescent="0.2">
      <c r="A87" s="529"/>
      <c r="B87" s="578"/>
      <c r="C87" s="529" t="s">
        <v>1008</v>
      </c>
      <c r="D87" s="529"/>
      <c r="E87" s="529"/>
      <c r="F87" s="529"/>
      <c r="G87" s="529"/>
      <c r="H87" s="529"/>
      <c r="I87" s="529">
        <v>29</v>
      </c>
    </row>
    <row r="88" spans="1:9" x14ac:dyDescent="0.2">
      <c r="C88" s="2" t="s">
        <v>11</v>
      </c>
    </row>
    <row r="89" spans="1:9" x14ac:dyDescent="0.2">
      <c r="A89" s="529" t="s">
        <v>570</v>
      </c>
      <c r="B89" s="578">
        <v>36</v>
      </c>
      <c r="C89" s="529" t="s">
        <v>571</v>
      </c>
      <c r="D89" s="529"/>
      <c r="E89" s="529"/>
      <c r="F89" s="529"/>
      <c r="G89" s="529"/>
      <c r="H89" s="529"/>
      <c r="I89" s="529">
        <v>30</v>
      </c>
    </row>
    <row r="91" spans="1:9" x14ac:dyDescent="0.2">
      <c r="A91" s="529" t="s">
        <v>572</v>
      </c>
      <c r="B91" s="578">
        <v>37</v>
      </c>
      <c r="C91" s="529" t="s">
        <v>13</v>
      </c>
      <c r="D91" s="529"/>
      <c r="E91" s="529"/>
      <c r="F91" s="529"/>
      <c r="G91" s="529"/>
      <c r="H91" s="529"/>
      <c r="I91" s="529">
        <v>30</v>
      </c>
    </row>
    <row r="93" spans="1:9" x14ac:dyDescent="0.2">
      <c r="A93" s="529" t="s">
        <v>573</v>
      </c>
      <c r="B93" s="578">
        <v>38</v>
      </c>
      <c r="C93" s="530" t="s">
        <v>14</v>
      </c>
      <c r="D93" s="529"/>
      <c r="E93" s="529"/>
      <c r="F93" s="529"/>
      <c r="G93" s="529"/>
      <c r="H93" s="529"/>
      <c r="I93" s="529">
        <v>30</v>
      </c>
    </row>
    <row r="95" spans="1:9" x14ac:dyDescent="0.2">
      <c r="A95" s="529" t="s">
        <v>574</v>
      </c>
      <c r="B95" s="578">
        <v>39</v>
      </c>
      <c r="C95" s="529" t="s">
        <v>575</v>
      </c>
      <c r="D95" s="529"/>
      <c r="E95" s="529"/>
      <c r="F95" s="529"/>
      <c r="G95" s="529"/>
      <c r="H95" s="529"/>
      <c r="I95" s="529">
        <v>30</v>
      </c>
    </row>
    <row r="97" spans="1:14" x14ac:dyDescent="0.2">
      <c r="A97" s="530" t="s">
        <v>576</v>
      </c>
      <c r="B97" s="579">
        <v>40</v>
      </c>
      <c r="C97" s="529" t="s">
        <v>328</v>
      </c>
      <c r="D97" s="529"/>
      <c r="E97" s="529"/>
      <c r="F97" s="529"/>
      <c r="G97" s="529"/>
      <c r="H97" s="529"/>
      <c r="I97" s="529">
        <v>31</v>
      </c>
    </row>
    <row r="99" spans="1:14" x14ac:dyDescent="0.2">
      <c r="A99" s="529" t="s">
        <v>577</v>
      </c>
      <c r="B99" s="578">
        <v>41</v>
      </c>
      <c r="C99" s="529" t="s">
        <v>578</v>
      </c>
      <c r="D99" s="529"/>
      <c r="E99" s="529"/>
      <c r="F99" s="529"/>
      <c r="G99" s="529"/>
      <c r="H99" s="529"/>
      <c r="I99" s="529"/>
    </row>
    <row r="100" spans="1:14" x14ac:dyDescent="0.2">
      <c r="A100" s="529"/>
      <c r="B100" s="578"/>
      <c r="C100" s="529" t="s">
        <v>579</v>
      </c>
      <c r="D100" s="529"/>
      <c r="E100" s="529"/>
      <c r="F100" s="529"/>
      <c r="G100" s="529"/>
      <c r="H100" s="529"/>
      <c r="I100" s="529">
        <v>31</v>
      </c>
    </row>
    <row r="102" spans="1:14" x14ac:dyDescent="0.2">
      <c r="A102" s="529" t="s">
        <v>580</v>
      </c>
      <c r="B102" s="578">
        <v>42</v>
      </c>
      <c r="C102" s="529" t="s">
        <v>583</v>
      </c>
      <c r="D102" s="529"/>
      <c r="E102" s="529"/>
      <c r="F102" s="529"/>
      <c r="G102" s="529"/>
      <c r="H102" s="529"/>
      <c r="I102" s="573" t="s">
        <v>852</v>
      </c>
    </row>
    <row r="103" spans="1:14" ht="15.05" x14ac:dyDescent="0.25">
      <c r="A103" s="37"/>
      <c r="B103" s="580"/>
      <c r="C103" s="37"/>
      <c r="D103" s="37"/>
      <c r="E103" s="37"/>
      <c r="F103" s="37"/>
      <c r="G103" s="37"/>
      <c r="H103" s="37"/>
    </row>
    <row r="104" spans="1:14" x14ac:dyDescent="0.2">
      <c r="I104" s="40"/>
    </row>
    <row r="105" spans="1:14" ht="15.05" x14ac:dyDescent="0.25">
      <c r="A105" s="37"/>
      <c r="B105" s="580"/>
      <c r="C105" s="37"/>
      <c r="D105" s="37"/>
      <c r="E105" s="37"/>
      <c r="F105" s="37"/>
      <c r="G105" s="37"/>
      <c r="H105" s="37"/>
      <c r="N105" s="54"/>
    </row>
    <row r="106" spans="1:14" ht="15.05" x14ac:dyDescent="0.25">
      <c r="A106" s="37"/>
      <c r="B106" s="580"/>
      <c r="C106" s="37"/>
      <c r="D106" s="37"/>
      <c r="E106" s="37"/>
      <c r="F106" s="37"/>
      <c r="G106" s="37"/>
      <c r="H106" s="37"/>
    </row>
    <row r="107" spans="1:14" ht="15.05" x14ac:dyDescent="0.25">
      <c r="A107" s="37"/>
      <c r="B107" s="580"/>
      <c r="C107" s="37"/>
      <c r="D107" s="37"/>
      <c r="E107" s="37"/>
      <c r="F107" s="37"/>
      <c r="G107" s="37"/>
      <c r="H107" s="37"/>
    </row>
    <row r="108" spans="1:14" ht="15.05" x14ac:dyDescent="0.25">
      <c r="A108" s="37"/>
      <c r="B108" s="580"/>
      <c r="C108" s="37"/>
      <c r="D108" s="37"/>
      <c r="E108" s="37"/>
      <c r="F108" s="37"/>
      <c r="G108" s="37"/>
      <c r="H108" s="37"/>
    </row>
    <row r="109" spans="1:14" ht="15.05" x14ac:dyDescent="0.25">
      <c r="A109" s="37"/>
      <c r="B109" s="580"/>
      <c r="C109" s="37"/>
      <c r="D109" s="37"/>
      <c r="E109" s="37"/>
      <c r="F109" s="37"/>
      <c r="G109" s="37"/>
      <c r="H109" s="37"/>
    </row>
    <row r="110" spans="1:14" ht="15.05" x14ac:dyDescent="0.25">
      <c r="A110" s="37"/>
      <c r="B110" s="580"/>
      <c r="C110" s="37"/>
      <c r="D110" s="37"/>
      <c r="E110" s="37"/>
      <c r="F110" s="37"/>
      <c r="G110" s="37"/>
      <c r="H110" s="37"/>
    </row>
    <row r="111" spans="1:14" ht="15.05" x14ac:dyDescent="0.25">
      <c r="A111" s="37"/>
      <c r="B111" s="580"/>
      <c r="C111" s="37"/>
      <c r="D111" s="37"/>
      <c r="E111" s="37"/>
      <c r="F111" s="37"/>
      <c r="G111" s="37"/>
      <c r="H111" s="37"/>
    </row>
    <row r="112" spans="1:14" ht="15.05" x14ac:dyDescent="0.25">
      <c r="A112" s="37"/>
      <c r="B112" s="580"/>
      <c r="C112" s="37"/>
      <c r="D112" s="37"/>
      <c r="E112" s="37"/>
      <c r="F112" s="37"/>
      <c r="G112" s="37"/>
      <c r="H112" s="37"/>
    </row>
    <row r="113" spans="1:8" ht="15.05" x14ac:dyDescent="0.25">
      <c r="A113" s="37"/>
      <c r="B113" s="580"/>
      <c r="C113" s="37"/>
      <c r="D113" s="37"/>
      <c r="E113" s="37"/>
      <c r="F113" s="37"/>
      <c r="G113" s="37"/>
      <c r="H113" s="37"/>
    </row>
    <row r="114" spans="1:8" ht="15.05" x14ac:dyDescent="0.25">
      <c r="A114" s="37"/>
      <c r="B114" s="580"/>
      <c r="C114" s="37"/>
      <c r="D114" s="37"/>
      <c r="E114" s="37"/>
      <c r="F114" s="37"/>
      <c r="G114" s="37"/>
      <c r="H114" s="37"/>
    </row>
    <row r="115" spans="1:8" ht="15.05" x14ac:dyDescent="0.25">
      <c r="A115" s="37"/>
      <c r="B115" s="580"/>
      <c r="C115" s="37"/>
      <c r="D115" s="37"/>
      <c r="E115" s="37"/>
      <c r="F115" s="37"/>
      <c r="G115" s="37"/>
      <c r="H115" s="37"/>
    </row>
    <row r="116" spans="1:8" ht="15.05" x14ac:dyDescent="0.25">
      <c r="A116" s="37"/>
      <c r="B116" s="580"/>
      <c r="C116" s="37"/>
      <c r="D116" s="37"/>
      <c r="E116" s="37"/>
      <c r="F116" s="37"/>
      <c r="G116" s="37"/>
      <c r="H116" s="37"/>
    </row>
    <row r="117" spans="1:8" ht="15.05" x14ac:dyDescent="0.25">
      <c r="A117" s="37"/>
      <c r="B117" s="580"/>
      <c r="C117" s="37"/>
      <c r="D117" s="37"/>
      <c r="E117" s="37"/>
      <c r="F117" s="37"/>
      <c r="G117" s="37"/>
      <c r="H117" s="37"/>
    </row>
    <row r="118" spans="1:8" ht="15.05" x14ac:dyDescent="0.25">
      <c r="A118" s="37"/>
      <c r="B118" s="580"/>
      <c r="C118" s="37"/>
      <c r="D118" s="37"/>
      <c r="E118" s="37"/>
      <c r="F118" s="37"/>
      <c r="G118" s="37"/>
      <c r="H118" s="37"/>
    </row>
    <row r="119" spans="1:8" ht="15.05" x14ac:dyDescent="0.25">
      <c r="A119" s="37"/>
      <c r="B119" s="580"/>
      <c r="C119" s="37"/>
      <c r="D119" s="37"/>
      <c r="E119" s="37"/>
      <c r="F119" s="37"/>
      <c r="G119" s="37"/>
      <c r="H119" s="37"/>
    </row>
  </sheetData>
  <mergeCells count="1">
    <mergeCell ref="C5:G5"/>
  </mergeCells>
  <hyperlinks>
    <hyperlink ref="A7:I7" location="strona2!A1" display="TABL.   2" xr:uid="{00000000-0004-0000-0100-000001000000}"/>
    <hyperlink ref="C9:C10" location="strona3!A1" display="Liczba tymczasowo aresztowanych, skazanych i ukaranych w poszczególnych" xr:uid="{00000000-0004-0000-0100-000002000000}"/>
    <hyperlink ref="C12" location="strona7!A1" display="Ogólne informacje o zaludnieniu aresztów śledczych i zakładów karnych" xr:uid="{00000000-0004-0000-0100-000003000000}"/>
    <hyperlink ref="C14" location="strona8!A1" display="Zaludnienie oddziałów mieszkalnych w aresztach śledczych i zakładach karnych" xr:uid="{00000000-0004-0000-0100-000004000000}"/>
    <hyperlink ref="A9:I10" location="strona3!A1" display="TABL.   3" xr:uid="{00000000-0004-0000-0100-000006000000}"/>
    <hyperlink ref="A12:I12" location="strona7!A1" display="TABL.   4" xr:uid="{00000000-0004-0000-0100-000007000000}"/>
    <hyperlink ref="A5:I5" location="strona1!A1" display="TABL.   1" xr:uid="{B5C7DA81-A8A3-4591-8201-2A20FAF3671B}"/>
    <hyperlink ref="A16:I16" location="strona11!A1" display="TABL.   5" xr:uid="{A196BB59-E42C-4B2D-B24C-DF2E26575813}"/>
    <hyperlink ref="A18:I18" location="Arkusz12!A1" display="TABL.   5" xr:uid="{0A3187EA-51BA-4451-8D37-594D0C030CBA}"/>
    <hyperlink ref="A20:I20" location="strona13!A1" display="TABL.   6" xr:uid="{73F9FED4-8C25-4A12-9E31-817B7278D5B4}"/>
    <hyperlink ref="A22:I22" location="strona14!A1" display="TABL.   6" xr:uid="{6DACCBEB-7A95-42F6-9DCA-33CE84210E0C}"/>
    <hyperlink ref="A24:I25" location="strona14!A1" display="TABL.   6" xr:uid="{F88DF86E-D7CF-44D4-8DFF-0A6B1A6C9764}"/>
    <hyperlink ref="A27:I27" location="'strona 15'!A1" display="TABL.   7" xr:uid="{458716CB-34A2-4320-BA2E-48956F59DA99}"/>
    <hyperlink ref="A29:I29" location="'strona 15'!A1" display="TABL.   8" xr:uid="{87081DAE-4632-4552-ACF0-24BB0917FA39}"/>
    <hyperlink ref="A31:I31" location="'strona 16'!A1" display="TABL.   9" xr:uid="{E68BA8AE-3ABD-424B-A3F9-D47398FCCB0B}"/>
    <hyperlink ref="A33:I33" location="'strona 17'!A1" display="TABL. 10" xr:uid="{EF243532-F9C1-4AE1-B990-5191EA631D23}"/>
    <hyperlink ref="A35:I35" location="Arkusz18!A1" display="TABL." xr:uid="{D31E11FF-FF62-4140-BEB9-EDFC31F9409B}"/>
    <hyperlink ref="A37:I38" location="Arkusz19!A1" display="TABL." xr:uid="{BE55F04E-4BBB-4D62-AAA7-9016978B28F6}"/>
    <hyperlink ref="A42:I42" location="strona20!A1" display="TABL. 29" xr:uid="{FC60BE2B-721C-488C-ADF3-F9A702D6DB7C}"/>
    <hyperlink ref="A44:I44" location="strona21!A1" display="TABL. 30" xr:uid="{734E83F3-98C7-401A-8D6F-2706DB526191}"/>
    <hyperlink ref="A46:I47" location="strona22!A1" display="TABL. 31" xr:uid="{1270B2E5-5CBB-4744-961D-5204FD925463}"/>
    <hyperlink ref="A49:I49" location="strona22!A1" display="TABL." xr:uid="{490B0748-F622-48E0-859C-DCD160A7ECE7}"/>
    <hyperlink ref="A51:I54" location="strona22!A1" display="TABL.   6" xr:uid="{E5DB0127-EBF6-4F20-AA9A-93D6FB4A882C}"/>
    <hyperlink ref="A56:I56" location="strona22!A1" display="TABL.   22" xr:uid="{31A815CE-76CA-441B-81C3-0DDB2FCA2783}"/>
    <hyperlink ref="A58:I62" location="Arkusz23!A1" display="TABL.   6" xr:uid="{7FB253EE-37A6-4375-AD15-85E220028163}"/>
    <hyperlink ref="A64:I65" location="Arkusz23!A1" display="TABL.   6" xr:uid="{6DFC06A3-7D8F-40B1-B208-975E6B081B05}"/>
    <hyperlink ref="A67:I67" location="strona24!A1" display="TABL. 32" xr:uid="{F5873A30-879A-4A86-9D31-F25CA931F01A}"/>
    <hyperlink ref="A69:I69" location="strona24!A1" display="TABL. 33" xr:uid="{BDF6108E-6905-4647-9247-D819E5645CA8}"/>
    <hyperlink ref="A71:I71" location="'spis treści'!A1" display="TABL. 34" xr:uid="{4A05ED8F-C8EB-4226-B581-63F200C316F0}"/>
    <hyperlink ref="A73:I73" location="strona25!A1" display="TABL. 35" xr:uid="{EF014E72-8F17-4A27-A3C5-B778794D0051}"/>
    <hyperlink ref="A75:I75" location="strona26!A1" display="TABL. 36" xr:uid="{74F623F5-472B-41DF-BFDD-7A717E3BAD67}"/>
    <hyperlink ref="A77:I77" location="strona27!A1" display="TABL. 37" xr:uid="{05D88DDF-4BC1-4226-BCEA-87A64FF25D91}"/>
    <hyperlink ref="A79:I79" location="strona27!A1" display="TABL. 38" xr:uid="{DF097217-6BBA-44F0-8769-F6FF6EB6B46C}"/>
    <hyperlink ref="A81:I82" location="strona28!A1" display="TABL. 39" xr:uid="{96E88B82-AE8F-4579-BBE1-E53297E00212}"/>
    <hyperlink ref="A84:I84" location="'strona 29'!A1" display="TABL. 40" xr:uid="{6E24CF84-1BB9-4173-8F37-4DB2CB468BE2}"/>
    <hyperlink ref="A86:I87" location="'strona 29'!A1" display="TABL. 41" xr:uid="{EF42BE03-5F30-4D3C-8EC4-B22117A3FBD5}"/>
    <hyperlink ref="A89:I89" location="'strona 30'!A1" display="TABL. 42" xr:uid="{E8CC0C14-CFBD-4408-ABD7-21C0F88CF0FB}"/>
    <hyperlink ref="A91:I91" location="'strona 30'!A1" display="TABL. 43" xr:uid="{B17B0C5E-FDF6-4CA9-A73E-A2E7A61CE55C}"/>
    <hyperlink ref="A93:I93" location="'strona 30'!A1" display="TABL. 44" xr:uid="{DB8B4D6D-A8FD-4D31-B798-5259721E21BD}"/>
    <hyperlink ref="A95:I95" location="'strona 30'!A1" display="TABL. 45" xr:uid="{442A692A-72FE-4311-8C79-2811BA58F6FC}"/>
    <hyperlink ref="A97:I97" location="'strona 31'!A1" display="TABL. 49" xr:uid="{E094BAA2-CD69-469E-9143-2F78A5F4502E}"/>
    <hyperlink ref="A99:I100" location="'strona 31'!A1" display="TABL. 50" xr:uid="{A0087002-85BE-440C-89DB-5AC00A706EE9}"/>
    <hyperlink ref="A102:I102" location="'strona 31'!A1" display="TABL. 51" xr:uid="{A3CF1E3F-D352-4E34-91B6-695773389FF0}"/>
    <hyperlink ref="I14" location="strona8!A1" display="8 - 10" xr:uid="{CDB8A557-9C6F-4BD5-855C-CE97D09CDA7D}"/>
  </hyperlinks>
  <pageMargins left="0.7" right="0.2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2"/>
  <sheetViews>
    <sheetView zoomScaleNormal="100" workbookViewId="0">
      <selection activeCell="K39" sqref="K39"/>
    </sheetView>
  </sheetViews>
  <sheetFormatPr defaultColWidth="9.109375" defaultRowHeight="13.15" x14ac:dyDescent="0.25"/>
  <cols>
    <col min="1" max="1" width="9.109375" style="54"/>
    <col min="2" max="2" width="8.77734375" style="54" customWidth="1"/>
    <col min="3" max="3" width="11.77734375" style="54" customWidth="1"/>
    <col min="4" max="4" width="14" style="54" customWidth="1"/>
    <col min="5" max="8" width="12.77734375" style="54" customWidth="1"/>
    <col min="9" max="16384" width="9.109375" style="54"/>
  </cols>
  <sheetData>
    <row r="1" spans="1:7" ht="15.05" x14ac:dyDescent="0.3">
      <c r="A1" s="114" t="s">
        <v>521</v>
      </c>
      <c r="B1" s="62" t="s">
        <v>368</v>
      </c>
      <c r="C1" s="76"/>
      <c r="D1" s="76"/>
      <c r="E1" s="76"/>
      <c r="F1" s="76"/>
      <c r="G1" s="76"/>
    </row>
    <row r="2" spans="1:7" ht="15.05" x14ac:dyDescent="0.3">
      <c r="A2" s="76"/>
      <c r="B2" s="62" t="s">
        <v>369</v>
      </c>
      <c r="C2" s="76"/>
      <c r="D2" s="76"/>
      <c r="E2" s="76"/>
      <c r="F2" s="76"/>
      <c r="G2" s="76"/>
    </row>
    <row r="3" spans="1:7" ht="15.05" x14ac:dyDescent="0.3">
      <c r="A3" s="76"/>
      <c r="B3" s="76"/>
      <c r="C3" s="76"/>
      <c r="D3" s="76"/>
      <c r="E3" s="76"/>
      <c r="F3" s="76"/>
      <c r="G3" s="76"/>
    </row>
    <row r="4" spans="1:7" ht="28.5" customHeight="1" x14ac:dyDescent="0.3">
      <c r="A4" s="850" t="s">
        <v>17</v>
      </c>
      <c r="B4" s="763"/>
      <c r="C4" s="763"/>
      <c r="D4" s="763"/>
      <c r="E4" s="764" t="s">
        <v>969</v>
      </c>
      <c r="F4" s="764" t="s">
        <v>984</v>
      </c>
      <c r="G4" s="765" t="s">
        <v>18</v>
      </c>
    </row>
    <row r="5" spans="1:7" ht="15.05" x14ac:dyDescent="0.3">
      <c r="A5" s="749" t="s">
        <v>28</v>
      </c>
      <c r="B5" s="402"/>
      <c r="C5" s="402"/>
      <c r="D5" s="402"/>
      <c r="E5" s="749">
        <v>7123</v>
      </c>
      <c r="F5" s="749">
        <v>7725</v>
      </c>
      <c r="G5" s="766">
        <v>602</v>
      </c>
    </row>
    <row r="6" spans="1:7" ht="15.05" x14ac:dyDescent="0.3">
      <c r="A6" s="767" t="s">
        <v>362</v>
      </c>
      <c r="B6" s="768"/>
      <c r="C6" s="768"/>
      <c r="D6" s="768"/>
      <c r="E6" s="769"/>
      <c r="F6" s="769"/>
      <c r="G6" s="739"/>
    </row>
    <row r="7" spans="1:7" ht="15.05" x14ac:dyDescent="0.3">
      <c r="A7" s="767" t="s">
        <v>363</v>
      </c>
      <c r="B7" s="768"/>
      <c r="C7" s="768"/>
      <c r="D7" s="768"/>
      <c r="E7" s="769">
        <v>1873</v>
      </c>
      <c r="F7" s="769">
        <v>1920</v>
      </c>
      <c r="G7" s="770">
        <v>47</v>
      </c>
    </row>
    <row r="8" spans="1:7" ht="15.05" x14ac:dyDescent="0.3">
      <c r="A8" s="771" t="s">
        <v>357</v>
      </c>
      <c r="B8" s="768"/>
      <c r="C8" s="768"/>
      <c r="D8" s="768"/>
      <c r="E8" s="772">
        <v>901</v>
      </c>
      <c r="F8" s="772">
        <v>869</v>
      </c>
      <c r="G8" s="739">
        <v>-32</v>
      </c>
    </row>
    <row r="9" spans="1:7" ht="15.05" x14ac:dyDescent="0.3">
      <c r="A9" s="771" t="s">
        <v>358</v>
      </c>
      <c r="B9" s="768"/>
      <c r="C9" s="768"/>
      <c r="D9" s="768"/>
      <c r="E9" s="772">
        <v>956</v>
      </c>
      <c r="F9" s="772">
        <v>1029</v>
      </c>
      <c r="G9" s="739">
        <v>73</v>
      </c>
    </row>
    <row r="10" spans="1:7" ht="15.05" x14ac:dyDescent="0.3">
      <c r="A10" s="771" t="s">
        <v>359</v>
      </c>
      <c r="B10" s="768"/>
      <c r="C10" s="768"/>
      <c r="D10" s="768"/>
      <c r="E10" s="772">
        <v>16</v>
      </c>
      <c r="F10" s="772">
        <v>22</v>
      </c>
      <c r="G10" s="739">
        <v>6</v>
      </c>
    </row>
    <row r="11" spans="1:7" ht="15.05" x14ac:dyDescent="0.3">
      <c r="A11" s="767" t="s">
        <v>364</v>
      </c>
      <c r="B11" s="768"/>
      <c r="C11" s="768"/>
      <c r="D11" s="768"/>
      <c r="E11" s="772"/>
      <c r="F11" s="772"/>
      <c r="G11" s="739"/>
    </row>
    <row r="12" spans="1:7" ht="15.05" x14ac:dyDescent="0.3">
      <c r="A12" s="773" t="s">
        <v>356</v>
      </c>
      <c r="B12" s="768"/>
      <c r="C12" s="768"/>
      <c r="D12" s="768"/>
      <c r="E12" s="769">
        <v>4464</v>
      </c>
      <c r="F12" s="769">
        <v>4930</v>
      </c>
      <c r="G12" s="770">
        <v>466</v>
      </c>
    </row>
    <row r="13" spans="1:7" ht="15.05" x14ac:dyDescent="0.3">
      <c r="A13" s="771" t="s">
        <v>357</v>
      </c>
      <c r="B13" s="403"/>
      <c r="C13" s="403"/>
      <c r="D13" s="403"/>
      <c r="E13" s="772">
        <v>20</v>
      </c>
      <c r="F13" s="772">
        <v>28</v>
      </c>
      <c r="G13" s="739">
        <v>8</v>
      </c>
    </row>
    <row r="14" spans="1:7" ht="15.05" x14ac:dyDescent="0.3">
      <c r="A14" s="771" t="s">
        <v>358</v>
      </c>
      <c r="B14" s="403"/>
      <c r="C14" s="403"/>
      <c r="D14" s="403"/>
      <c r="E14" s="772">
        <v>2855</v>
      </c>
      <c r="F14" s="772">
        <v>3239</v>
      </c>
      <c r="G14" s="739">
        <v>384</v>
      </c>
    </row>
    <row r="15" spans="1:7" ht="15.05" x14ac:dyDescent="0.3">
      <c r="A15" s="771" t="s">
        <v>359</v>
      </c>
      <c r="B15" s="403"/>
      <c r="C15" s="403"/>
      <c r="D15" s="403"/>
      <c r="E15" s="772">
        <v>1589</v>
      </c>
      <c r="F15" s="772">
        <v>1663</v>
      </c>
      <c r="G15" s="739">
        <v>74</v>
      </c>
    </row>
    <row r="16" spans="1:7" ht="15.05" x14ac:dyDescent="0.3">
      <c r="A16" s="773" t="s">
        <v>365</v>
      </c>
      <c r="B16" s="403"/>
      <c r="C16" s="403"/>
      <c r="D16" s="403"/>
      <c r="E16" s="769">
        <v>423</v>
      </c>
      <c r="F16" s="769">
        <v>480</v>
      </c>
      <c r="G16" s="770">
        <v>57</v>
      </c>
    </row>
    <row r="17" spans="1:7" ht="15.05" x14ac:dyDescent="0.3">
      <c r="A17" s="773" t="s">
        <v>366</v>
      </c>
      <c r="B17" s="403"/>
      <c r="C17" s="403"/>
      <c r="D17" s="403"/>
      <c r="E17" s="769">
        <v>240</v>
      </c>
      <c r="F17" s="769">
        <v>262</v>
      </c>
      <c r="G17" s="770">
        <v>22</v>
      </c>
    </row>
    <row r="18" spans="1:7" ht="15.05" x14ac:dyDescent="0.3">
      <c r="A18" s="771" t="s">
        <v>358</v>
      </c>
      <c r="B18" s="403"/>
      <c r="C18" s="403"/>
      <c r="D18" s="403"/>
      <c r="E18" s="772">
        <v>147</v>
      </c>
      <c r="F18" s="772">
        <v>160</v>
      </c>
      <c r="G18" s="739">
        <v>13</v>
      </c>
    </row>
    <row r="19" spans="1:7" ht="15.05" x14ac:dyDescent="0.3">
      <c r="A19" s="771" t="s">
        <v>359</v>
      </c>
      <c r="B19" s="403"/>
      <c r="C19" s="403"/>
      <c r="D19" s="403"/>
      <c r="E19" s="772">
        <v>93</v>
      </c>
      <c r="F19" s="772">
        <v>102</v>
      </c>
      <c r="G19" s="739">
        <v>9</v>
      </c>
    </row>
    <row r="20" spans="1:7" ht="15.05" x14ac:dyDescent="0.3">
      <c r="A20" s="773" t="s">
        <v>367</v>
      </c>
      <c r="B20" s="768"/>
      <c r="C20" s="768"/>
      <c r="D20" s="768"/>
      <c r="E20" s="769">
        <v>87</v>
      </c>
      <c r="F20" s="769">
        <v>107</v>
      </c>
      <c r="G20" s="770">
        <v>20</v>
      </c>
    </row>
    <row r="21" spans="1:7" ht="15.05" x14ac:dyDescent="0.3">
      <c r="A21" s="771" t="s">
        <v>358</v>
      </c>
      <c r="B21" s="403"/>
      <c r="C21" s="403"/>
      <c r="D21" s="403"/>
      <c r="E21" s="772">
        <v>87</v>
      </c>
      <c r="F21" s="772">
        <v>106</v>
      </c>
      <c r="G21" s="739">
        <v>19</v>
      </c>
    </row>
    <row r="22" spans="1:7" ht="15.05" x14ac:dyDescent="0.3">
      <c r="A22" s="771" t="s">
        <v>359</v>
      </c>
      <c r="B22" s="403"/>
      <c r="C22" s="403"/>
      <c r="D22" s="403"/>
      <c r="E22" s="772">
        <v>0</v>
      </c>
      <c r="F22" s="772">
        <v>1</v>
      </c>
      <c r="G22" s="739">
        <v>1</v>
      </c>
    </row>
    <row r="23" spans="1:7" ht="15.05" x14ac:dyDescent="0.3">
      <c r="A23" s="773" t="s">
        <v>360</v>
      </c>
      <c r="B23" s="403"/>
      <c r="C23" s="403"/>
      <c r="D23" s="403"/>
      <c r="E23" s="769">
        <v>16</v>
      </c>
      <c r="F23" s="769">
        <v>9</v>
      </c>
      <c r="G23" s="770">
        <v>-7</v>
      </c>
    </row>
    <row r="24" spans="1:7" ht="15.05" x14ac:dyDescent="0.3">
      <c r="A24" s="771" t="s">
        <v>357</v>
      </c>
      <c r="B24" s="403"/>
      <c r="C24" s="403"/>
      <c r="D24" s="403"/>
      <c r="E24" s="772">
        <v>2</v>
      </c>
      <c r="F24" s="772">
        <v>3</v>
      </c>
      <c r="G24" s="739">
        <v>1</v>
      </c>
    </row>
    <row r="25" spans="1:7" ht="15.05" x14ac:dyDescent="0.3">
      <c r="A25" s="771" t="s">
        <v>358</v>
      </c>
      <c r="B25" s="403"/>
      <c r="C25" s="403"/>
      <c r="D25" s="403"/>
      <c r="E25" s="772">
        <v>13</v>
      </c>
      <c r="F25" s="772">
        <v>6</v>
      </c>
      <c r="G25" s="739">
        <v>-7</v>
      </c>
    </row>
    <row r="26" spans="1:7" ht="15.05" x14ac:dyDescent="0.3">
      <c r="A26" s="771" t="s">
        <v>359</v>
      </c>
      <c r="B26" s="403"/>
      <c r="C26" s="403"/>
      <c r="D26" s="403"/>
      <c r="E26" s="772">
        <v>1</v>
      </c>
      <c r="F26" s="772">
        <v>0</v>
      </c>
      <c r="G26" s="739">
        <v>-1</v>
      </c>
    </row>
    <row r="27" spans="1:7" ht="15.05" x14ac:dyDescent="0.3">
      <c r="A27" s="773" t="s">
        <v>361</v>
      </c>
      <c r="B27" s="403"/>
      <c r="C27" s="403"/>
      <c r="D27" s="403"/>
      <c r="E27" s="769">
        <v>20</v>
      </c>
      <c r="F27" s="769">
        <v>17</v>
      </c>
      <c r="G27" s="770">
        <v>-3</v>
      </c>
    </row>
    <row r="28" spans="1:7" ht="15.05" x14ac:dyDescent="0.3">
      <c r="A28" s="771" t="s">
        <v>357</v>
      </c>
      <c r="B28" s="403"/>
      <c r="C28" s="403"/>
      <c r="D28" s="403"/>
      <c r="E28" s="772">
        <v>16</v>
      </c>
      <c r="F28" s="772">
        <v>14</v>
      </c>
      <c r="G28" s="739">
        <v>-2</v>
      </c>
    </row>
    <row r="29" spans="1:7" ht="15.05" x14ac:dyDescent="0.3">
      <c r="A29" s="771" t="s">
        <v>358</v>
      </c>
      <c r="B29" s="403"/>
      <c r="C29" s="403"/>
      <c r="D29" s="403"/>
      <c r="E29" s="772">
        <v>4</v>
      </c>
      <c r="F29" s="772">
        <v>3</v>
      </c>
      <c r="G29" s="739">
        <v>-1</v>
      </c>
    </row>
    <row r="30" spans="1:7" ht="15.05" x14ac:dyDescent="0.3">
      <c r="A30" s="774" t="s">
        <v>359</v>
      </c>
      <c r="B30" s="402"/>
      <c r="C30" s="402"/>
      <c r="D30" s="402"/>
      <c r="E30" s="775">
        <v>0</v>
      </c>
      <c r="F30" s="775">
        <v>0</v>
      </c>
      <c r="G30" s="776">
        <v>0</v>
      </c>
    </row>
    <row r="32" spans="1:7" x14ac:dyDescent="0.25">
      <c r="A32" s="98" t="s">
        <v>988</v>
      </c>
    </row>
  </sheetData>
  <phoneticPr fontId="2" type="noConversion"/>
  <printOptions horizontalCentered="1"/>
  <pageMargins left="0.78740157480314965" right="0.74803149606299213" top="0.6692913385826772" bottom="0.6692913385826772" header="0.31496062992125984" footer="0.6692913385826772"/>
  <pageSetup paperSize="9" scale="88" orientation="portrait" r:id="rId1"/>
  <headerFooter alignWithMargins="0">
    <oddHeader>&amp;C17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2"/>
  <sheetViews>
    <sheetView workbookViewId="0">
      <selection activeCell="J55" sqref="J55"/>
    </sheetView>
  </sheetViews>
  <sheetFormatPr defaultColWidth="9.109375" defaultRowHeight="13.15" x14ac:dyDescent="0.25"/>
  <cols>
    <col min="1" max="4" width="15.77734375" style="54" customWidth="1"/>
    <col min="5" max="16384" width="9.109375" style="54"/>
  </cols>
  <sheetData>
    <row r="1" spans="1:4" ht="15.05" x14ac:dyDescent="0.3">
      <c r="A1" s="76" t="s">
        <v>611</v>
      </c>
      <c r="B1" s="76"/>
    </row>
    <row r="2" spans="1:4" ht="15.05" x14ac:dyDescent="0.3">
      <c r="A2" s="76" t="s">
        <v>612</v>
      </c>
      <c r="B2" s="76"/>
    </row>
    <row r="3" spans="1:4" ht="17.399999999999999" customHeight="1" x14ac:dyDescent="0.25"/>
    <row r="4" spans="1:4" ht="51.85" customHeight="1" x14ac:dyDescent="0.25">
      <c r="A4" s="1009" t="s">
        <v>24</v>
      </c>
      <c r="B4" s="987" t="s">
        <v>618</v>
      </c>
      <c r="C4" s="988"/>
      <c r="D4" s="1009" t="s">
        <v>18</v>
      </c>
    </row>
    <row r="5" spans="1:4" ht="18" customHeight="1" x14ac:dyDescent="0.25">
      <c r="A5" s="1010"/>
      <c r="B5" s="777" t="s">
        <v>969</v>
      </c>
      <c r="C5" s="777" t="s">
        <v>984</v>
      </c>
      <c r="D5" s="1010"/>
    </row>
    <row r="6" spans="1:4" ht="18" customHeight="1" x14ac:dyDescent="0.3">
      <c r="A6" s="778" t="s">
        <v>28</v>
      </c>
      <c r="B6" s="779">
        <v>739</v>
      </c>
      <c r="C6" s="779">
        <f>SUM(C7:C17)</f>
        <v>834</v>
      </c>
      <c r="D6" s="779">
        <f>+C6-B6</f>
        <v>95</v>
      </c>
    </row>
    <row r="7" spans="1:4" ht="15.05" customHeight="1" x14ac:dyDescent="0.3">
      <c r="A7" s="711" t="s">
        <v>30</v>
      </c>
      <c r="B7" s="73">
        <v>102</v>
      </c>
      <c r="C7" s="73">
        <v>97</v>
      </c>
      <c r="D7" s="73">
        <f t="shared" ref="D7:D17" si="0">+C7-B7</f>
        <v>-5</v>
      </c>
    </row>
    <row r="8" spans="1:4" ht="15.05" customHeight="1" x14ac:dyDescent="0.3">
      <c r="A8" s="780" t="s">
        <v>32</v>
      </c>
      <c r="B8" s="73">
        <v>78</v>
      </c>
      <c r="C8" s="73">
        <v>110</v>
      </c>
      <c r="D8" s="73">
        <f t="shared" si="0"/>
        <v>32</v>
      </c>
    </row>
    <row r="9" spans="1:4" ht="15.05" customHeight="1" x14ac:dyDescent="0.3">
      <c r="A9" s="711" t="s">
        <v>33</v>
      </c>
      <c r="B9" s="73">
        <v>75</v>
      </c>
      <c r="C9" s="73">
        <v>86</v>
      </c>
      <c r="D9" s="73">
        <f t="shared" si="0"/>
        <v>11</v>
      </c>
    </row>
    <row r="10" spans="1:4" ht="15.05" customHeight="1" x14ac:dyDescent="0.3">
      <c r="A10" s="711" t="s">
        <v>34</v>
      </c>
      <c r="B10" s="73">
        <v>45</v>
      </c>
      <c r="C10" s="73">
        <v>52</v>
      </c>
      <c r="D10" s="73">
        <f t="shared" si="0"/>
        <v>7</v>
      </c>
    </row>
    <row r="11" spans="1:4" ht="15.05" customHeight="1" x14ac:dyDescent="0.3">
      <c r="A11" s="711" t="s">
        <v>35</v>
      </c>
      <c r="B11" s="73">
        <v>38</v>
      </c>
      <c r="C11" s="73">
        <v>64</v>
      </c>
      <c r="D11" s="73">
        <f t="shared" si="0"/>
        <v>26</v>
      </c>
    </row>
    <row r="12" spans="1:4" ht="15.05" customHeight="1" x14ac:dyDescent="0.3">
      <c r="A12" s="711" t="s">
        <v>36</v>
      </c>
      <c r="B12" s="73">
        <v>52</v>
      </c>
      <c r="C12" s="73">
        <v>59</v>
      </c>
      <c r="D12" s="73">
        <f t="shared" si="0"/>
        <v>7</v>
      </c>
    </row>
    <row r="13" spans="1:4" ht="15.05" customHeight="1" x14ac:dyDescent="0.3">
      <c r="A13" s="711" t="s">
        <v>37</v>
      </c>
      <c r="B13" s="73">
        <v>67</v>
      </c>
      <c r="C13" s="73">
        <v>76</v>
      </c>
      <c r="D13" s="73">
        <f t="shared" si="0"/>
        <v>9</v>
      </c>
    </row>
    <row r="14" spans="1:4" ht="15.05" customHeight="1" x14ac:dyDescent="0.3">
      <c r="A14" s="711" t="s">
        <v>38</v>
      </c>
      <c r="B14" s="73">
        <v>130</v>
      </c>
      <c r="C14" s="73">
        <v>121</v>
      </c>
      <c r="D14" s="73">
        <f t="shared" si="0"/>
        <v>-9</v>
      </c>
    </row>
    <row r="15" spans="1:4" ht="15.05" customHeight="1" x14ac:dyDescent="0.3">
      <c r="A15" s="711" t="s">
        <v>39</v>
      </c>
      <c r="B15" s="73">
        <v>56</v>
      </c>
      <c r="C15" s="73">
        <v>58</v>
      </c>
      <c r="D15" s="73">
        <f t="shared" si="0"/>
        <v>2</v>
      </c>
    </row>
    <row r="16" spans="1:4" ht="15.05" customHeight="1" x14ac:dyDescent="0.3">
      <c r="A16" s="711" t="s">
        <v>40</v>
      </c>
      <c r="B16" s="73">
        <v>23</v>
      </c>
      <c r="C16" s="73">
        <v>35</v>
      </c>
      <c r="D16" s="73">
        <f t="shared" si="0"/>
        <v>12</v>
      </c>
    </row>
    <row r="17" spans="1:4" ht="15.05" customHeight="1" x14ac:dyDescent="0.3">
      <c r="A17" s="731" t="s">
        <v>42</v>
      </c>
      <c r="B17" s="75">
        <v>73</v>
      </c>
      <c r="C17" s="75">
        <v>76</v>
      </c>
      <c r="D17" s="75">
        <f t="shared" si="0"/>
        <v>3</v>
      </c>
    </row>
    <row r="19" spans="1:4" ht="13.65" customHeight="1" x14ac:dyDescent="0.25">
      <c r="A19" s="115" t="s">
        <v>754</v>
      </c>
    </row>
    <row r="20" spans="1:4" ht="13.65" customHeight="1" x14ac:dyDescent="0.25">
      <c r="A20" s="115" t="s">
        <v>989</v>
      </c>
    </row>
    <row r="41" spans="1:1" ht="13.65" customHeight="1" x14ac:dyDescent="0.25">
      <c r="A41" s="115" t="s">
        <v>990</v>
      </c>
    </row>
    <row r="42" spans="1:1" ht="13.65" customHeight="1" x14ac:dyDescent="0.25">
      <c r="A42" s="115" t="s">
        <v>621</v>
      </c>
    </row>
  </sheetData>
  <mergeCells count="3">
    <mergeCell ref="A4:A5"/>
    <mergeCell ref="B4:C4"/>
    <mergeCell ref="D4:D5"/>
  </mergeCells>
  <printOptions horizontalCentered="1"/>
  <pageMargins left="0.82677165354330717" right="0.39370078740157483" top="0.59055118110236227" bottom="0.51181102362204722" header="0.31496062992125984" footer="0.31496062992125984"/>
  <pageSetup paperSize="9" scale="82" orientation="portrait" r:id="rId1"/>
  <headerFooter>
    <oddHeader>&amp;C18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60"/>
  <sheetViews>
    <sheetView workbookViewId="0">
      <selection activeCell="J56" sqref="J56"/>
    </sheetView>
  </sheetViews>
  <sheetFormatPr defaultColWidth="9.109375" defaultRowHeight="13.15" x14ac:dyDescent="0.25"/>
  <cols>
    <col min="1" max="1" width="16.88671875" style="54" customWidth="1"/>
    <col min="2" max="2" width="15.77734375" style="54" customWidth="1"/>
    <col min="3" max="3" width="15.33203125" style="54" customWidth="1"/>
    <col min="4" max="5" width="15.77734375" style="54" customWidth="1"/>
    <col min="6" max="16384" width="9.109375" style="54"/>
  </cols>
  <sheetData>
    <row r="1" spans="1:5" ht="15.05" x14ac:dyDescent="0.3">
      <c r="A1" s="76" t="s">
        <v>613</v>
      </c>
    </row>
    <row r="2" spans="1:5" ht="16.899999999999999" x14ac:dyDescent="0.3">
      <c r="A2" s="76" t="s">
        <v>755</v>
      </c>
    </row>
    <row r="3" spans="1:5" ht="16.45" customHeight="1" x14ac:dyDescent="0.25"/>
    <row r="4" spans="1:5" ht="33.85" customHeight="1" x14ac:dyDescent="0.25">
      <c r="A4" s="781" t="s">
        <v>614</v>
      </c>
      <c r="B4" s="987" t="s">
        <v>615</v>
      </c>
      <c r="C4" s="1011"/>
      <c r="D4" s="987" t="s">
        <v>616</v>
      </c>
      <c r="E4" s="1011"/>
    </row>
    <row r="5" spans="1:5" ht="18" customHeight="1" x14ac:dyDescent="0.25">
      <c r="A5" s="782" t="s">
        <v>617</v>
      </c>
      <c r="B5" s="783">
        <v>45716</v>
      </c>
      <c r="C5" s="791">
        <v>45747</v>
      </c>
      <c r="D5" s="784" t="s">
        <v>969</v>
      </c>
      <c r="E5" s="784" t="s">
        <v>984</v>
      </c>
    </row>
    <row r="6" spans="1:5" ht="18" customHeight="1" x14ac:dyDescent="0.3">
      <c r="A6" s="785" t="s">
        <v>28</v>
      </c>
      <c r="B6" s="792">
        <v>6107</v>
      </c>
      <c r="C6" s="792">
        <f>SUM(C7:C17)</f>
        <v>6282</v>
      </c>
      <c r="D6" s="793">
        <v>1132</v>
      </c>
      <c r="E6" s="793">
        <f>SUM(E7:E17)</f>
        <v>1202</v>
      </c>
    </row>
    <row r="7" spans="1:5" ht="15.05" customHeight="1" x14ac:dyDescent="0.3">
      <c r="A7" s="711" t="s">
        <v>29</v>
      </c>
      <c r="B7" s="786">
        <v>533</v>
      </c>
      <c r="C7" s="787">
        <v>525</v>
      </c>
      <c r="D7" s="787">
        <v>95</v>
      </c>
      <c r="E7" s="787">
        <v>91</v>
      </c>
    </row>
    <row r="8" spans="1:5" ht="15.05" customHeight="1" x14ac:dyDescent="0.3">
      <c r="A8" s="711" t="s">
        <v>31</v>
      </c>
      <c r="B8" s="786">
        <v>641</v>
      </c>
      <c r="C8" s="787">
        <v>660</v>
      </c>
      <c r="D8" s="787">
        <v>139</v>
      </c>
      <c r="E8" s="787">
        <v>135</v>
      </c>
    </row>
    <row r="9" spans="1:5" ht="15.05" customHeight="1" x14ac:dyDescent="0.3">
      <c r="A9" s="711" t="s">
        <v>32</v>
      </c>
      <c r="B9" s="786">
        <v>781</v>
      </c>
      <c r="C9" s="787">
        <v>831</v>
      </c>
      <c r="D9" s="787">
        <v>143</v>
      </c>
      <c r="E9" s="787">
        <v>154</v>
      </c>
    </row>
    <row r="10" spans="1:5" ht="15.05" customHeight="1" x14ac:dyDescent="0.3">
      <c r="A10" s="711" t="s">
        <v>34</v>
      </c>
      <c r="B10" s="786">
        <v>375</v>
      </c>
      <c r="C10" s="787">
        <v>402</v>
      </c>
      <c r="D10" s="787">
        <v>64</v>
      </c>
      <c r="E10" s="787">
        <v>73</v>
      </c>
    </row>
    <row r="11" spans="1:5" ht="15.05" customHeight="1" x14ac:dyDescent="0.3">
      <c r="A11" s="788" t="s">
        <v>35</v>
      </c>
      <c r="B11" s="786">
        <v>610</v>
      </c>
      <c r="C11" s="787">
        <v>633</v>
      </c>
      <c r="D11" s="787">
        <v>95</v>
      </c>
      <c r="E11" s="787">
        <v>110</v>
      </c>
    </row>
    <row r="12" spans="1:5" ht="15.05" customHeight="1" x14ac:dyDescent="0.3">
      <c r="A12" s="711" t="s">
        <v>36</v>
      </c>
      <c r="B12" s="786">
        <v>549</v>
      </c>
      <c r="C12" s="787">
        <v>563</v>
      </c>
      <c r="D12" s="787">
        <v>123</v>
      </c>
      <c r="E12" s="787">
        <v>100</v>
      </c>
    </row>
    <row r="13" spans="1:5" ht="15.05" customHeight="1" x14ac:dyDescent="0.3">
      <c r="A13" s="711" t="s">
        <v>39</v>
      </c>
      <c r="B13" s="786">
        <v>600</v>
      </c>
      <c r="C13" s="787">
        <v>602</v>
      </c>
      <c r="D13" s="787">
        <v>119</v>
      </c>
      <c r="E13" s="787">
        <v>126</v>
      </c>
    </row>
    <row r="14" spans="1:5" ht="15.05" customHeight="1" x14ac:dyDescent="0.3">
      <c r="A14" s="711" t="s">
        <v>40</v>
      </c>
      <c r="B14" s="786">
        <v>177</v>
      </c>
      <c r="C14" s="787">
        <v>169</v>
      </c>
      <c r="D14" s="787">
        <v>28</v>
      </c>
      <c r="E14" s="787">
        <v>39</v>
      </c>
    </row>
    <row r="15" spans="1:5" ht="15.05" customHeight="1" x14ac:dyDescent="0.3">
      <c r="A15" s="711" t="s">
        <v>41</v>
      </c>
      <c r="B15" s="786">
        <v>377</v>
      </c>
      <c r="C15" s="787">
        <v>400</v>
      </c>
      <c r="D15" s="787">
        <v>71</v>
      </c>
      <c r="E15" s="787">
        <v>87</v>
      </c>
    </row>
    <row r="16" spans="1:5" ht="15.05" customHeight="1" x14ac:dyDescent="0.3">
      <c r="A16" s="711" t="s">
        <v>42</v>
      </c>
      <c r="B16" s="786">
        <v>395</v>
      </c>
      <c r="C16" s="787">
        <v>398</v>
      </c>
      <c r="D16" s="787">
        <v>96</v>
      </c>
      <c r="E16" s="787">
        <v>87</v>
      </c>
    </row>
    <row r="17" spans="1:5" ht="15.05" customHeight="1" x14ac:dyDescent="0.3">
      <c r="A17" s="731" t="s">
        <v>43</v>
      </c>
      <c r="B17" s="789">
        <v>1069</v>
      </c>
      <c r="C17" s="790">
        <v>1099</v>
      </c>
      <c r="D17" s="790">
        <v>159</v>
      </c>
      <c r="E17" s="790">
        <v>200</v>
      </c>
    </row>
    <row r="18" spans="1:5" ht="15.05" x14ac:dyDescent="0.25">
      <c r="A18" s="116"/>
    </row>
    <row r="19" spans="1:5" ht="15.65" x14ac:dyDescent="0.3">
      <c r="A19" s="558" t="s">
        <v>817</v>
      </c>
    </row>
    <row r="20" spans="1:5" ht="15.65" x14ac:dyDescent="0.3">
      <c r="A20" s="47" t="s">
        <v>816</v>
      </c>
    </row>
    <row r="22" spans="1:5" ht="13.65" customHeight="1" x14ac:dyDescent="0.25"/>
    <row r="23" spans="1:5" ht="13.65" customHeight="1" x14ac:dyDescent="0.25"/>
    <row r="42" spans="1:5" ht="13.8" customHeight="1" x14ac:dyDescent="0.3">
      <c r="A42" s="76" t="s">
        <v>834</v>
      </c>
    </row>
    <row r="43" spans="1:5" ht="13.65" customHeight="1" x14ac:dyDescent="0.3">
      <c r="A43" s="76"/>
    </row>
    <row r="44" spans="1:5" ht="21.95" customHeight="1" x14ac:dyDescent="0.25">
      <c r="A44" s="398" t="s">
        <v>800</v>
      </c>
      <c r="B44" s="794">
        <v>45716</v>
      </c>
      <c r="C44" s="802">
        <v>45747</v>
      </c>
      <c r="D44" s="398" t="s">
        <v>801</v>
      </c>
      <c r="E44" s="917" t="s">
        <v>20</v>
      </c>
    </row>
    <row r="45" spans="1:5" ht="20.7" customHeight="1" x14ac:dyDescent="0.3">
      <c r="A45" s="795" t="s">
        <v>28</v>
      </c>
      <c r="B45" s="796">
        <v>6107</v>
      </c>
      <c r="C45" s="797">
        <f>SUM(C46:C58)</f>
        <v>6282</v>
      </c>
      <c r="D45" s="797">
        <f>SUM(D46:D58)</f>
        <v>5625</v>
      </c>
      <c r="E45" s="797">
        <f>SUM(E46:E58)</f>
        <v>657</v>
      </c>
    </row>
    <row r="46" spans="1:5" ht="15.05" x14ac:dyDescent="0.3">
      <c r="A46" s="918" t="s">
        <v>802</v>
      </c>
      <c r="B46" s="919">
        <v>101</v>
      </c>
      <c r="C46" s="920">
        <f>D46+E46</f>
        <v>109</v>
      </c>
      <c r="D46" s="921">
        <v>101</v>
      </c>
      <c r="E46" s="922">
        <v>8</v>
      </c>
    </row>
    <row r="47" spans="1:5" ht="15.05" x14ac:dyDescent="0.25">
      <c r="A47" s="923" t="s">
        <v>803</v>
      </c>
      <c r="B47" s="924">
        <v>578</v>
      </c>
      <c r="C47" s="798">
        <f t="shared" ref="C47:C58" si="0">D47+E47</f>
        <v>608</v>
      </c>
      <c r="D47" s="799">
        <v>542</v>
      </c>
      <c r="E47" s="787">
        <v>66</v>
      </c>
    </row>
    <row r="48" spans="1:5" ht="15.05" x14ac:dyDescent="0.25">
      <c r="A48" s="923" t="s">
        <v>804</v>
      </c>
      <c r="B48" s="924">
        <v>862</v>
      </c>
      <c r="C48" s="798">
        <f t="shared" si="0"/>
        <v>882</v>
      </c>
      <c r="D48" s="799">
        <v>786</v>
      </c>
      <c r="E48" s="787">
        <v>96</v>
      </c>
    </row>
    <row r="49" spans="1:5" ht="15.05" x14ac:dyDescent="0.25">
      <c r="A49" s="923" t="s">
        <v>805</v>
      </c>
      <c r="B49" s="924">
        <v>1028</v>
      </c>
      <c r="C49" s="798">
        <f t="shared" si="0"/>
        <v>1040</v>
      </c>
      <c r="D49" s="799">
        <v>923</v>
      </c>
      <c r="E49" s="787">
        <v>117</v>
      </c>
    </row>
    <row r="50" spans="1:5" ht="15.05" x14ac:dyDescent="0.25">
      <c r="A50" s="923" t="s">
        <v>806</v>
      </c>
      <c r="B50" s="924">
        <v>1081</v>
      </c>
      <c r="C50" s="798">
        <f t="shared" si="0"/>
        <v>1135</v>
      </c>
      <c r="D50" s="799">
        <v>1022</v>
      </c>
      <c r="E50" s="787">
        <v>113</v>
      </c>
    </row>
    <row r="51" spans="1:5" ht="15.05" x14ac:dyDescent="0.25">
      <c r="A51" s="923" t="s">
        <v>807</v>
      </c>
      <c r="B51" s="924">
        <v>935</v>
      </c>
      <c r="C51" s="798">
        <f>D51+E51</f>
        <v>960</v>
      </c>
      <c r="D51" s="799">
        <v>868</v>
      </c>
      <c r="E51" s="787">
        <v>92</v>
      </c>
    </row>
    <row r="52" spans="1:5" ht="15.05" x14ac:dyDescent="0.25">
      <c r="A52" s="923" t="s">
        <v>808</v>
      </c>
      <c r="B52" s="924">
        <v>649</v>
      </c>
      <c r="C52" s="798">
        <f t="shared" si="0"/>
        <v>663</v>
      </c>
      <c r="D52" s="799">
        <v>586</v>
      </c>
      <c r="E52" s="787">
        <v>77</v>
      </c>
    </row>
    <row r="53" spans="1:5" ht="15.05" x14ac:dyDescent="0.25">
      <c r="A53" s="923" t="s">
        <v>809</v>
      </c>
      <c r="B53" s="924">
        <v>379</v>
      </c>
      <c r="C53" s="798">
        <f t="shared" si="0"/>
        <v>393</v>
      </c>
      <c r="D53" s="799">
        <v>351</v>
      </c>
      <c r="E53" s="787">
        <v>42</v>
      </c>
    </row>
    <row r="54" spans="1:5" ht="15.05" x14ac:dyDescent="0.25">
      <c r="A54" s="923" t="s">
        <v>810</v>
      </c>
      <c r="B54" s="924">
        <v>206</v>
      </c>
      <c r="C54" s="798">
        <f t="shared" si="0"/>
        <v>206</v>
      </c>
      <c r="D54" s="799">
        <v>190</v>
      </c>
      <c r="E54" s="787">
        <v>16</v>
      </c>
    </row>
    <row r="55" spans="1:5" ht="15.05" x14ac:dyDescent="0.25">
      <c r="A55" s="923" t="s">
        <v>811</v>
      </c>
      <c r="B55" s="924">
        <v>148</v>
      </c>
      <c r="C55" s="798">
        <f>D55+E55</f>
        <v>145</v>
      </c>
      <c r="D55" s="799">
        <v>132</v>
      </c>
      <c r="E55" s="787">
        <v>13</v>
      </c>
    </row>
    <row r="56" spans="1:5" ht="15.05" x14ac:dyDescent="0.25">
      <c r="A56" s="923" t="s">
        <v>812</v>
      </c>
      <c r="B56" s="924">
        <v>94</v>
      </c>
      <c r="C56" s="798">
        <f t="shared" si="0"/>
        <v>93</v>
      </c>
      <c r="D56" s="799">
        <v>79</v>
      </c>
      <c r="E56" s="787">
        <v>14</v>
      </c>
    </row>
    <row r="57" spans="1:5" ht="15.05" x14ac:dyDescent="0.25">
      <c r="A57" s="923" t="s">
        <v>813</v>
      </c>
      <c r="B57" s="924">
        <v>31</v>
      </c>
      <c r="C57" s="798">
        <f t="shared" si="0"/>
        <v>31</v>
      </c>
      <c r="D57" s="799">
        <v>29</v>
      </c>
      <c r="E57" s="787">
        <v>2</v>
      </c>
    </row>
    <row r="58" spans="1:5" ht="15.05" x14ac:dyDescent="0.25">
      <c r="A58" s="923" t="s">
        <v>814</v>
      </c>
      <c r="B58" s="925">
        <v>15</v>
      </c>
      <c r="C58" s="800">
        <f t="shared" si="0"/>
        <v>17</v>
      </c>
      <c r="D58" s="801">
        <v>16</v>
      </c>
      <c r="E58" s="790">
        <v>1</v>
      </c>
    </row>
    <row r="60" spans="1:5" ht="15.05" x14ac:dyDescent="0.25">
      <c r="A60" s="116" t="s">
        <v>815</v>
      </c>
    </row>
  </sheetData>
  <mergeCells count="2">
    <mergeCell ref="B4:C4"/>
    <mergeCell ref="D4:E4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2" orientation="portrait" r:id="rId1"/>
  <headerFooter>
    <oddHeader>&amp;C19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89"/>
  <sheetViews>
    <sheetView zoomScaleNormal="100" workbookViewId="0">
      <selection activeCell="N16" sqref="N16"/>
    </sheetView>
  </sheetViews>
  <sheetFormatPr defaultColWidth="9.109375" defaultRowHeight="13.15" x14ac:dyDescent="0.25"/>
  <cols>
    <col min="1" max="1" width="3.77734375" style="54" customWidth="1"/>
    <col min="2" max="2" width="26.6640625" style="54" customWidth="1"/>
    <col min="3" max="3" width="11.109375" style="54" customWidth="1"/>
    <col min="4" max="7" width="9.109375" style="54"/>
    <col min="8" max="8" width="9.109375" style="54" customWidth="1"/>
    <col min="9" max="9" width="9.109375" style="54"/>
    <col min="10" max="10" width="9.109375" style="54" customWidth="1"/>
    <col min="11" max="16384" width="9.109375" style="54"/>
  </cols>
  <sheetData>
    <row r="1" spans="1:11" ht="15.05" customHeight="1" x14ac:dyDescent="0.3">
      <c r="A1" s="62" t="s">
        <v>992</v>
      </c>
      <c r="B1" s="117"/>
      <c r="C1" s="118"/>
    </row>
    <row r="2" spans="1:11" ht="12.7" customHeight="1" x14ac:dyDescent="0.3">
      <c r="A2" s="119"/>
      <c r="B2" s="120"/>
      <c r="C2" s="121"/>
      <c r="D2" s="67"/>
      <c r="E2" s="67"/>
      <c r="F2" s="67"/>
      <c r="G2" s="67"/>
    </row>
    <row r="3" spans="1:11" ht="22.55" customHeight="1" x14ac:dyDescent="0.25">
      <c r="A3" s="978" t="s">
        <v>187</v>
      </c>
      <c r="B3" s="1009" t="s">
        <v>188</v>
      </c>
      <c r="C3" s="1014" t="s">
        <v>28</v>
      </c>
      <c r="D3" s="1017" t="s">
        <v>311</v>
      </c>
      <c r="E3" s="1018"/>
      <c r="F3" s="1018"/>
      <c r="G3" s="1019"/>
      <c r="H3" s="1018" t="s">
        <v>304</v>
      </c>
      <c r="I3" s="1018"/>
      <c r="J3" s="1018"/>
      <c r="K3" s="1020"/>
    </row>
    <row r="4" spans="1:11" ht="12.7" customHeight="1" x14ac:dyDescent="0.25">
      <c r="A4" s="1012"/>
      <c r="B4" s="1013"/>
      <c r="C4" s="1015"/>
      <c r="D4" s="404" t="s">
        <v>25</v>
      </c>
      <c r="E4" s="405" t="s">
        <v>55</v>
      </c>
      <c r="F4" s="386" t="s">
        <v>22</v>
      </c>
      <c r="G4" s="406" t="s">
        <v>23</v>
      </c>
      <c r="H4" s="407" t="s">
        <v>25</v>
      </c>
      <c r="I4" s="405" t="s">
        <v>55</v>
      </c>
      <c r="J4" s="386" t="s">
        <v>523</v>
      </c>
      <c r="K4" s="909" t="s">
        <v>524</v>
      </c>
    </row>
    <row r="5" spans="1:11" ht="12.7" customHeight="1" x14ac:dyDescent="0.25">
      <c r="A5" s="980"/>
      <c r="B5" s="1010"/>
      <c r="C5" s="1016"/>
      <c r="D5" s="500"/>
      <c r="E5" s="408" t="s">
        <v>189</v>
      </c>
      <c r="F5" s="500"/>
      <c r="G5" s="409"/>
      <c r="H5" s="410"/>
      <c r="I5" s="408" t="s">
        <v>189</v>
      </c>
      <c r="J5" s="500"/>
      <c r="K5" s="376"/>
    </row>
    <row r="6" spans="1:11" ht="14.25" customHeight="1" x14ac:dyDescent="0.25">
      <c r="A6" s="500"/>
      <c r="B6" s="378" t="s">
        <v>28</v>
      </c>
      <c r="C6" s="122">
        <f>D6+H6</f>
        <v>2774</v>
      </c>
      <c r="D6" s="108">
        <f t="shared" ref="D6:K6" si="0">SUM(D7:D89)</f>
        <v>2639</v>
      </c>
      <c r="E6" s="108">
        <f t="shared" si="0"/>
        <v>1031</v>
      </c>
      <c r="F6" s="108">
        <f t="shared" si="0"/>
        <v>1576</v>
      </c>
      <c r="G6" s="123">
        <f t="shared" si="0"/>
        <v>32</v>
      </c>
      <c r="H6" s="124">
        <f t="shared" si="0"/>
        <v>135</v>
      </c>
      <c r="I6" s="108">
        <f t="shared" si="0"/>
        <v>75</v>
      </c>
      <c r="J6" s="108">
        <f t="shared" si="0"/>
        <v>56</v>
      </c>
      <c r="K6" s="111">
        <f t="shared" si="0"/>
        <v>4</v>
      </c>
    </row>
    <row r="7" spans="1:11" x14ac:dyDescent="0.25">
      <c r="A7" s="386">
        <v>1</v>
      </c>
      <c r="B7" s="394" t="s">
        <v>854</v>
      </c>
      <c r="C7" s="125">
        <f>D7+H7</f>
        <v>1</v>
      </c>
      <c r="D7" s="107">
        <f>+E7+F7+G7</f>
        <v>1</v>
      </c>
      <c r="E7" s="68">
        <v>1</v>
      </c>
      <c r="F7" s="68">
        <v>0</v>
      </c>
      <c r="G7" s="574">
        <v>0</v>
      </c>
      <c r="H7" s="115">
        <f t="shared" ref="H7:H85" si="1">+I7+J7+K7</f>
        <v>0</v>
      </c>
      <c r="I7" s="68">
        <v>0</v>
      </c>
      <c r="J7" s="68">
        <v>0</v>
      </c>
      <c r="K7" s="538">
        <v>0</v>
      </c>
    </row>
    <row r="8" spans="1:11" x14ac:dyDescent="0.25">
      <c r="A8" s="909">
        <v>2</v>
      </c>
      <c r="B8" s="394" t="s">
        <v>681</v>
      </c>
      <c r="C8" s="125">
        <f>D8+H8</f>
        <v>5</v>
      </c>
      <c r="D8" s="107">
        <f>+E8+F8+G8</f>
        <v>5</v>
      </c>
      <c r="E8" s="73">
        <v>3</v>
      </c>
      <c r="F8" s="73">
        <v>2</v>
      </c>
      <c r="G8" s="126">
        <v>0</v>
      </c>
      <c r="H8" s="115">
        <f t="shared" si="1"/>
        <v>0</v>
      </c>
      <c r="I8" s="72">
        <v>0</v>
      </c>
      <c r="J8" s="72">
        <v>0</v>
      </c>
      <c r="K8" s="73">
        <v>0</v>
      </c>
    </row>
    <row r="9" spans="1:11" x14ac:dyDescent="0.25">
      <c r="A9" s="909">
        <v>3</v>
      </c>
      <c r="B9" s="394" t="s">
        <v>192</v>
      </c>
      <c r="C9" s="125">
        <f t="shared" ref="C9:C87" si="2">D9+H9</f>
        <v>6</v>
      </c>
      <c r="D9" s="107">
        <f t="shared" ref="D9:D87" si="3">+E9+F9+G9</f>
        <v>6</v>
      </c>
      <c r="E9" s="73">
        <v>3</v>
      </c>
      <c r="F9" s="73">
        <v>3</v>
      </c>
      <c r="G9" s="126">
        <v>0</v>
      </c>
      <c r="H9" s="115">
        <f t="shared" si="1"/>
        <v>0</v>
      </c>
      <c r="I9" s="72">
        <v>0</v>
      </c>
      <c r="J9" s="72">
        <v>0</v>
      </c>
      <c r="K9" s="73">
        <v>0</v>
      </c>
    </row>
    <row r="10" spans="1:11" x14ac:dyDescent="0.25">
      <c r="A10" s="909">
        <v>4</v>
      </c>
      <c r="B10" s="394" t="s">
        <v>194</v>
      </c>
      <c r="C10" s="125">
        <f t="shared" si="2"/>
        <v>44</v>
      </c>
      <c r="D10" s="107">
        <f t="shared" si="3"/>
        <v>44</v>
      </c>
      <c r="E10" s="73">
        <v>14</v>
      </c>
      <c r="F10" s="73">
        <v>29</v>
      </c>
      <c r="G10" s="126">
        <v>1</v>
      </c>
      <c r="H10" s="115">
        <f t="shared" si="1"/>
        <v>0</v>
      </c>
      <c r="I10" s="72">
        <v>0</v>
      </c>
      <c r="J10" s="72">
        <v>0</v>
      </c>
      <c r="K10" s="73">
        <v>0</v>
      </c>
    </row>
    <row r="11" spans="1:11" x14ac:dyDescent="0.25">
      <c r="A11" s="909">
        <v>5</v>
      </c>
      <c r="B11" s="394" t="s">
        <v>921</v>
      </c>
      <c r="C11" s="125">
        <f t="shared" si="2"/>
        <v>2</v>
      </c>
      <c r="D11" s="107">
        <f t="shared" si="3"/>
        <v>1</v>
      </c>
      <c r="E11" s="73">
        <v>1</v>
      </c>
      <c r="F11" s="73">
        <v>0</v>
      </c>
      <c r="G11" s="126">
        <v>0</v>
      </c>
      <c r="H11" s="115">
        <f t="shared" si="1"/>
        <v>1</v>
      </c>
      <c r="I11" s="72">
        <v>1</v>
      </c>
      <c r="J11" s="72">
        <v>0</v>
      </c>
      <c r="K11" s="73">
        <v>0</v>
      </c>
    </row>
    <row r="12" spans="1:11" x14ac:dyDescent="0.25">
      <c r="A12" s="909">
        <v>6</v>
      </c>
      <c r="B12" s="393" t="s">
        <v>196</v>
      </c>
      <c r="C12" s="125">
        <f t="shared" si="2"/>
        <v>11</v>
      </c>
      <c r="D12" s="107">
        <f t="shared" si="3"/>
        <v>11</v>
      </c>
      <c r="E12" s="73">
        <v>7</v>
      </c>
      <c r="F12" s="73">
        <v>4</v>
      </c>
      <c r="G12" s="126">
        <v>0</v>
      </c>
      <c r="H12" s="115">
        <f t="shared" si="1"/>
        <v>0</v>
      </c>
      <c r="I12" s="72">
        <v>0</v>
      </c>
      <c r="J12" s="72">
        <v>0</v>
      </c>
      <c r="K12" s="73">
        <v>0</v>
      </c>
    </row>
    <row r="13" spans="1:11" x14ac:dyDescent="0.25">
      <c r="A13" s="909">
        <v>7</v>
      </c>
      <c r="B13" s="395" t="s">
        <v>739</v>
      </c>
      <c r="C13" s="125">
        <f t="shared" si="2"/>
        <v>1</v>
      </c>
      <c r="D13" s="107">
        <f t="shared" si="3"/>
        <v>1</v>
      </c>
      <c r="E13" s="73">
        <v>0</v>
      </c>
      <c r="F13" s="73">
        <v>1</v>
      </c>
      <c r="G13" s="126">
        <v>0</v>
      </c>
      <c r="H13" s="115">
        <f t="shared" si="1"/>
        <v>0</v>
      </c>
      <c r="I13" s="72">
        <v>0</v>
      </c>
      <c r="J13" s="72">
        <v>0</v>
      </c>
      <c r="K13" s="73">
        <v>0</v>
      </c>
    </row>
    <row r="14" spans="1:11" x14ac:dyDescent="0.25">
      <c r="A14" s="909">
        <v>8</v>
      </c>
      <c r="B14" s="394" t="s">
        <v>719</v>
      </c>
      <c r="C14" s="125">
        <f t="shared" si="2"/>
        <v>1</v>
      </c>
      <c r="D14" s="107">
        <f t="shared" si="3"/>
        <v>1</v>
      </c>
      <c r="E14" s="73">
        <v>0</v>
      </c>
      <c r="F14" s="73">
        <v>1</v>
      </c>
      <c r="G14" s="126">
        <v>0</v>
      </c>
      <c r="H14" s="115">
        <f t="shared" si="1"/>
        <v>0</v>
      </c>
      <c r="I14" s="72">
        <v>0</v>
      </c>
      <c r="J14" s="72">
        <v>0</v>
      </c>
      <c r="K14" s="73">
        <v>0</v>
      </c>
    </row>
    <row r="15" spans="1:11" x14ac:dyDescent="0.25">
      <c r="A15" s="909">
        <v>9</v>
      </c>
      <c r="B15" s="394" t="s">
        <v>197</v>
      </c>
      <c r="C15" s="125">
        <f t="shared" si="2"/>
        <v>148</v>
      </c>
      <c r="D15" s="107">
        <f t="shared" si="3"/>
        <v>136</v>
      </c>
      <c r="E15" s="73">
        <v>60</v>
      </c>
      <c r="F15" s="73">
        <v>76</v>
      </c>
      <c r="G15" s="126">
        <v>0</v>
      </c>
      <c r="H15" s="115">
        <f t="shared" si="1"/>
        <v>12</v>
      </c>
      <c r="I15" s="72">
        <v>9</v>
      </c>
      <c r="J15" s="72">
        <v>3</v>
      </c>
      <c r="K15" s="73">
        <v>0</v>
      </c>
    </row>
    <row r="16" spans="1:11" x14ac:dyDescent="0.25">
      <c r="A16" s="909">
        <v>10</v>
      </c>
      <c r="B16" s="394" t="s">
        <v>706</v>
      </c>
      <c r="C16" s="125">
        <f t="shared" si="2"/>
        <v>1</v>
      </c>
      <c r="D16" s="107">
        <f t="shared" si="3"/>
        <v>0</v>
      </c>
      <c r="E16" s="73">
        <v>0</v>
      </c>
      <c r="F16" s="73">
        <v>0</v>
      </c>
      <c r="G16" s="126">
        <v>0</v>
      </c>
      <c r="H16" s="115">
        <f t="shared" si="1"/>
        <v>1</v>
      </c>
      <c r="I16" s="72">
        <v>0</v>
      </c>
      <c r="J16" s="72">
        <v>1</v>
      </c>
      <c r="K16" s="73">
        <v>0</v>
      </c>
    </row>
    <row r="17" spans="1:11" x14ac:dyDescent="0.25">
      <c r="A17" s="909">
        <v>11</v>
      </c>
      <c r="B17" s="394" t="s">
        <v>200</v>
      </c>
      <c r="C17" s="125">
        <f t="shared" si="2"/>
        <v>40</v>
      </c>
      <c r="D17" s="107">
        <f t="shared" si="3"/>
        <v>39</v>
      </c>
      <c r="E17" s="73">
        <v>9</v>
      </c>
      <c r="F17" s="73">
        <v>30</v>
      </c>
      <c r="G17" s="126">
        <v>0</v>
      </c>
      <c r="H17" s="115">
        <f t="shared" si="1"/>
        <v>1</v>
      </c>
      <c r="I17" s="72">
        <v>0</v>
      </c>
      <c r="J17" s="72">
        <v>1</v>
      </c>
      <c r="K17" s="73">
        <v>0</v>
      </c>
    </row>
    <row r="18" spans="1:11" x14ac:dyDescent="0.25">
      <c r="A18" s="909">
        <v>12</v>
      </c>
      <c r="B18" s="394" t="s">
        <v>671</v>
      </c>
      <c r="C18" s="125">
        <f t="shared" si="2"/>
        <v>3</v>
      </c>
      <c r="D18" s="107">
        <f t="shared" si="3"/>
        <v>3</v>
      </c>
      <c r="E18" s="73">
        <v>3</v>
      </c>
      <c r="F18" s="73">
        <v>0</v>
      </c>
      <c r="G18" s="126">
        <v>0</v>
      </c>
      <c r="H18" s="115">
        <f t="shared" si="1"/>
        <v>0</v>
      </c>
      <c r="I18" s="72">
        <v>0</v>
      </c>
      <c r="J18" s="72">
        <v>0</v>
      </c>
      <c r="K18" s="73">
        <v>0</v>
      </c>
    </row>
    <row r="19" spans="1:11" x14ac:dyDescent="0.25">
      <c r="A19" s="909">
        <v>13</v>
      </c>
      <c r="B19" s="394" t="s">
        <v>869</v>
      </c>
      <c r="C19" s="125">
        <f t="shared" si="2"/>
        <v>2</v>
      </c>
      <c r="D19" s="107">
        <f t="shared" si="3"/>
        <v>2</v>
      </c>
      <c r="E19" s="73">
        <v>1</v>
      </c>
      <c r="F19" s="73">
        <v>1</v>
      </c>
      <c r="G19" s="126">
        <v>0</v>
      </c>
      <c r="H19" s="115">
        <f t="shared" si="1"/>
        <v>0</v>
      </c>
      <c r="I19" s="72">
        <v>0</v>
      </c>
      <c r="J19" s="72">
        <v>0</v>
      </c>
      <c r="K19" s="73">
        <v>0</v>
      </c>
    </row>
    <row r="20" spans="1:11" x14ac:dyDescent="0.25">
      <c r="A20" s="909">
        <v>14</v>
      </c>
      <c r="B20" s="394" t="s">
        <v>201</v>
      </c>
      <c r="C20" s="125">
        <f t="shared" si="2"/>
        <v>35</v>
      </c>
      <c r="D20" s="107">
        <f t="shared" si="3"/>
        <v>34</v>
      </c>
      <c r="E20" s="73">
        <v>20</v>
      </c>
      <c r="F20" s="73">
        <v>14</v>
      </c>
      <c r="G20" s="126">
        <v>0</v>
      </c>
      <c r="H20" s="115">
        <f t="shared" si="1"/>
        <v>1</v>
      </c>
      <c r="I20" s="72">
        <v>0</v>
      </c>
      <c r="J20" s="72">
        <v>1</v>
      </c>
      <c r="K20" s="73">
        <v>0</v>
      </c>
    </row>
    <row r="21" spans="1:11" x14ac:dyDescent="0.25">
      <c r="A21" s="909">
        <v>15</v>
      </c>
      <c r="B21" s="394" t="s">
        <v>768</v>
      </c>
      <c r="C21" s="125">
        <f t="shared" si="2"/>
        <v>1</v>
      </c>
      <c r="D21" s="107">
        <f t="shared" si="3"/>
        <v>1</v>
      </c>
      <c r="E21" s="73">
        <v>1</v>
      </c>
      <c r="F21" s="73">
        <v>0</v>
      </c>
      <c r="G21" s="126">
        <v>0</v>
      </c>
      <c r="H21" s="115">
        <f t="shared" si="1"/>
        <v>0</v>
      </c>
      <c r="I21" s="72">
        <v>0</v>
      </c>
      <c r="J21" s="72">
        <v>0</v>
      </c>
      <c r="K21" s="73">
        <v>0</v>
      </c>
    </row>
    <row r="22" spans="1:11" x14ac:dyDescent="0.25">
      <c r="A22" s="909">
        <v>16</v>
      </c>
      <c r="B22" s="394" t="s">
        <v>928</v>
      </c>
      <c r="C22" s="125">
        <f t="shared" si="2"/>
        <v>1</v>
      </c>
      <c r="D22" s="107">
        <f t="shared" si="3"/>
        <v>1</v>
      </c>
      <c r="E22" s="73">
        <v>1</v>
      </c>
      <c r="F22" s="73">
        <v>0</v>
      </c>
      <c r="G22" s="126">
        <v>0</v>
      </c>
      <c r="H22" s="115">
        <f t="shared" si="1"/>
        <v>0</v>
      </c>
      <c r="I22" s="72">
        <v>0</v>
      </c>
      <c r="J22" s="72">
        <v>0</v>
      </c>
      <c r="K22" s="73">
        <v>0</v>
      </c>
    </row>
    <row r="23" spans="1:11" x14ac:dyDescent="0.25">
      <c r="A23" s="909">
        <v>17</v>
      </c>
      <c r="B23" s="394" t="s">
        <v>645</v>
      </c>
      <c r="C23" s="125">
        <f t="shared" si="2"/>
        <v>2</v>
      </c>
      <c r="D23" s="107">
        <f t="shared" si="3"/>
        <v>2</v>
      </c>
      <c r="E23" s="73">
        <v>0</v>
      </c>
      <c r="F23" s="73">
        <v>2</v>
      </c>
      <c r="G23" s="126">
        <v>0</v>
      </c>
      <c r="H23" s="115">
        <f t="shared" si="1"/>
        <v>0</v>
      </c>
      <c r="I23" s="72">
        <v>0</v>
      </c>
      <c r="J23" s="72">
        <v>0</v>
      </c>
      <c r="K23" s="73">
        <v>0</v>
      </c>
    </row>
    <row r="24" spans="1:11" x14ac:dyDescent="0.25">
      <c r="A24" s="909">
        <v>18</v>
      </c>
      <c r="B24" s="394" t="s">
        <v>643</v>
      </c>
      <c r="C24" s="125">
        <f t="shared" si="2"/>
        <v>5</v>
      </c>
      <c r="D24" s="107">
        <f t="shared" si="3"/>
        <v>5</v>
      </c>
      <c r="E24" s="73">
        <v>0</v>
      </c>
      <c r="F24" s="73">
        <v>5</v>
      </c>
      <c r="G24" s="126">
        <v>0</v>
      </c>
      <c r="H24" s="115">
        <f t="shared" si="1"/>
        <v>0</v>
      </c>
      <c r="I24" s="72">
        <v>0</v>
      </c>
      <c r="J24" s="72">
        <v>0</v>
      </c>
      <c r="K24" s="73">
        <v>0</v>
      </c>
    </row>
    <row r="25" spans="1:11" x14ac:dyDescent="0.25">
      <c r="A25" s="909">
        <v>19</v>
      </c>
      <c r="B25" s="394" t="s">
        <v>922</v>
      </c>
      <c r="C25" s="125">
        <f t="shared" si="2"/>
        <v>2</v>
      </c>
      <c r="D25" s="107">
        <f t="shared" si="3"/>
        <v>2</v>
      </c>
      <c r="E25" s="73">
        <v>1</v>
      </c>
      <c r="F25" s="73">
        <v>1</v>
      </c>
      <c r="G25" s="126">
        <v>0</v>
      </c>
      <c r="H25" s="115">
        <f t="shared" si="1"/>
        <v>0</v>
      </c>
      <c r="I25" s="72">
        <v>0</v>
      </c>
      <c r="J25" s="72">
        <v>0</v>
      </c>
      <c r="K25" s="73">
        <v>0</v>
      </c>
    </row>
    <row r="26" spans="1:11" x14ac:dyDescent="0.25">
      <c r="A26" s="909">
        <v>20</v>
      </c>
      <c r="B26" s="394" t="s">
        <v>925</v>
      </c>
      <c r="C26" s="125">
        <f t="shared" si="2"/>
        <v>3</v>
      </c>
      <c r="D26" s="107">
        <f t="shared" si="3"/>
        <v>3</v>
      </c>
      <c r="E26" s="73">
        <v>3</v>
      </c>
      <c r="F26" s="73">
        <v>0</v>
      </c>
      <c r="G26" s="126">
        <v>0</v>
      </c>
      <c r="H26" s="115">
        <f t="shared" si="1"/>
        <v>0</v>
      </c>
      <c r="I26" s="72">
        <v>0</v>
      </c>
      <c r="J26" s="72">
        <v>0</v>
      </c>
      <c r="K26" s="73">
        <v>0</v>
      </c>
    </row>
    <row r="27" spans="1:11" x14ac:dyDescent="0.25">
      <c r="A27" s="909">
        <v>21</v>
      </c>
      <c r="B27" s="394" t="s">
        <v>863</v>
      </c>
      <c r="C27" s="125">
        <f t="shared" si="2"/>
        <v>1</v>
      </c>
      <c r="D27" s="107">
        <f t="shared" si="3"/>
        <v>1</v>
      </c>
      <c r="E27" s="73">
        <v>1</v>
      </c>
      <c r="F27" s="73">
        <v>0</v>
      </c>
      <c r="G27" s="126">
        <v>0</v>
      </c>
      <c r="H27" s="115">
        <f t="shared" si="1"/>
        <v>0</v>
      </c>
      <c r="I27" s="72">
        <v>0</v>
      </c>
      <c r="J27" s="72">
        <v>0</v>
      </c>
      <c r="K27" s="73">
        <v>0</v>
      </c>
    </row>
    <row r="28" spans="1:11" x14ac:dyDescent="0.25">
      <c r="A28" s="909">
        <v>22</v>
      </c>
      <c r="B28" s="394" t="s">
        <v>665</v>
      </c>
      <c r="C28" s="125">
        <f t="shared" si="2"/>
        <v>5</v>
      </c>
      <c r="D28" s="107">
        <f t="shared" si="3"/>
        <v>5</v>
      </c>
      <c r="E28" s="73">
        <v>0</v>
      </c>
      <c r="F28" s="73">
        <v>5</v>
      </c>
      <c r="G28" s="126">
        <v>0</v>
      </c>
      <c r="H28" s="115">
        <f t="shared" si="1"/>
        <v>0</v>
      </c>
      <c r="I28" s="72">
        <v>0</v>
      </c>
      <c r="J28" s="72">
        <v>0</v>
      </c>
      <c r="K28" s="73">
        <v>0</v>
      </c>
    </row>
    <row r="29" spans="1:11" x14ac:dyDescent="0.25">
      <c r="A29" s="909">
        <v>23</v>
      </c>
      <c r="B29" s="394" t="s">
        <v>923</v>
      </c>
      <c r="C29" s="125">
        <f t="shared" si="2"/>
        <v>1</v>
      </c>
      <c r="D29" s="107">
        <f t="shared" si="3"/>
        <v>1</v>
      </c>
      <c r="E29" s="73">
        <v>0</v>
      </c>
      <c r="F29" s="73">
        <v>1</v>
      </c>
      <c r="G29" s="126">
        <v>0</v>
      </c>
      <c r="H29" s="115">
        <f t="shared" si="1"/>
        <v>0</v>
      </c>
      <c r="I29" s="72">
        <v>0</v>
      </c>
      <c r="J29" s="72">
        <v>0</v>
      </c>
      <c r="K29" s="73">
        <v>0</v>
      </c>
    </row>
    <row r="30" spans="1:11" x14ac:dyDescent="0.25">
      <c r="A30" s="909">
        <v>24</v>
      </c>
      <c r="B30" s="394" t="s">
        <v>917</v>
      </c>
      <c r="C30" s="125">
        <f t="shared" si="2"/>
        <v>1</v>
      </c>
      <c r="D30" s="107">
        <f t="shared" si="3"/>
        <v>1</v>
      </c>
      <c r="E30" s="73">
        <v>1</v>
      </c>
      <c r="F30" s="73">
        <v>0</v>
      </c>
      <c r="G30" s="126">
        <v>0</v>
      </c>
      <c r="H30" s="115">
        <f t="shared" si="1"/>
        <v>0</v>
      </c>
      <c r="I30" s="72">
        <v>0</v>
      </c>
      <c r="J30" s="72">
        <v>0</v>
      </c>
      <c r="K30" s="73">
        <v>0</v>
      </c>
    </row>
    <row r="31" spans="1:11" x14ac:dyDescent="0.25">
      <c r="A31" s="909">
        <v>25</v>
      </c>
      <c r="B31" s="394" t="s">
        <v>918</v>
      </c>
      <c r="C31" s="125">
        <f t="shared" si="2"/>
        <v>1</v>
      </c>
      <c r="D31" s="107">
        <f t="shared" si="3"/>
        <v>1</v>
      </c>
      <c r="E31" s="73">
        <v>1</v>
      </c>
      <c r="F31" s="73">
        <v>0</v>
      </c>
      <c r="G31" s="126">
        <v>0</v>
      </c>
      <c r="H31" s="115">
        <f t="shared" si="1"/>
        <v>0</v>
      </c>
      <c r="I31" s="72">
        <v>0</v>
      </c>
      <c r="J31" s="72">
        <v>0</v>
      </c>
      <c r="K31" s="73">
        <v>0</v>
      </c>
    </row>
    <row r="32" spans="1:11" x14ac:dyDescent="0.25">
      <c r="A32" s="909">
        <v>26</v>
      </c>
      <c r="B32" s="394" t="s">
        <v>203</v>
      </c>
      <c r="C32" s="125">
        <f t="shared" si="2"/>
        <v>344</v>
      </c>
      <c r="D32" s="107">
        <f t="shared" si="3"/>
        <v>344</v>
      </c>
      <c r="E32" s="73">
        <v>145</v>
      </c>
      <c r="F32" s="73">
        <v>195</v>
      </c>
      <c r="G32" s="126">
        <v>4</v>
      </c>
      <c r="H32" s="115">
        <f t="shared" si="1"/>
        <v>0</v>
      </c>
      <c r="I32" s="72">
        <v>0</v>
      </c>
      <c r="J32" s="72">
        <v>0</v>
      </c>
      <c r="K32" s="73">
        <v>0</v>
      </c>
    </row>
    <row r="33" spans="1:11" x14ac:dyDescent="0.25">
      <c r="A33" s="909">
        <v>27</v>
      </c>
      <c r="B33" s="394" t="s">
        <v>720</v>
      </c>
      <c r="C33" s="125">
        <f t="shared" si="2"/>
        <v>1</v>
      </c>
      <c r="D33" s="107">
        <f t="shared" si="3"/>
        <v>1</v>
      </c>
      <c r="E33" s="73">
        <v>0</v>
      </c>
      <c r="F33" s="73">
        <v>1</v>
      </c>
      <c r="G33" s="126">
        <v>0</v>
      </c>
      <c r="H33" s="115">
        <f t="shared" si="1"/>
        <v>0</v>
      </c>
      <c r="I33" s="72">
        <v>0</v>
      </c>
      <c r="J33" s="72">
        <v>0</v>
      </c>
      <c r="K33" s="73">
        <v>0</v>
      </c>
    </row>
    <row r="34" spans="1:11" x14ac:dyDescent="0.25">
      <c r="A34" s="909">
        <v>28</v>
      </c>
      <c r="B34" s="394" t="s">
        <v>457</v>
      </c>
      <c r="C34" s="125">
        <f t="shared" si="2"/>
        <v>12</v>
      </c>
      <c r="D34" s="107">
        <f t="shared" si="3"/>
        <v>12</v>
      </c>
      <c r="E34" s="73">
        <v>9</v>
      </c>
      <c r="F34" s="73">
        <v>3</v>
      </c>
      <c r="G34" s="126">
        <v>0</v>
      </c>
      <c r="H34" s="115">
        <f t="shared" si="1"/>
        <v>0</v>
      </c>
      <c r="I34" s="72">
        <v>0</v>
      </c>
      <c r="J34" s="72">
        <v>0</v>
      </c>
      <c r="K34" s="73">
        <v>0</v>
      </c>
    </row>
    <row r="35" spans="1:11" x14ac:dyDescent="0.25">
      <c r="A35" s="909">
        <v>29</v>
      </c>
      <c r="B35" s="394" t="s">
        <v>721</v>
      </c>
      <c r="C35" s="125">
        <f t="shared" si="2"/>
        <v>20</v>
      </c>
      <c r="D35" s="107">
        <f t="shared" si="3"/>
        <v>20</v>
      </c>
      <c r="E35" s="73">
        <v>11</v>
      </c>
      <c r="F35" s="73">
        <v>9</v>
      </c>
      <c r="G35" s="126">
        <v>0</v>
      </c>
      <c r="H35" s="115">
        <f t="shared" si="1"/>
        <v>0</v>
      </c>
      <c r="I35" s="72">
        <v>0</v>
      </c>
      <c r="J35" s="72">
        <v>0</v>
      </c>
      <c r="K35" s="73">
        <v>0</v>
      </c>
    </row>
    <row r="36" spans="1:11" x14ac:dyDescent="0.25">
      <c r="A36" s="909">
        <v>30</v>
      </c>
      <c r="B36" s="394" t="s">
        <v>929</v>
      </c>
      <c r="C36" s="125">
        <f t="shared" si="2"/>
        <v>1</v>
      </c>
      <c r="D36" s="107">
        <f t="shared" si="3"/>
        <v>1</v>
      </c>
      <c r="E36" s="73">
        <v>1</v>
      </c>
      <c r="F36" s="73">
        <v>0</v>
      </c>
      <c r="G36" s="126">
        <v>0</v>
      </c>
      <c r="H36" s="115">
        <f t="shared" si="1"/>
        <v>0</v>
      </c>
      <c r="I36" s="72">
        <v>0</v>
      </c>
      <c r="J36" s="72">
        <v>0</v>
      </c>
      <c r="K36" s="73">
        <v>0</v>
      </c>
    </row>
    <row r="37" spans="1:11" x14ac:dyDescent="0.25">
      <c r="A37" s="909">
        <v>31</v>
      </c>
      <c r="B37" s="394" t="s">
        <v>919</v>
      </c>
      <c r="C37" s="125">
        <f t="shared" si="2"/>
        <v>5</v>
      </c>
      <c r="D37" s="107">
        <f t="shared" si="3"/>
        <v>5</v>
      </c>
      <c r="E37" s="73">
        <v>5</v>
      </c>
      <c r="F37" s="73">
        <v>0</v>
      </c>
      <c r="G37" s="126">
        <v>0</v>
      </c>
      <c r="H37" s="115">
        <f t="shared" si="1"/>
        <v>0</v>
      </c>
      <c r="I37" s="72">
        <v>0</v>
      </c>
      <c r="J37" s="72">
        <v>0</v>
      </c>
      <c r="K37" s="73">
        <v>0</v>
      </c>
    </row>
    <row r="38" spans="1:11" x14ac:dyDescent="0.25">
      <c r="A38" s="909">
        <v>32</v>
      </c>
      <c r="B38" s="394" t="s">
        <v>740</v>
      </c>
      <c r="C38" s="125">
        <f t="shared" si="2"/>
        <v>1</v>
      </c>
      <c r="D38" s="107">
        <f t="shared" si="3"/>
        <v>1</v>
      </c>
      <c r="E38" s="73">
        <v>1</v>
      </c>
      <c r="F38" s="73">
        <v>0</v>
      </c>
      <c r="G38" s="126">
        <v>0</v>
      </c>
      <c r="H38" s="115">
        <f t="shared" si="1"/>
        <v>0</v>
      </c>
      <c r="I38" s="72">
        <v>0</v>
      </c>
      <c r="J38" s="72">
        <v>0</v>
      </c>
      <c r="K38" s="73">
        <v>0</v>
      </c>
    </row>
    <row r="39" spans="1:11" x14ac:dyDescent="0.25">
      <c r="A39" s="909">
        <v>33</v>
      </c>
      <c r="B39" s="394" t="s">
        <v>849</v>
      </c>
      <c r="C39" s="125">
        <f t="shared" si="2"/>
        <v>2</v>
      </c>
      <c r="D39" s="107">
        <f t="shared" si="3"/>
        <v>2</v>
      </c>
      <c r="E39" s="73">
        <v>1</v>
      </c>
      <c r="F39" s="73">
        <v>1</v>
      </c>
      <c r="G39" s="126">
        <v>0</v>
      </c>
      <c r="H39" s="115">
        <f t="shared" si="1"/>
        <v>0</v>
      </c>
      <c r="I39" s="72">
        <v>0</v>
      </c>
      <c r="J39" s="72">
        <v>0</v>
      </c>
      <c r="K39" s="73">
        <v>0</v>
      </c>
    </row>
    <row r="40" spans="1:11" x14ac:dyDescent="0.25">
      <c r="A40" s="909">
        <v>34</v>
      </c>
      <c r="B40" s="394" t="s">
        <v>798</v>
      </c>
      <c r="C40" s="125">
        <f t="shared" si="2"/>
        <v>1</v>
      </c>
      <c r="D40" s="107">
        <f t="shared" si="3"/>
        <v>1</v>
      </c>
      <c r="E40" s="73">
        <v>0</v>
      </c>
      <c r="F40" s="73">
        <v>1</v>
      </c>
      <c r="G40" s="126">
        <v>0</v>
      </c>
      <c r="H40" s="115">
        <f t="shared" si="1"/>
        <v>0</v>
      </c>
      <c r="I40" s="72">
        <v>0</v>
      </c>
      <c r="J40" s="72">
        <v>0</v>
      </c>
      <c r="K40" s="73">
        <v>0</v>
      </c>
    </row>
    <row r="41" spans="1:11" x14ac:dyDescent="0.25">
      <c r="A41" s="909">
        <v>35</v>
      </c>
      <c r="B41" s="394" t="s">
        <v>915</v>
      </c>
      <c r="C41" s="125">
        <f t="shared" si="2"/>
        <v>2</v>
      </c>
      <c r="D41" s="107">
        <f t="shared" si="3"/>
        <v>2</v>
      </c>
      <c r="E41" s="73">
        <v>2</v>
      </c>
      <c r="F41" s="73">
        <v>0</v>
      </c>
      <c r="G41" s="126">
        <v>0</v>
      </c>
      <c r="H41" s="115">
        <f t="shared" si="1"/>
        <v>0</v>
      </c>
      <c r="I41" s="72">
        <v>0</v>
      </c>
      <c r="J41" s="72">
        <v>0</v>
      </c>
      <c r="K41" s="73">
        <v>0</v>
      </c>
    </row>
    <row r="42" spans="1:11" x14ac:dyDescent="0.25">
      <c r="A42" s="909">
        <v>36</v>
      </c>
      <c r="B42" s="394" t="s">
        <v>736</v>
      </c>
      <c r="C42" s="125">
        <f t="shared" si="2"/>
        <v>2</v>
      </c>
      <c r="D42" s="107">
        <f t="shared" si="3"/>
        <v>2</v>
      </c>
      <c r="E42" s="73">
        <v>0</v>
      </c>
      <c r="F42" s="73">
        <v>2</v>
      </c>
      <c r="G42" s="126">
        <v>0</v>
      </c>
      <c r="H42" s="115">
        <f t="shared" si="1"/>
        <v>0</v>
      </c>
      <c r="I42" s="72">
        <v>0</v>
      </c>
      <c r="J42" s="72">
        <v>0</v>
      </c>
      <c r="K42" s="73">
        <v>0</v>
      </c>
    </row>
    <row r="43" spans="1:11" x14ac:dyDescent="0.25">
      <c r="A43" s="909">
        <v>37</v>
      </c>
      <c r="B43" s="394" t="s">
        <v>668</v>
      </c>
      <c r="C43" s="125">
        <f t="shared" si="2"/>
        <v>15</v>
      </c>
      <c r="D43" s="107">
        <f t="shared" si="3"/>
        <v>14</v>
      </c>
      <c r="E43" s="73">
        <v>7</v>
      </c>
      <c r="F43" s="73">
        <v>7</v>
      </c>
      <c r="G43" s="126">
        <v>0</v>
      </c>
      <c r="H43" s="115">
        <f t="shared" si="1"/>
        <v>1</v>
      </c>
      <c r="I43" s="72">
        <v>1</v>
      </c>
      <c r="J43" s="72">
        <v>0</v>
      </c>
      <c r="K43" s="73">
        <v>0</v>
      </c>
    </row>
    <row r="44" spans="1:11" x14ac:dyDescent="0.25">
      <c r="A44" s="909">
        <v>38</v>
      </c>
      <c r="B44" s="394" t="s">
        <v>644</v>
      </c>
      <c r="C44" s="125">
        <f t="shared" si="2"/>
        <v>2</v>
      </c>
      <c r="D44" s="107">
        <f t="shared" si="3"/>
        <v>2</v>
      </c>
      <c r="E44" s="73">
        <v>0</v>
      </c>
      <c r="F44" s="73">
        <v>2</v>
      </c>
      <c r="G44" s="126">
        <v>0</v>
      </c>
      <c r="H44" s="115">
        <f t="shared" si="1"/>
        <v>0</v>
      </c>
      <c r="I44" s="72">
        <v>0</v>
      </c>
      <c r="J44" s="72">
        <v>0</v>
      </c>
      <c r="K44" s="73">
        <v>0</v>
      </c>
    </row>
    <row r="45" spans="1:11" x14ac:dyDescent="0.25">
      <c r="A45" s="909">
        <v>39</v>
      </c>
      <c r="B45" s="394" t="s">
        <v>742</v>
      </c>
      <c r="C45" s="125">
        <f t="shared" si="2"/>
        <v>18</v>
      </c>
      <c r="D45" s="107">
        <f t="shared" si="3"/>
        <v>18</v>
      </c>
      <c r="E45" s="73">
        <v>15</v>
      </c>
      <c r="F45" s="73">
        <v>3</v>
      </c>
      <c r="G45" s="126">
        <v>0</v>
      </c>
      <c r="H45" s="115">
        <f t="shared" si="1"/>
        <v>0</v>
      </c>
      <c r="I45" s="72">
        <v>0</v>
      </c>
      <c r="J45" s="72">
        <v>0</v>
      </c>
      <c r="K45" s="73">
        <v>0</v>
      </c>
    </row>
    <row r="46" spans="1:11" x14ac:dyDescent="0.25">
      <c r="A46" s="909">
        <v>40</v>
      </c>
      <c r="B46" s="394" t="s">
        <v>853</v>
      </c>
      <c r="C46" s="125">
        <f t="shared" si="2"/>
        <v>2</v>
      </c>
      <c r="D46" s="107">
        <f t="shared" si="3"/>
        <v>2</v>
      </c>
      <c r="E46" s="73">
        <v>2</v>
      </c>
      <c r="F46" s="73">
        <v>0</v>
      </c>
      <c r="G46" s="126">
        <v>0</v>
      </c>
      <c r="H46" s="115">
        <f>+I46+J46+K46</f>
        <v>0</v>
      </c>
      <c r="I46" s="72">
        <v>0</v>
      </c>
      <c r="J46" s="72">
        <v>0</v>
      </c>
      <c r="K46" s="73">
        <v>0</v>
      </c>
    </row>
    <row r="47" spans="1:11" x14ac:dyDescent="0.25">
      <c r="A47" s="909">
        <v>41</v>
      </c>
      <c r="B47" s="394" t="s">
        <v>924</v>
      </c>
      <c r="C47" s="125">
        <f t="shared" si="2"/>
        <v>1</v>
      </c>
      <c r="D47" s="107">
        <f t="shared" si="3"/>
        <v>1</v>
      </c>
      <c r="E47" s="73">
        <v>1</v>
      </c>
      <c r="F47" s="73">
        <v>0</v>
      </c>
      <c r="G47" s="126">
        <v>0</v>
      </c>
      <c r="H47" s="115">
        <f>+I47+J47+K47</f>
        <v>0</v>
      </c>
      <c r="I47" s="72">
        <v>0</v>
      </c>
      <c r="J47" s="72">
        <v>0</v>
      </c>
      <c r="K47" s="73">
        <v>0</v>
      </c>
    </row>
    <row r="48" spans="1:11" x14ac:dyDescent="0.25">
      <c r="A48" s="909">
        <v>42</v>
      </c>
      <c r="B48" s="394" t="s">
        <v>791</v>
      </c>
      <c r="C48" s="125">
        <f t="shared" si="2"/>
        <v>1</v>
      </c>
      <c r="D48" s="107">
        <f t="shared" si="3"/>
        <v>1</v>
      </c>
      <c r="E48" s="73">
        <v>0</v>
      </c>
      <c r="F48" s="73">
        <v>1</v>
      </c>
      <c r="G48" s="126">
        <v>0</v>
      </c>
      <c r="H48" s="115">
        <f t="shared" si="1"/>
        <v>0</v>
      </c>
      <c r="I48" s="72">
        <v>0</v>
      </c>
      <c r="J48" s="72">
        <v>0</v>
      </c>
      <c r="K48" s="73">
        <v>0</v>
      </c>
    </row>
    <row r="49" spans="1:11" x14ac:dyDescent="0.25">
      <c r="A49" s="909">
        <v>43</v>
      </c>
      <c r="B49" s="394" t="s">
        <v>589</v>
      </c>
      <c r="C49" s="125">
        <f t="shared" si="2"/>
        <v>1</v>
      </c>
      <c r="D49" s="107">
        <f t="shared" si="3"/>
        <v>1</v>
      </c>
      <c r="E49" s="73">
        <v>0</v>
      </c>
      <c r="F49" s="73">
        <v>1</v>
      </c>
      <c r="G49" s="126">
        <v>0</v>
      </c>
      <c r="H49" s="115">
        <f t="shared" si="1"/>
        <v>0</v>
      </c>
      <c r="I49" s="72">
        <v>0</v>
      </c>
      <c r="J49" s="72">
        <v>0</v>
      </c>
      <c r="K49" s="73">
        <v>0</v>
      </c>
    </row>
    <row r="50" spans="1:11" x14ac:dyDescent="0.25">
      <c r="A50" s="909">
        <v>44</v>
      </c>
      <c r="B50" s="395" t="s">
        <v>190</v>
      </c>
      <c r="C50" s="125">
        <f t="shared" si="2"/>
        <v>45</v>
      </c>
      <c r="D50" s="107">
        <f t="shared" si="3"/>
        <v>44</v>
      </c>
      <c r="E50" s="73">
        <v>27</v>
      </c>
      <c r="F50" s="73">
        <v>16</v>
      </c>
      <c r="G50" s="126">
        <v>1</v>
      </c>
      <c r="H50" s="115">
        <f t="shared" si="1"/>
        <v>1</v>
      </c>
      <c r="I50" s="72">
        <v>0</v>
      </c>
      <c r="J50" s="72">
        <v>1</v>
      </c>
      <c r="K50" s="73">
        <v>0</v>
      </c>
    </row>
    <row r="51" spans="1:11" x14ac:dyDescent="0.25">
      <c r="A51" s="909">
        <v>45</v>
      </c>
      <c r="B51" s="394" t="s">
        <v>191</v>
      </c>
      <c r="C51" s="125">
        <f t="shared" si="2"/>
        <v>10</v>
      </c>
      <c r="D51" s="107">
        <f t="shared" si="3"/>
        <v>10</v>
      </c>
      <c r="E51" s="73">
        <v>1</v>
      </c>
      <c r="F51" s="73">
        <v>9</v>
      </c>
      <c r="G51" s="126">
        <v>0</v>
      </c>
      <c r="H51" s="115">
        <f t="shared" si="1"/>
        <v>0</v>
      </c>
      <c r="I51" s="72">
        <v>0</v>
      </c>
      <c r="J51" s="72">
        <v>0</v>
      </c>
      <c r="K51" s="73">
        <v>0</v>
      </c>
    </row>
    <row r="52" spans="1:11" x14ac:dyDescent="0.25">
      <c r="A52" s="909">
        <v>46</v>
      </c>
      <c r="B52" s="394" t="s">
        <v>889</v>
      </c>
      <c r="C52" s="125">
        <f t="shared" si="2"/>
        <v>2</v>
      </c>
      <c r="D52" s="107">
        <f t="shared" si="3"/>
        <v>2</v>
      </c>
      <c r="E52" s="73">
        <v>2</v>
      </c>
      <c r="F52" s="73">
        <v>0</v>
      </c>
      <c r="G52" s="126">
        <v>0</v>
      </c>
      <c r="H52" s="115">
        <f t="shared" si="1"/>
        <v>0</v>
      </c>
      <c r="I52" s="72">
        <v>0</v>
      </c>
      <c r="J52" s="72">
        <v>0</v>
      </c>
      <c r="K52" s="73">
        <v>0</v>
      </c>
    </row>
    <row r="53" spans="1:11" x14ac:dyDescent="0.25">
      <c r="A53" s="909">
        <v>47</v>
      </c>
      <c r="B53" s="394" t="s">
        <v>870</v>
      </c>
      <c r="C53" s="125">
        <f t="shared" si="2"/>
        <v>2</v>
      </c>
      <c r="D53" s="107">
        <f t="shared" si="3"/>
        <v>2</v>
      </c>
      <c r="E53" s="73">
        <v>1</v>
      </c>
      <c r="F53" s="73">
        <v>1</v>
      </c>
      <c r="G53" s="126">
        <v>0</v>
      </c>
      <c r="H53" s="115">
        <f t="shared" si="1"/>
        <v>0</v>
      </c>
      <c r="I53" s="72">
        <v>0</v>
      </c>
      <c r="J53" s="72">
        <v>0</v>
      </c>
      <c r="K53" s="73">
        <v>0</v>
      </c>
    </row>
    <row r="54" spans="1:11" x14ac:dyDescent="0.25">
      <c r="A54" s="909">
        <v>48</v>
      </c>
      <c r="B54" s="394" t="s">
        <v>970</v>
      </c>
      <c r="C54" s="125">
        <f t="shared" si="2"/>
        <v>1</v>
      </c>
      <c r="D54" s="107">
        <f t="shared" si="3"/>
        <v>1</v>
      </c>
      <c r="E54" s="73">
        <v>1</v>
      </c>
      <c r="F54" s="73">
        <v>0</v>
      </c>
      <c r="G54" s="126">
        <v>0</v>
      </c>
      <c r="H54" s="115">
        <f t="shared" si="1"/>
        <v>0</v>
      </c>
      <c r="I54" s="72">
        <v>0</v>
      </c>
      <c r="J54" s="72">
        <v>0</v>
      </c>
      <c r="K54" s="73">
        <v>0</v>
      </c>
    </row>
    <row r="55" spans="1:11" x14ac:dyDescent="0.25">
      <c r="A55" s="909">
        <v>49</v>
      </c>
      <c r="B55" s="394" t="s">
        <v>888</v>
      </c>
      <c r="C55" s="125">
        <f t="shared" si="2"/>
        <v>2</v>
      </c>
      <c r="D55" s="107">
        <f t="shared" si="3"/>
        <v>2</v>
      </c>
      <c r="E55" s="73">
        <v>2</v>
      </c>
      <c r="F55" s="73">
        <v>0</v>
      </c>
      <c r="G55" s="126">
        <v>0</v>
      </c>
      <c r="H55" s="115">
        <f t="shared" si="1"/>
        <v>0</v>
      </c>
      <c r="I55" s="72">
        <v>0</v>
      </c>
      <c r="J55" s="72">
        <v>0</v>
      </c>
      <c r="K55" s="73">
        <v>0</v>
      </c>
    </row>
    <row r="56" spans="1:11" x14ac:dyDescent="0.25">
      <c r="A56" s="909">
        <v>50</v>
      </c>
      <c r="B56" s="394" t="s">
        <v>896</v>
      </c>
      <c r="C56" s="125">
        <f t="shared" si="2"/>
        <v>7</v>
      </c>
      <c r="D56" s="107">
        <f t="shared" si="3"/>
        <v>7</v>
      </c>
      <c r="E56" s="73">
        <v>6</v>
      </c>
      <c r="F56" s="73">
        <v>1</v>
      </c>
      <c r="G56" s="126">
        <v>0</v>
      </c>
      <c r="H56" s="115">
        <f t="shared" si="1"/>
        <v>0</v>
      </c>
      <c r="I56" s="72">
        <v>0</v>
      </c>
      <c r="J56" s="72">
        <v>0</v>
      </c>
      <c r="K56" s="73">
        <v>0</v>
      </c>
    </row>
    <row r="57" spans="1:11" x14ac:dyDescent="0.25">
      <c r="A57" s="909">
        <v>51</v>
      </c>
      <c r="B57" s="394" t="s">
        <v>193</v>
      </c>
      <c r="C57" s="125">
        <f t="shared" si="2"/>
        <v>104</v>
      </c>
      <c r="D57" s="107">
        <f t="shared" si="3"/>
        <v>98</v>
      </c>
      <c r="E57" s="73">
        <v>38</v>
      </c>
      <c r="F57" s="73">
        <v>59</v>
      </c>
      <c r="G57" s="126">
        <v>1</v>
      </c>
      <c r="H57" s="115">
        <f t="shared" si="1"/>
        <v>6</v>
      </c>
      <c r="I57" s="72">
        <v>5</v>
      </c>
      <c r="J57" s="72">
        <v>1</v>
      </c>
      <c r="K57" s="73">
        <v>0</v>
      </c>
    </row>
    <row r="58" spans="1:11" x14ac:dyDescent="0.25">
      <c r="A58" s="909">
        <v>52</v>
      </c>
      <c r="B58" s="394" t="s">
        <v>991</v>
      </c>
      <c r="C58" s="125">
        <f t="shared" si="2"/>
        <v>1</v>
      </c>
      <c r="D58" s="107">
        <f t="shared" si="3"/>
        <v>1</v>
      </c>
      <c r="E58" s="73">
        <v>0</v>
      </c>
      <c r="F58" s="73">
        <v>1</v>
      </c>
      <c r="G58" s="126">
        <v>0</v>
      </c>
      <c r="H58" s="115">
        <f t="shared" si="1"/>
        <v>0</v>
      </c>
      <c r="I58" s="72">
        <v>0</v>
      </c>
      <c r="J58" s="72">
        <v>0</v>
      </c>
      <c r="K58" s="73">
        <v>0</v>
      </c>
    </row>
    <row r="59" spans="1:11" x14ac:dyDescent="0.25">
      <c r="A59" s="909">
        <v>53</v>
      </c>
      <c r="B59" s="394" t="s">
        <v>916</v>
      </c>
      <c r="C59" s="125">
        <f t="shared" si="2"/>
        <v>1</v>
      </c>
      <c r="D59" s="107">
        <f t="shared" si="3"/>
        <v>1</v>
      </c>
      <c r="E59" s="73">
        <v>1</v>
      </c>
      <c r="F59" s="73">
        <v>0</v>
      </c>
      <c r="G59" s="126">
        <v>0</v>
      </c>
      <c r="H59" s="115">
        <f t="shared" si="1"/>
        <v>0</v>
      </c>
      <c r="I59" s="72">
        <v>0</v>
      </c>
      <c r="J59" s="72">
        <v>0</v>
      </c>
      <c r="K59" s="73">
        <v>0</v>
      </c>
    </row>
    <row r="60" spans="1:11" x14ac:dyDescent="0.25">
      <c r="A60" s="909">
        <v>54</v>
      </c>
      <c r="B60" s="394" t="s">
        <v>195</v>
      </c>
      <c r="C60" s="125">
        <f t="shared" si="2"/>
        <v>23</v>
      </c>
      <c r="D60" s="107">
        <f t="shared" si="3"/>
        <v>20</v>
      </c>
      <c r="E60" s="73">
        <v>8</v>
      </c>
      <c r="F60" s="73">
        <v>12</v>
      </c>
      <c r="G60" s="126">
        <v>0</v>
      </c>
      <c r="H60" s="115">
        <f t="shared" si="1"/>
        <v>3</v>
      </c>
      <c r="I60" s="72">
        <v>1</v>
      </c>
      <c r="J60" s="72">
        <v>2</v>
      </c>
      <c r="K60" s="73">
        <v>0</v>
      </c>
    </row>
    <row r="61" spans="1:11" x14ac:dyDescent="0.25">
      <c r="A61" s="909">
        <v>55</v>
      </c>
      <c r="B61" s="394" t="s">
        <v>461</v>
      </c>
      <c r="C61" s="125">
        <f t="shared" si="2"/>
        <v>21</v>
      </c>
      <c r="D61" s="107">
        <f t="shared" si="3"/>
        <v>21</v>
      </c>
      <c r="E61" s="73">
        <v>13</v>
      </c>
      <c r="F61" s="73">
        <v>8</v>
      </c>
      <c r="G61" s="126">
        <v>0</v>
      </c>
      <c r="H61" s="115">
        <f t="shared" si="1"/>
        <v>0</v>
      </c>
      <c r="I61" s="72">
        <v>0</v>
      </c>
      <c r="J61" s="72">
        <v>0</v>
      </c>
      <c r="K61" s="73">
        <v>0</v>
      </c>
    </row>
    <row r="62" spans="1:11" x14ac:dyDescent="0.25">
      <c r="A62" s="909">
        <v>56</v>
      </c>
      <c r="B62" s="394" t="s">
        <v>743</v>
      </c>
      <c r="C62" s="125">
        <f t="shared" si="2"/>
        <v>2</v>
      </c>
      <c r="D62" s="107">
        <f t="shared" si="3"/>
        <v>2</v>
      </c>
      <c r="E62" s="73">
        <v>2</v>
      </c>
      <c r="F62" s="73">
        <v>0</v>
      </c>
      <c r="G62" s="126">
        <v>0</v>
      </c>
      <c r="H62" s="115">
        <f t="shared" si="1"/>
        <v>0</v>
      </c>
      <c r="I62" s="72">
        <v>0</v>
      </c>
      <c r="J62" s="72">
        <v>0</v>
      </c>
      <c r="K62" s="73">
        <v>0</v>
      </c>
    </row>
    <row r="63" spans="1:11" x14ac:dyDescent="0.25">
      <c r="A63" s="909">
        <v>57</v>
      </c>
      <c r="B63" s="394" t="s">
        <v>406</v>
      </c>
      <c r="C63" s="125">
        <f t="shared" si="2"/>
        <v>4</v>
      </c>
      <c r="D63" s="107">
        <f t="shared" si="3"/>
        <v>4</v>
      </c>
      <c r="E63" s="73">
        <v>1</v>
      </c>
      <c r="F63" s="73">
        <v>3</v>
      </c>
      <c r="G63" s="126">
        <v>0</v>
      </c>
      <c r="H63" s="115">
        <f t="shared" si="1"/>
        <v>0</v>
      </c>
      <c r="I63" s="72">
        <v>0</v>
      </c>
      <c r="J63" s="72">
        <v>0</v>
      </c>
      <c r="K63" s="73">
        <v>0</v>
      </c>
    </row>
    <row r="64" spans="1:11" x14ac:dyDescent="0.25">
      <c r="A64" s="909">
        <v>58</v>
      </c>
      <c r="B64" s="394" t="s">
        <v>700</v>
      </c>
      <c r="C64" s="125">
        <f t="shared" si="2"/>
        <v>2</v>
      </c>
      <c r="D64" s="107">
        <f t="shared" si="3"/>
        <v>2</v>
      </c>
      <c r="E64" s="73">
        <v>0</v>
      </c>
      <c r="F64" s="73">
        <v>2</v>
      </c>
      <c r="G64" s="126">
        <v>0</v>
      </c>
      <c r="H64" s="115">
        <f t="shared" si="1"/>
        <v>0</v>
      </c>
      <c r="I64" s="72">
        <v>0</v>
      </c>
      <c r="J64" s="72">
        <v>0</v>
      </c>
      <c r="K64" s="73">
        <v>0</v>
      </c>
    </row>
    <row r="65" spans="1:11" x14ac:dyDescent="0.25">
      <c r="A65" s="909">
        <v>59</v>
      </c>
      <c r="B65" s="394" t="s">
        <v>667</v>
      </c>
      <c r="C65" s="125">
        <f t="shared" si="2"/>
        <v>2</v>
      </c>
      <c r="D65" s="107">
        <f t="shared" si="3"/>
        <v>2</v>
      </c>
      <c r="E65" s="73">
        <v>0</v>
      </c>
      <c r="F65" s="73">
        <v>2</v>
      </c>
      <c r="G65" s="126">
        <v>0</v>
      </c>
      <c r="H65" s="115">
        <f t="shared" si="1"/>
        <v>0</v>
      </c>
      <c r="I65" s="72">
        <v>0</v>
      </c>
      <c r="J65" s="72">
        <v>0</v>
      </c>
      <c r="K65" s="73">
        <v>0</v>
      </c>
    </row>
    <row r="66" spans="1:11" x14ac:dyDescent="0.25">
      <c r="A66" s="909">
        <v>60</v>
      </c>
      <c r="B66" s="394" t="s">
        <v>198</v>
      </c>
      <c r="C66" s="125">
        <f t="shared" si="2"/>
        <v>85</v>
      </c>
      <c r="D66" s="107">
        <f t="shared" si="3"/>
        <v>82</v>
      </c>
      <c r="E66" s="73">
        <v>23</v>
      </c>
      <c r="F66" s="73">
        <v>57</v>
      </c>
      <c r="G66" s="126">
        <v>2</v>
      </c>
      <c r="H66" s="115">
        <f t="shared" si="1"/>
        <v>3</v>
      </c>
      <c r="I66" s="72">
        <v>2</v>
      </c>
      <c r="J66" s="72">
        <v>1</v>
      </c>
      <c r="K66" s="73">
        <v>0</v>
      </c>
    </row>
    <row r="67" spans="1:11" x14ac:dyDescent="0.25">
      <c r="A67" s="909">
        <v>61</v>
      </c>
      <c r="B67" s="394" t="s">
        <v>199</v>
      </c>
      <c r="C67" s="125">
        <f>D67+H67</f>
        <v>55</v>
      </c>
      <c r="D67" s="107">
        <f t="shared" si="3"/>
        <v>50</v>
      </c>
      <c r="E67" s="73">
        <v>23</v>
      </c>
      <c r="F67" s="73">
        <v>26</v>
      </c>
      <c r="G67" s="126">
        <v>1</v>
      </c>
      <c r="H67" s="115">
        <f t="shared" si="1"/>
        <v>5</v>
      </c>
      <c r="I67" s="72">
        <v>4</v>
      </c>
      <c r="J67" s="72">
        <v>1</v>
      </c>
      <c r="K67" s="73">
        <v>0</v>
      </c>
    </row>
    <row r="68" spans="1:11" x14ac:dyDescent="0.25">
      <c r="A68" s="909">
        <v>62</v>
      </c>
      <c r="B68" s="394" t="s">
        <v>799</v>
      </c>
      <c r="C68" s="125">
        <f>D68+H68</f>
        <v>2</v>
      </c>
      <c r="D68" s="107">
        <f t="shared" si="3"/>
        <v>2</v>
      </c>
      <c r="E68" s="73">
        <v>1</v>
      </c>
      <c r="F68" s="73">
        <v>1</v>
      </c>
      <c r="G68" s="126">
        <v>0</v>
      </c>
      <c r="H68" s="115">
        <f t="shared" si="1"/>
        <v>0</v>
      </c>
      <c r="I68" s="72">
        <v>0</v>
      </c>
      <c r="J68" s="72">
        <v>0</v>
      </c>
      <c r="K68" s="73">
        <v>0</v>
      </c>
    </row>
    <row r="69" spans="1:11" x14ac:dyDescent="0.25">
      <c r="A69" s="909">
        <v>63</v>
      </c>
      <c r="B69" s="394" t="s">
        <v>477</v>
      </c>
      <c r="C69" s="125">
        <f t="shared" si="2"/>
        <v>2</v>
      </c>
      <c r="D69" s="107">
        <f t="shared" si="3"/>
        <v>2</v>
      </c>
      <c r="E69" s="73">
        <v>0</v>
      </c>
      <c r="F69" s="73">
        <v>2</v>
      </c>
      <c r="G69" s="126">
        <v>0</v>
      </c>
      <c r="H69" s="115">
        <f t="shared" si="1"/>
        <v>0</v>
      </c>
      <c r="I69" s="72">
        <v>0</v>
      </c>
      <c r="J69" s="72">
        <v>0</v>
      </c>
      <c r="K69" s="73">
        <v>0</v>
      </c>
    </row>
    <row r="70" spans="1:11" x14ac:dyDescent="0.25">
      <c r="A70" s="909">
        <v>64</v>
      </c>
      <c r="B70" s="394" t="s">
        <v>450</v>
      </c>
      <c r="C70" s="125">
        <f t="shared" si="2"/>
        <v>17</v>
      </c>
      <c r="D70" s="107">
        <f t="shared" si="3"/>
        <v>15</v>
      </c>
      <c r="E70" s="73">
        <v>6</v>
      </c>
      <c r="F70" s="73">
        <v>9</v>
      </c>
      <c r="G70" s="126">
        <v>0</v>
      </c>
      <c r="H70" s="115">
        <f t="shared" si="1"/>
        <v>2</v>
      </c>
      <c r="I70" s="72">
        <v>1</v>
      </c>
      <c r="J70" s="72">
        <v>1</v>
      </c>
      <c r="K70" s="73">
        <v>0</v>
      </c>
    </row>
    <row r="71" spans="1:11" x14ac:dyDescent="0.25">
      <c r="A71" s="909">
        <v>65</v>
      </c>
      <c r="B71" s="394" t="s">
        <v>874</v>
      </c>
      <c r="C71" s="125">
        <f t="shared" si="2"/>
        <v>1</v>
      </c>
      <c r="D71" s="107">
        <f t="shared" si="3"/>
        <v>0</v>
      </c>
      <c r="E71" s="73">
        <v>0</v>
      </c>
      <c r="F71" s="73">
        <v>0</v>
      </c>
      <c r="G71" s="126">
        <v>0</v>
      </c>
      <c r="H71" s="115">
        <f t="shared" si="1"/>
        <v>1</v>
      </c>
      <c r="I71" s="72">
        <v>1</v>
      </c>
      <c r="J71" s="72">
        <v>0</v>
      </c>
      <c r="K71" s="73">
        <v>0</v>
      </c>
    </row>
    <row r="72" spans="1:11" x14ac:dyDescent="0.25">
      <c r="A72" s="909">
        <v>66</v>
      </c>
      <c r="B72" s="394" t="s">
        <v>663</v>
      </c>
      <c r="C72" s="125">
        <f t="shared" si="2"/>
        <v>5</v>
      </c>
      <c r="D72" s="107">
        <f t="shared" si="3"/>
        <v>5</v>
      </c>
      <c r="E72" s="73">
        <v>3</v>
      </c>
      <c r="F72" s="73">
        <v>2</v>
      </c>
      <c r="G72" s="126">
        <v>0</v>
      </c>
      <c r="H72" s="115">
        <f t="shared" si="1"/>
        <v>0</v>
      </c>
      <c r="I72" s="72">
        <v>0</v>
      </c>
      <c r="J72" s="72">
        <v>0</v>
      </c>
      <c r="K72" s="73">
        <v>0</v>
      </c>
    </row>
    <row r="73" spans="1:11" ht="13.65" customHeight="1" x14ac:dyDescent="0.25">
      <c r="A73" s="909">
        <v>67</v>
      </c>
      <c r="B73" s="394" t="s">
        <v>666</v>
      </c>
      <c r="C73" s="125">
        <f t="shared" si="2"/>
        <v>9</v>
      </c>
      <c r="D73" s="107">
        <f t="shared" si="3"/>
        <v>9</v>
      </c>
      <c r="E73" s="73">
        <v>3</v>
      </c>
      <c r="F73" s="73">
        <v>6</v>
      </c>
      <c r="G73" s="126">
        <v>0</v>
      </c>
      <c r="H73" s="115">
        <f t="shared" si="1"/>
        <v>0</v>
      </c>
      <c r="I73" s="72">
        <v>0</v>
      </c>
      <c r="J73" s="72">
        <v>0</v>
      </c>
      <c r="K73" s="73">
        <v>0</v>
      </c>
    </row>
    <row r="74" spans="1:11" x14ac:dyDescent="0.25">
      <c r="A74" s="909">
        <v>68</v>
      </c>
      <c r="B74" s="394" t="s">
        <v>769</v>
      </c>
      <c r="C74" s="125">
        <f t="shared" si="2"/>
        <v>4</v>
      </c>
      <c r="D74" s="107">
        <f t="shared" si="3"/>
        <v>4</v>
      </c>
      <c r="E74" s="73">
        <v>3</v>
      </c>
      <c r="F74" s="73">
        <v>1</v>
      </c>
      <c r="G74" s="126">
        <v>0</v>
      </c>
      <c r="H74" s="115">
        <f t="shared" si="1"/>
        <v>0</v>
      </c>
      <c r="I74" s="72">
        <v>0</v>
      </c>
      <c r="J74" s="72">
        <v>0</v>
      </c>
      <c r="K74" s="73">
        <v>0</v>
      </c>
    </row>
    <row r="75" spans="1:11" x14ac:dyDescent="0.25">
      <c r="A75" s="909">
        <v>69</v>
      </c>
      <c r="B75" s="394" t="s">
        <v>764</v>
      </c>
      <c r="C75" s="125">
        <f t="shared" si="2"/>
        <v>2</v>
      </c>
      <c r="D75" s="107">
        <f t="shared" si="3"/>
        <v>2</v>
      </c>
      <c r="E75" s="73">
        <v>1</v>
      </c>
      <c r="F75" s="73">
        <v>1</v>
      </c>
      <c r="G75" s="126">
        <v>0</v>
      </c>
      <c r="H75" s="115">
        <f t="shared" si="1"/>
        <v>0</v>
      </c>
      <c r="I75" s="72">
        <v>0</v>
      </c>
      <c r="J75" s="72">
        <v>0</v>
      </c>
      <c r="K75" s="73">
        <v>0</v>
      </c>
    </row>
    <row r="76" spans="1:11" x14ac:dyDescent="0.25">
      <c r="A76" s="909">
        <v>70</v>
      </c>
      <c r="B76" s="394" t="s">
        <v>722</v>
      </c>
      <c r="C76" s="125">
        <f t="shared" si="2"/>
        <v>2</v>
      </c>
      <c r="D76" s="107">
        <f t="shared" si="3"/>
        <v>2</v>
      </c>
      <c r="E76" s="73">
        <v>1</v>
      </c>
      <c r="F76" s="73">
        <v>1</v>
      </c>
      <c r="G76" s="126">
        <v>0</v>
      </c>
      <c r="H76" s="115">
        <f t="shared" si="1"/>
        <v>0</v>
      </c>
      <c r="I76" s="72">
        <v>0</v>
      </c>
      <c r="J76" s="72">
        <v>0</v>
      </c>
      <c r="K76" s="73">
        <v>0</v>
      </c>
    </row>
    <row r="77" spans="1:11" x14ac:dyDescent="0.25">
      <c r="A77" s="909">
        <v>71</v>
      </c>
      <c r="B77" s="394" t="s">
        <v>683</v>
      </c>
      <c r="C77" s="125">
        <f t="shared" si="2"/>
        <v>7</v>
      </c>
      <c r="D77" s="107">
        <f t="shared" si="3"/>
        <v>7</v>
      </c>
      <c r="E77" s="73">
        <v>1</v>
      </c>
      <c r="F77" s="73">
        <v>6</v>
      </c>
      <c r="G77" s="126">
        <v>0</v>
      </c>
      <c r="H77" s="115">
        <f t="shared" si="1"/>
        <v>0</v>
      </c>
      <c r="I77" s="72">
        <v>0</v>
      </c>
      <c r="J77" s="72">
        <v>0</v>
      </c>
      <c r="K77" s="73">
        <v>0</v>
      </c>
    </row>
    <row r="78" spans="1:11" x14ac:dyDescent="0.25">
      <c r="A78" s="909">
        <v>72</v>
      </c>
      <c r="B78" s="394" t="s">
        <v>202</v>
      </c>
      <c r="C78" s="125">
        <f t="shared" si="2"/>
        <v>16</v>
      </c>
      <c r="D78" s="107">
        <f t="shared" si="3"/>
        <v>16</v>
      </c>
      <c r="E78" s="73">
        <v>8</v>
      </c>
      <c r="F78" s="73">
        <v>8</v>
      </c>
      <c r="G78" s="126">
        <v>0</v>
      </c>
      <c r="H78" s="115">
        <f t="shared" si="1"/>
        <v>0</v>
      </c>
      <c r="I78" s="72">
        <v>0</v>
      </c>
      <c r="J78" s="72">
        <v>0</v>
      </c>
      <c r="K78" s="73">
        <v>0</v>
      </c>
    </row>
    <row r="79" spans="1:11" x14ac:dyDescent="0.25">
      <c r="A79" s="909">
        <v>73</v>
      </c>
      <c r="B79" s="394" t="s">
        <v>745</v>
      </c>
      <c r="C79" s="125">
        <f t="shared" si="2"/>
        <v>17</v>
      </c>
      <c r="D79" s="107">
        <f t="shared" si="3"/>
        <v>17</v>
      </c>
      <c r="E79" s="73">
        <v>12</v>
      </c>
      <c r="F79" s="73">
        <v>5</v>
      </c>
      <c r="G79" s="126">
        <v>0</v>
      </c>
      <c r="H79" s="115">
        <f t="shared" si="1"/>
        <v>0</v>
      </c>
      <c r="I79" s="72">
        <v>0</v>
      </c>
      <c r="J79" s="72">
        <v>0</v>
      </c>
      <c r="K79" s="73">
        <v>0</v>
      </c>
    </row>
    <row r="80" spans="1:11" x14ac:dyDescent="0.25">
      <c r="A80" s="909">
        <v>74</v>
      </c>
      <c r="B80" s="394" t="s">
        <v>204</v>
      </c>
      <c r="C80" s="125">
        <f t="shared" si="2"/>
        <v>1434</v>
      </c>
      <c r="D80" s="107">
        <f t="shared" si="3"/>
        <v>1345</v>
      </c>
      <c r="E80" s="73">
        <v>472</v>
      </c>
      <c r="F80" s="73">
        <v>853</v>
      </c>
      <c r="G80" s="126">
        <v>20</v>
      </c>
      <c r="H80" s="115">
        <f t="shared" si="1"/>
        <v>89</v>
      </c>
      <c r="I80" s="72">
        <v>49</v>
      </c>
      <c r="J80" s="72">
        <v>37</v>
      </c>
      <c r="K80" s="73">
        <v>3</v>
      </c>
    </row>
    <row r="81" spans="1:11" x14ac:dyDescent="0.25">
      <c r="A81" s="909">
        <v>75</v>
      </c>
      <c r="B81" s="394" t="s">
        <v>737</v>
      </c>
      <c r="C81" s="125">
        <f t="shared" si="2"/>
        <v>21</v>
      </c>
      <c r="D81" s="107">
        <f t="shared" si="3"/>
        <v>21</v>
      </c>
      <c r="E81" s="73">
        <v>9</v>
      </c>
      <c r="F81" s="73">
        <v>12</v>
      </c>
      <c r="G81" s="126">
        <v>0</v>
      </c>
      <c r="H81" s="115">
        <f t="shared" si="1"/>
        <v>0</v>
      </c>
      <c r="I81" s="72">
        <v>0</v>
      </c>
      <c r="J81" s="72">
        <v>0</v>
      </c>
      <c r="K81" s="73">
        <v>0</v>
      </c>
    </row>
    <row r="82" spans="1:11" x14ac:dyDescent="0.25">
      <c r="A82" s="909">
        <v>76</v>
      </c>
      <c r="B82" s="394" t="s">
        <v>971</v>
      </c>
      <c r="C82" s="125">
        <f t="shared" si="2"/>
        <v>1</v>
      </c>
      <c r="D82" s="107">
        <f t="shared" si="3"/>
        <v>1</v>
      </c>
      <c r="E82" s="73">
        <v>0</v>
      </c>
      <c r="F82" s="73">
        <v>1</v>
      </c>
      <c r="G82" s="126">
        <v>0</v>
      </c>
      <c r="H82" s="115">
        <f t="shared" si="1"/>
        <v>0</v>
      </c>
      <c r="I82" s="72">
        <v>0</v>
      </c>
      <c r="J82" s="72">
        <v>0</v>
      </c>
      <c r="K82" s="73">
        <v>0</v>
      </c>
    </row>
    <row r="83" spans="1:11" x14ac:dyDescent="0.25">
      <c r="A83" s="909">
        <v>77</v>
      </c>
      <c r="B83" s="394" t="s">
        <v>972</v>
      </c>
      <c r="C83" s="125">
        <f t="shared" si="2"/>
        <v>4</v>
      </c>
      <c r="D83" s="107">
        <f t="shared" si="3"/>
        <v>4</v>
      </c>
      <c r="E83" s="73">
        <v>3</v>
      </c>
      <c r="F83" s="73">
        <v>1</v>
      </c>
      <c r="G83" s="126">
        <v>0</v>
      </c>
      <c r="H83" s="115">
        <f t="shared" si="1"/>
        <v>0</v>
      </c>
      <c r="I83" s="72">
        <v>0</v>
      </c>
      <c r="J83" s="72">
        <v>0</v>
      </c>
      <c r="K83" s="73">
        <v>0</v>
      </c>
    </row>
    <row r="84" spans="1:11" x14ac:dyDescent="0.25">
      <c r="A84" s="909">
        <v>78</v>
      </c>
      <c r="B84" s="394" t="s">
        <v>738</v>
      </c>
      <c r="C84" s="125">
        <f t="shared" si="2"/>
        <v>9</v>
      </c>
      <c r="D84" s="107">
        <f t="shared" si="3"/>
        <v>9</v>
      </c>
      <c r="E84" s="73">
        <v>7</v>
      </c>
      <c r="F84" s="73">
        <v>2</v>
      </c>
      <c r="G84" s="126">
        <v>0</v>
      </c>
      <c r="H84" s="115">
        <f t="shared" si="1"/>
        <v>0</v>
      </c>
      <c r="I84" s="72">
        <v>0</v>
      </c>
      <c r="J84" s="72">
        <v>0</v>
      </c>
      <c r="K84" s="73">
        <v>0</v>
      </c>
    </row>
    <row r="85" spans="1:11" x14ac:dyDescent="0.25">
      <c r="A85" s="909">
        <v>79</v>
      </c>
      <c r="B85" s="394" t="s">
        <v>205</v>
      </c>
      <c r="C85" s="125">
        <f t="shared" si="2"/>
        <v>13</v>
      </c>
      <c r="D85" s="107">
        <f t="shared" si="3"/>
        <v>12</v>
      </c>
      <c r="E85" s="73">
        <v>4</v>
      </c>
      <c r="F85" s="73">
        <v>8</v>
      </c>
      <c r="G85" s="126">
        <v>0</v>
      </c>
      <c r="H85" s="115">
        <f t="shared" si="1"/>
        <v>1</v>
      </c>
      <c r="I85" s="72">
        <v>0</v>
      </c>
      <c r="J85" s="72">
        <v>1</v>
      </c>
      <c r="K85" s="73">
        <v>0</v>
      </c>
    </row>
    <row r="86" spans="1:11" x14ac:dyDescent="0.25">
      <c r="A86" s="909">
        <v>80</v>
      </c>
      <c r="B86" s="394" t="s">
        <v>664</v>
      </c>
      <c r="C86" s="125">
        <f t="shared" si="2"/>
        <v>11</v>
      </c>
      <c r="D86" s="107">
        <f t="shared" si="3"/>
        <v>9</v>
      </c>
      <c r="E86" s="73">
        <v>7</v>
      </c>
      <c r="F86" s="73">
        <v>2</v>
      </c>
      <c r="G86" s="126">
        <v>0</v>
      </c>
      <c r="H86" s="115">
        <f t="shared" ref="H86:H89" si="4">+I86+J86+K86</f>
        <v>2</v>
      </c>
      <c r="I86" s="72">
        <v>1</v>
      </c>
      <c r="J86" s="72">
        <v>1</v>
      </c>
      <c r="K86" s="73">
        <v>0</v>
      </c>
    </row>
    <row r="87" spans="1:11" x14ac:dyDescent="0.25">
      <c r="A87" s="909">
        <v>81</v>
      </c>
      <c r="B87" s="394" t="s">
        <v>765</v>
      </c>
      <c r="C87" s="125">
        <f t="shared" si="2"/>
        <v>4</v>
      </c>
      <c r="D87" s="107">
        <f t="shared" si="3"/>
        <v>4</v>
      </c>
      <c r="E87" s="73">
        <v>2</v>
      </c>
      <c r="F87" s="73">
        <v>2</v>
      </c>
      <c r="G87" s="126">
        <v>0</v>
      </c>
      <c r="H87" s="115">
        <f t="shared" si="4"/>
        <v>0</v>
      </c>
      <c r="I87" s="72">
        <v>0</v>
      </c>
      <c r="J87" s="72">
        <v>0</v>
      </c>
      <c r="K87" s="73">
        <v>0</v>
      </c>
    </row>
    <row r="88" spans="1:11" x14ac:dyDescent="0.25">
      <c r="A88" s="909">
        <v>82</v>
      </c>
      <c r="B88" s="394" t="s">
        <v>372</v>
      </c>
      <c r="C88" s="125">
        <f t="shared" ref="C88:C89" si="5">D88+H88</f>
        <v>4</v>
      </c>
      <c r="D88" s="107">
        <f t="shared" ref="D88:D89" si="6">+E88+F88+G88</f>
        <v>4</v>
      </c>
      <c r="E88" s="73">
        <v>0</v>
      </c>
      <c r="F88" s="73">
        <v>4</v>
      </c>
      <c r="G88" s="126">
        <v>0</v>
      </c>
      <c r="H88" s="115">
        <f t="shared" si="4"/>
        <v>0</v>
      </c>
      <c r="I88" s="73">
        <v>0</v>
      </c>
      <c r="J88" s="73">
        <v>0</v>
      </c>
      <c r="K88" s="73">
        <v>0</v>
      </c>
    </row>
    <row r="89" spans="1:11" x14ac:dyDescent="0.25">
      <c r="A89" s="376">
        <v>83</v>
      </c>
      <c r="B89" s="367" t="s">
        <v>632</v>
      </c>
      <c r="C89" s="127">
        <f t="shared" si="5"/>
        <v>66</v>
      </c>
      <c r="D89" s="109">
        <f t="shared" si="6"/>
        <v>61</v>
      </c>
      <c r="E89" s="89">
        <v>8</v>
      </c>
      <c r="F89" s="75">
        <v>51</v>
      </c>
      <c r="G89" s="128">
        <v>2</v>
      </c>
      <c r="H89" s="124">
        <f t="shared" si="4"/>
        <v>5</v>
      </c>
      <c r="I89" s="89">
        <v>0</v>
      </c>
      <c r="J89" s="75">
        <v>4</v>
      </c>
      <c r="K89" s="129">
        <v>1</v>
      </c>
    </row>
  </sheetData>
  <mergeCells count="5">
    <mergeCell ref="A3:A5"/>
    <mergeCell ref="B3:B5"/>
    <mergeCell ref="C3:C5"/>
    <mergeCell ref="D3:G3"/>
    <mergeCell ref="H3:K3"/>
  </mergeCells>
  <phoneticPr fontId="2" type="noConversion"/>
  <printOptions horizontalCentered="1"/>
  <pageMargins left="0.62992125984251968" right="0.47244094488188981" top="0.47244094488188981" bottom="0.43307086614173229" header="0.27559055118110237" footer="0.27559055118110237"/>
  <pageSetup paperSize="9" scale="64" orientation="portrait" r:id="rId1"/>
  <headerFooter alignWithMargins="0">
    <oddHeader>&amp;C20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1"/>
  <sheetViews>
    <sheetView zoomScaleNormal="100" workbookViewId="0">
      <selection activeCell="K36" sqref="K36"/>
    </sheetView>
  </sheetViews>
  <sheetFormatPr defaultColWidth="9.109375" defaultRowHeight="13.15" x14ac:dyDescent="0.25"/>
  <cols>
    <col min="1" max="1" width="11.77734375" style="54" customWidth="1"/>
    <col min="2" max="3" width="9.109375" style="54"/>
    <col min="4" max="4" width="10" style="54" customWidth="1"/>
    <col min="5" max="5" width="9.77734375" style="54" customWidth="1"/>
    <col min="6" max="6" width="11.88671875" style="54" customWidth="1"/>
    <col min="7" max="7" width="10.6640625" style="54" customWidth="1"/>
    <col min="8" max="8" width="9.6640625" style="54" customWidth="1"/>
    <col min="9" max="16384" width="9.109375" style="54"/>
  </cols>
  <sheetData>
    <row r="1" spans="1:10" x14ac:dyDescent="0.25">
      <c r="A1" s="130" t="s">
        <v>993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</row>
    <row r="6" spans="1:10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0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0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5.85" customHeight="1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6.45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5.05" x14ac:dyDescent="0.3">
      <c r="A25" s="131" t="s">
        <v>355</v>
      </c>
      <c r="B25" s="131" t="s">
        <v>441</v>
      </c>
      <c r="C25" s="131"/>
      <c r="D25" s="131"/>
      <c r="E25" s="131"/>
      <c r="F25" s="131"/>
      <c r="G25" s="131"/>
      <c r="H25" s="131"/>
      <c r="I25" s="131"/>
      <c r="J25" s="101"/>
    </row>
    <row r="26" spans="1:10" ht="15.05" x14ac:dyDescent="0.3">
      <c r="A26" s="131"/>
      <c r="B26" s="131" t="s">
        <v>859</v>
      </c>
      <c r="C26" s="131"/>
      <c r="D26" s="131"/>
      <c r="E26" s="131"/>
      <c r="F26" s="131"/>
      <c r="G26" s="131"/>
      <c r="H26" s="131"/>
      <c r="I26" s="131"/>
      <c r="J26" s="101"/>
    </row>
    <row r="27" spans="1:10" ht="15.05" x14ac:dyDescent="0.3">
      <c r="A27" s="131"/>
      <c r="B27" s="131"/>
      <c r="C27" s="131"/>
      <c r="D27" s="131"/>
      <c r="E27" s="131"/>
      <c r="F27" s="131"/>
      <c r="G27" s="131"/>
      <c r="H27" s="131"/>
      <c r="I27" s="131"/>
      <c r="J27" s="101"/>
    </row>
    <row r="28" spans="1:10" ht="15.05" x14ac:dyDescent="0.3">
      <c r="A28" s="356" t="s">
        <v>17</v>
      </c>
      <c r="B28" s="411"/>
      <c r="C28" s="411"/>
      <c r="D28" s="411"/>
      <c r="E28" s="357"/>
      <c r="F28" s="358"/>
      <c r="G28" s="1023" t="s">
        <v>46</v>
      </c>
      <c r="H28" s="1024"/>
      <c r="I28" s="1024"/>
      <c r="J28" s="1025"/>
    </row>
    <row r="29" spans="1:10" ht="15.05" x14ac:dyDescent="0.3">
      <c r="A29" s="401"/>
      <c r="B29" s="403"/>
      <c r="C29" s="403"/>
      <c r="D29" s="403"/>
      <c r="E29" s="365"/>
      <c r="F29" s="366"/>
      <c r="G29" s="1026" t="s">
        <v>442</v>
      </c>
      <c r="H29" s="1027"/>
      <c r="I29" s="1026" t="s">
        <v>439</v>
      </c>
      <c r="J29" s="1027"/>
    </row>
    <row r="30" spans="1:10" ht="15.05" x14ac:dyDescent="0.3">
      <c r="A30" s="401"/>
      <c r="B30" s="403"/>
      <c r="C30" s="403"/>
      <c r="D30" s="403"/>
      <c r="E30" s="365"/>
      <c r="F30" s="366"/>
      <c r="G30" s="1021" t="s">
        <v>443</v>
      </c>
      <c r="H30" s="1022"/>
      <c r="I30" s="1021" t="s">
        <v>442</v>
      </c>
      <c r="J30" s="1022"/>
    </row>
    <row r="31" spans="1:10" ht="15.05" x14ac:dyDescent="0.3">
      <c r="A31" s="401"/>
      <c r="B31" s="412"/>
      <c r="C31" s="403"/>
      <c r="D31" s="403"/>
      <c r="E31" s="365"/>
      <c r="F31" s="366"/>
      <c r="G31" s="1021" t="s">
        <v>440</v>
      </c>
      <c r="H31" s="1022"/>
      <c r="I31" s="1021" t="s">
        <v>445</v>
      </c>
      <c r="J31" s="1022"/>
    </row>
    <row r="32" spans="1:10" ht="15.05" x14ac:dyDescent="0.3">
      <c r="A32" s="401"/>
      <c r="B32" s="412"/>
      <c r="C32" s="403"/>
      <c r="D32" s="403"/>
      <c r="E32" s="365"/>
      <c r="F32" s="366"/>
      <c r="G32" s="1021" t="s">
        <v>444</v>
      </c>
      <c r="H32" s="1022"/>
      <c r="I32" s="1021" t="s">
        <v>446</v>
      </c>
      <c r="J32" s="1022"/>
    </row>
    <row r="33" spans="1:10" ht="15.05" x14ac:dyDescent="0.3">
      <c r="A33" s="401"/>
      <c r="B33" s="365"/>
      <c r="C33" s="365"/>
      <c r="D33" s="365"/>
      <c r="E33" s="365"/>
      <c r="F33" s="366"/>
      <c r="G33" s="413"/>
      <c r="H33" s="414"/>
      <c r="I33" s="1021" t="s">
        <v>447</v>
      </c>
      <c r="J33" s="1022"/>
    </row>
    <row r="34" spans="1:10" ht="15.05" x14ac:dyDescent="0.3">
      <c r="A34" s="401"/>
      <c r="B34" s="403"/>
      <c r="C34" s="403"/>
      <c r="D34" s="403"/>
      <c r="E34" s="365"/>
      <c r="F34" s="366"/>
      <c r="G34" s="415"/>
      <c r="H34" s="416"/>
      <c r="I34" s="1030" t="s">
        <v>315</v>
      </c>
      <c r="J34" s="1031"/>
    </row>
    <row r="35" spans="1:10" ht="52.3" customHeight="1" x14ac:dyDescent="0.25">
      <c r="A35" s="575" t="s">
        <v>594</v>
      </c>
      <c r="B35" s="1028" t="s">
        <v>767</v>
      </c>
      <c r="C35" s="1028"/>
      <c r="D35" s="1028"/>
      <c r="E35" s="1028"/>
      <c r="F35" s="1029"/>
      <c r="G35" s="133"/>
      <c r="H35" s="132">
        <v>954</v>
      </c>
      <c r="I35" s="134"/>
      <c r="J35" s="132">
        <v>222</v>
      </c>
    </row>
    <row r="36" spans="1:10" ht="44.3" customHeight="1" x14ac:dyDescent="0.25">
      <c r="A36" s="418" t="s">
        <v>7</v>
      </c>
      <c r="B36" s="1028" t="s">
        <v>766</v>
      </c>
      <c r="C36" s="1028"/>
      <c r="D36" s="1028"/>
      <c r="E36" s="1028"/>
      <c r="F36" s="1029"/>
      <c r="G36" s="135"/>
      <c r="H36" s="136">
        <v>393</v>
      </c>
      <c r="I36" s="137"/>
      <c r="J36" s="136">
        <v>125</v>
      </c>
    </row>
    <row r="37" spans="1:10" x14ac:dyDescent="0.25">
      <c r="A37" s="138"/>
    </row>
    <row r="38" spans="1:10" x14ac:dyDescent="0.25">
      <c r="A38" s="138"/>
    </row>
    <row r="39" spans="1:10" x14ac:dyDescent="0.25">
      <c r="A39" s="138"/>
    </row>
    <row r="40" spans="1:10" x14ac:dyDescent="0.25">
      <c r="A40" s="138"/>
    </row>
    <row r="41" spans="1:10" x14ac:dyDescent="0.25">
      <c r="A41" s="138"/>
    </row>
  </sheetData>
  <mergeCells count="13">
    <mergeCell ref="G32:H32"/>
    <mergeCell ref="I32:J32"/>
    <mergeCell ref="B35:F35"/>
    <mergeCell ref="B36:F36"/>
    <mergeCell ref="I33:J33"/>
    <mergeCell ref="I34:J34"/>
    <mergeCell ref="G31:H31"/>
    <mergeCell ref="I31:J31"/>
    <mergeCell ref="G28:J28"/>
    <mergeCell ref="G29:H29"/>
    <mergeCell ref="I29:J29"/>
    <mergeCell ref="G30:H30"/>
    <mergeCell ref="I30:J30"/>
  </mergeCells>
  <phoneticPr fontId="2" type="noConversion"/>
  <printOptions horizontalCentered="1"/>
  <pageMargins left="0.78740157480314965" right="0.43307086614173229" top="0.70866141732283472" bottom="0.82677165354330717" header="0.27559055118110237" footer="0.51181102362204722"/>
  <pageSetup paperSize="9" scale="90" orientation="portrait" r:id="rId1"/>
  <headerFooter alignWithMargins="0">
    <oddHeader>&amp;C21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3"/>
  <sheetViews>
    <sheetView zoomScaleNormal="100" workbookViewId="0">
      <selection activeCell="H33" sqref="H33"/>
    </sheetView>
  </sheetViews>
  <sheetFormatPr defaultColWidth="9.109375" defaultRowHeight="13.15" x14ac:dyDescent="0.25"/>
  <cols>
    <col min="1" max="1" width="13.88671875" style="54" customWidth="1"/>
    <col min="2" max="2" width="17.77734375" style="54" customWidth="1"/>
    <col min="3" max="3" width="6.77734375" style="54" customWidth="1"/>
    <col min="4" max="4" width="14.33203125" style="54" customWidth="1"/>
    <col min="5" max="6" width="14.21875" style="54" customWidth="1"/>
    <col min="7" max="7" width="13.77734375" style="54" customWidth="1"/>
    <col min="8" max="16384" width="9.109375" style="54"/>
  </cols>
  <sheetData>
    <row r="1" spans="1:10" ht="15.05" x14ac:dyDescent="0.3">
      <c r="A1" s="131" t="s">
        <v>825</v>
      </c>
      <c r="B1" s="131" t="s">
        <v>451</v>
      </c>
      <c r="C1" s="131"/>
      <c r="D1" s="131"/>
      <c r="E1" s="131"/>
      <c r="F1" s="131"/>
      <c r="G1" s="131"/>
      <c r="H1" s="131"/>
      <c r="I1" s="131"/>
      <c r="J1" s="131"/>
    </row>
    <row r="2" spans="1:10" ht="15.05" x14ac:dyDescent="0.3">
      <c r="A2" s="131"/>
      <c r="B2" s="131" t="s">
        <v>398</v>
      </c>
      <c r="C2" s="131"/>
      <c r="D2" s="131"/>
      <c r="E2" s="131"/>
      <c r="F2" s="131"/>
      <c r="G2" s="131"/>
      <c r="H2" s="131"/>
      <c r="I2" s="131"/>
      <c r="J2" s="131"/>
    </row>
    <row r="3" spans="1:10" ht="13.65" customHeight="1" x14ac:dyDescent="0.3">
      <c r="A3" s="356" t="s">
        <v>321</v>
      </c>
      <c r="B3" s="411"/>
      <c r="C3" s="709"/>
      <c r="D3" s="1009" t="s">
        <v>969</v>
      </c>
      <c r="E3" s="1009" t="s">
        <v>984</v>
      </c>
    </row>
    <row r="4" spans="1:10" ht="13.65" customHeight="1" x14ac:dyDescent="0.3">
      <c r="A4" s="401"/>
      <c r="B4" s="403"/>
      <c r="C4" s="419"/>
      <c r="D4" s="1010"/>
      <c r="E4" s="1010"/>
    </row>
    <row r="5" spans="1:10" ht="15.05" x14ac:dyDescent="0.3">
      <c r="A5" s="370" t="s">
        <v>424</v>
      </c>
      <c r="B5" s="411"/>
      <c r="C5" s="709"/>
      <c r="D5" s="805"/>
      <c r="E5" s="805"/>
    </row>
    <row r="6" spans="1:10" ht="15.05" x14ac:dyDescent="0.3">
      <c r="A6" s="364" t="s">
        <v>423</v>
      </c>
      <c r="B6" s="403"/>
      <c r="C6" s="713"/>
      <c r="D6" s="803">
        <v>638</v>
      </c>
      <c r="E6" s="803">
        <v>609</v>
      </c>
    </row>
    <row r="7" spans="1:10" ht="15.05" x14ac:dyDescent="0.3">
      <c r="A7" s="370" t="s">
        <v>5</v>
      </c>
      <c r="B7" s="411"/>
      <c r="C7" s="709"/>
      <c r="D7" s="710"/>
      <c r="E7" s="710"/>
    </row>
    <row r="8" spans="1:10" ht="15.05" x14ac:dyDescent="0.3">
      <c r="A8" s="367" t="s">
        <v>6</v>
      </c>
      <c r="B8" s="402"/>
      <c r="C8" s="419"/>
      <c r="D8" s="804">
        <v>807</v>
      </c>
      <c r="E8" s="804">
        <v>825</v>
      </c>
    </row>
    <row r="10" spans="1:10" ht="15.05" x14ac:dyDescent="0.3">
      <c r="A10" s="76" t="s">
        <v>826</v>
      </c>
      <c r="B10" s="76" t="s">
        <v>848</v>
      </c>
    </row>
    <row r="11" spans="1:10" ht="18.2" customHeight="1" x14ac:dyDescent="0.3">
      <c r="A11" s="356" t="s">
        <v>17</v>
      </c>
      <c r="B11" s="357"/>
      <c r="C11" s="806"/>
      <c r="D11" s="967" t="s">
        <v>969</v>
      </c>
      <c r="E11" s="967"/>
      <c r="F11" s="967" t="s">
        <v>984</v>
      </c>
      <c r="G11" s="967"/>
    </row>
    <row r="12" spans="1:10" ht="18.2" customHeight="1" x14ac:dyDescent="0.3">
      <c r="A12" s="541"/>
      <c r="B12" s="359"/>
      <c r="C12" s="360"/>
      <c r="D12" s="907" t="s">
        <v>843</v>
      </c>
      <c r="E12" s="907" t="s">
        <v>844</v>
      </c>
      <c r="F12" s="907" t="s">
        <v>843</v>
      </c>
      <c r="G12" s="907" t="s">
        <v>844</v>
      </c>
    </row>
    <row r="13" spans="1:10" ht="20.05" customHeight="1" x14ac:dyDescent="0.25">
      <c r="A13" s="1032" t="s">
        <v>28</v>
      </c>
      <c r="B13" s="1033"/>
      <c r="C13" s="911"/>
      <c r="D13" s="93">
        <v>41148</v>
      </c>
      <c r="E13" s="807">
        <v>32283</v>
      </c>
      <c r="F13" s="93">
        <v>40350</v>
      </c>
      <c r="G13" s="807">
        <v>31736</v>
      </c>
    </row>
    <row r="14" spans="1:10" ht="20.05" customHeight="1" x14ac:dyDescent="0.25">
      <c r="A14" s="808" t="s">
        <v>839</v>
      </c>
      <c r="B14" s="809"/>
      <c r="C14" s="363"/>
      <c r="D14" s="93">
        <v>1198</v>
      </c>
      <c r="E14" s="807">
        <v>1072</v>
      </c>
      <c r="F14" s="93">
        <v>1140</v>
      </c>
      <c r="G14" s="807">
        <v>1025</v>
      </c>
    </row>
    <row r="15" spans="1:10" ht="15.05" customHeight="1" x14ac:dyDescent="0.25">
      <c r="A15" s="808"/>
      <c r="B15" s="809"/>
      <c r="C15" s="362"/>
      <c r="D15" s="362" t="s">
        <v>868</v>
      </c>
      <c r="E15" s="363" t="s">
        <v>868</v>
      </c>
      <c r="F15" s="362" t="s">
        <v>868</v>
      </c>
      <c r="G15" s="363" t="s">
        <v>868</v>
      </c>
    </row>
    <row r="16" spans="1:10" ht="20.05" customHeight="1" x14ac:dyDescent="0.25">
      <c r="A16" s="1038" t="s">
        <v>369</v>
      </c>
      <c r="B16" s="1034" t="s">
        <v>845</v>
      </c>
      <c r="C16" s="1035"/>
      <c r="D16" s="93">
        <v>12630</v>
      </c>
      <c r="E16" s="807">
        <v>11702</v>
      </c>
      <c r="F16" s="93">
        <v>13298</v>
      </c>
      <c r="G16" s="807">
        <v>12218</v>
      </c>
    </row>
    <row r="17" spans="1:7" ht="28.2" customHeight="1" x14ac:dyDescent="0.25">
      <c r="A17" s="1039"/>
      <c r="B17" s="1036" t="s">
        <v>846</v>
      </c>
      <c r="C17" s="1037"/>
      <c r="D17" s="93">
        <v>6456</v>
      </c>
      <c r="E17" s="807">
        <v>6073</v>
      </c>
      <c r="F17" s="93">
        <v>6963</v>
      </c>
      <c r="G17" s="807">
        <v>6410</v>
      </c>
    </row>
    <row r="18" spans="1:7" ht="28.2" customHeight="1" x14ac:dyDescent="0.25">
      <c r="A18" s="1040"/>
      <c r="B18" s="1036" t="s">
        <v>847</v>
      </c>
      <c r="C18" s="1037"/>
      <c r="D18" s="93">
        <v>6915</v>
      </c>
      <c r="E18" s="807">
        <v>5729</v>
      </c>
      <c r="F18" s="93">
        <v>7495</v>
      </c>
      <c r="G18" s="807">
        <v>6120</v>
      </c>
    </row>
    <row r="19" spans="1:7" ht="12.7" customHeight="1" x14ac:dyDescent="0.3">
      <c r="A19" s="368"/>
      <c r="B19" s="368"/>
      <c r="C19" s="368"/>
      <c r="D19" s="113"/>
      <c r="E19" s="113"/>
    </row>
    <row r="20" spans="1:7" ht="15.05" customHeight="1" x14ac:dyDescent="0.3">
      <c r="A20" s="76" t="s">
        <v>595</v>
      </c>
      <c r="B20" s="76" t="s">
        <v>677</v>
      </c>
      <c r="F20" s="76"/>
    </row>
    <row r="21" spans="1:7" ht="15.05" customHeight="1" x14ac:dyDescent="0.3">
      <c r="A21" s="76"/>
      <c r="B21" s="76" t="s">
        <v>678</v>
      </c>
      <c r="F21" s="76"/>
    </row>
    <row r="22" spans="1:7" ht="15.05" x14ac:dyDescent="0.3">
      <c r="A22" s="76"/>
      <c r="B22" s="76" t="s">
        <v>679</v>
      </c>
      <c r="F22" s="76"/>
    </row>
    <row r="23" spans="1:7" ht="15.05" x14ac:dyDescent="0.3">
      <c r="A23" s="76"/>
      <c r="B23" s="76" t="s">
        <v>680</v>
      </c>
      <c r="F23" s="76"/>
    </row>
    <row r="24" spans="1:7" ht="15.65" x14ac:dyDescent="0.3">
      <c r="A24" s="810" t="s">
        <v>17</v>
      </c>
      <c r="B24" s="357"/>
      <c r="C24" s="358"/>
      <c r="D24" s="1023" t="s">
        <v>707</v>
      </c>
      <c r="E24" s="1024"/>
      <c r="F24" s="1025"/>
    </row>
    <row r="25" spans="1:7" ht="17.25" customHeight="1" x14ac:dyDescent="0.3">
      <c r="A25" s="364"/>
      <c r="B25" s="365"/>
      <c r="C25" s="366"/>
      <c r="D25" s="1023" t="s">
        <v>369</v>
      </c>
      <c r="E25" s="1025"/>
      <c r="F25" s="811" t="s">
        <v>377</v>
      </c>
    </row>
    <row r="26" spans="1:7" ht="17.25" customHeight="1" x14ac:dyDescent="0.3">
      <c r="A26" s="364"/>
      <c r="B26" s="365"/>
      <c r="C26" s="366"/>
      <c r="D26" s="915" t="s">
        <v>840</v>
      </c>
      <c r="E26" s="812" t="s">
        <v>378</v>
      </c>
      <c r="F26" s="834" t="s">
        <v>841</v>
      </c>
    </row>
    <row r="27" spans="1:7" x14ac:dyDescent="0.25">
      <c r="A27" s="364"/>
      <c r="B27" s="365"/>
      <c r="C27" s="366"/>
      <c r="D27" s="913" t="s">
        <v>842</v>
      </c>
      <c r="E27" s="813" t="s">
        <v>380</v>
      </c>
      <c r="F27" s="912" t="s">
        <v>994</v>
      </c>
    </row>
    <row r="28" spans="1:7" x14ac:dyDescent="0.25">
      <c r="A28" s="367"/>
      <c r="B28" s="359"/>
      <c r="C28" s="360"/>
      <c r="D28" s="914" t="s">
        <v>379</v>
      </c>
      <c r="E28" s="814" t="s">
        <v>379</v>
      </c>
      <c r="F28" s="396"/>
    </row>
    <row r="29" spans="1:7" ht="18" customHeight="1" thickBot="1" x14ac:dyDescent="0.35">
      <c r="A29" s="815" t="s">
        <v>28</v>
      </c>
      <c r="B29" s="115"/>
      <c r="C29" s="816"/>
      <c r="D29" s="817">
        <f>D30+D33</f>
        <v>6</v>
      </c>
      <c r="E29" s="818">
        <f>E30+E33</f>
        <v>11</v>
      </c>
      <c r="F29" s="818">
        <f>F30+F33</f>
        <v>161</v>
      </c>
    </row>
    <row r="30" spans="1:7" ht="23.95" customHeight="1" thickTop="1" thickBot="1" x14ac:dyDescent="0.35">
      <c r="A30" s="819" t="s">
        <v>381</v>
      </c>
      <c r="B30" s="820"/>
      <c r="D30" s="821">
        <f>D32+D31</f>
        <v>2</v>
      </c>
      <c r="E30" s="821">
        <f t="shared" ref="E30:F30" si="0">E32+E31</f>
        <v>6</v>
      </c>
      <c r="F30" s="822">
        <f t="shared" si="0"/>
        <v>55</v>
      </c>
    </row>
    <row r="31" spans="1:7" ht="20.05" customHeight="1" thickTop="1" x14ac:dyDescent="0.3">
      <c r="A31" s="823" t="s">
        <v>382</v>
      </c>
      <c r="B31" s="365"/>
      <c r="C31" s="824"/>
      <c r="D31" s="825">
        <v>0</v>
      </c>
      <c r="E31" s="826">
        <v>2</v>
      </c>
      <c r="F31" s="826">
        <v>1</v>
      </c>
    </row>
    <row r="32" spans="1:7" ht="20.05" customHeight="1" thickBot="1" x14ac:dyDescent="0.35">
      <c r="A32" s="827" t="s">
        <v>383</v>
      </c>
      <c r="B32" s="357"/>
      <c r="C32" s="828"/>
      <c r="D32" s="829">
        <v>2</v>
      </c>
      <c r="E32" s="830">
        <v>4</v>
      </c>
      <c r="F32" s="830">
        <v>54</v>
      </c>
    </row>
    <row r="33" spans="1:6" ht="23.95" customHeight="1" thickTop="1" thickBot="1" x14ac:dyDescent="0.35">
      <c r="A33" s="819" t="s">
        <v>314</v>
      </c>
      <c r="B33" s="831"/>
      <c r="C33" s="832"/>
      <c r="D33" s="821">
        <f>D34+D35</f>
        <v>4</v>
      </c>
      <c r="E33" s="822">
        <f>E34+E35</f>
        <v>5</v>
      </c>
      <c r="F33" s="822">
        <f>F34+F35</f>
        <v>106</v>
      </c>
    </row>
    <row r="34" spans="1:6" ht="20.05" customHeight="1" thickTop="1" x14ac:dyDescent="0.3">
      <c r="A34" s="823" t="s">
        <v>382</v>
      </c>
      <c r="B34" s="365"/>
      <c r="C34" s="563"/>
      <c r="D34" s="825">
        <v>0</v>
      </c>
      <c r="E34" s="826">
        <v>0</v>
      </c>
      <c r="F34" s="568">
        <v>0</v>
      </c>
    </row>
    <row r="35" spans="1:6" ht="20.05" customHeight="1" x14ac:dyDescent="0.3">
      <c r="A35" s="827" t="s">
        <v>383</v>
      </c>
      <c r="B35" s="362"/>
      <c r="C35" s="363"/>
      <c r="D35" s="833">
        <v>4</v>
      </c>
      <c r="E35" s="569">
        <v>5</v>
      </c>
      <c r="F35" s="569">
        <v>106</v>
      </c>
    </row>
    <row r="36" spans="1:6" ht="15.05" customHeight="1" x14ac:dyDescent="0.25"/>
    <row r="37" spans="1:6" ht="15.05" x14ac:dyDescent="0.3">
      <c r="A37" s="76" t="s">
        <v>619</v>
      </c>
      <c r="B37" s="76" t="s">
        <v>995</v>
      </c>
    </row>
    <row r="38" spans="1:6" ht="28.2" customHeight="1" x14ac:dyDescent="0.3">
      <c r="A38" s="356" t="s">
        <v>17</v>
      </c>
      <c r="B38" s="357"/>
      <c r="C38" s="363"/>
      <c r="D38" s="564" t="s">
        <v>28</v>
      </c>
      <c r="E38" s="565" t="s">
        <v>384</v>
      </c>
      <c r="F38" s="566" t="s">
        <v>385</v>
      </c>
    </row>
    <row r="39" spans="1:6" ht="20.2" customHeight="1" x14ac:dyDescent="0.3">
      <c r="A39" s="417" t="s">
        <v>28</v>
      </c>
      <c r="B39" s="399"/>
      <c r="C39" s="563"/>
      <c r="D39" s="570">
        <f>D40+D41</f>
        <v>575</v>
      </c>
      <c r="E39" s="571">
        <f>E40+E41</f>
        <v>550</v>
      </c>
      <c r="F39" s="571">
        <f>F40+F41</f>
        <v>25</v>
      </c>
    </row>
    <row r="40" spans="1:6" ht="23.95" customHeight="1" x14ac:dyDescent="0.3">
      <c r="A40" s="541" t="s">
        <v>382</v>
      </c>
      <c r="B40" s="359"/>
      <c r="C40" s="363"/>
      <c r="D40" s="572">
        <f>E40+F40</f>
        <v>18</v>
      </c>
      <c r="E40" s="568">
        <v>16</v>
      </c>
      <c r="F40" s="568">
        <v>2</v>
      </c>
    </row>
    <row r="41" spans="1:6" ht="23.95" customHeight="1" x14ac:dyDescent="0.3">
      <c r="A41" s="567" t="s">
        <v>383</v>
      </c>
      <c r="B41" s="362"/>
      <c r="C41" s="363"/>
      <c r="D41" s="570">
        <f>E41+F41</f>
        <v>557</v>
      </c>
      <c r="E41" s="569">
        <v>534</v>
      </c>
      <c r="F41" s="569">
        <v>23</v>
      </c>
    </row>
    <row r="42" spans="1:6" ht="12.7" customHeight="1" x14ac:dyDescent="0.25">
      <c r="A42" s="54" t="s">
        <v>591</v>
      </c>
      <c r="B42" s="67"/>
      <c r="C42" s="67"/>
      <c r="D42" s="67"/>
      <c r="E42" s="67"/>
    </row>
    <row r="43" spans="1:6" ht="12.7" customHeight="1" x14ac:dyDescent="0.25">
      <c r="A43" s="54" t="s">
        <v>592</v>
      </c>
    </row>
  </sheetData>
  <mergeCells count="11">
    <mergeCell ref="E3:E4"/>
    <mergeCell ref="D11:E11"/>
    <mergeCell ref="D24:F24"/>
    <mergeCell ref="D25:E25"/>
    <mergeCell ref="F11:G11"/>
    <mergeCell ref="A13:B13"/>
    <mergeCell ref="D3:D4"/>
    <mergeCell ref="B16:C16"/>
    <mergeCell ref="B17:C17"/>
    <mergeCell ref="B18:C18"/>
    <mergeCell ref="A16:A18"/>
  </mergeCells>
  <phoneticPr fontId="2" type="noConversion"/>
  <printOptions horizontalCentered="1"/>
  <pageMargins left="0.59055118110236227" right="0.51181102362204722" top="0.51181102362204722" bottom="0.27559055118110237" header="0.31496062992125984" footer="0.15748031496062992"/>
  <pageSetup paperSize="9" scale="98" orientation="portrait" r:id="rId1"/>
  <headerFooter alignWithMargins="0">
    <oddHeader>&amp;C22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J40"/>
  <sheetViews>
    <sheetView zoomScaleNormal="100" workbookViewId="0">
      <selection activeCell="M37" sqref="M37"/>
    </sheetView>
  </sheetViews>
  <sheetFormatPr defaultColWidth="9.109375" defaultRowHeight="13.15" x14ac:dyDescent="0.25"/>
  <cols>
    <col min="1" max="1" width="9.109375" style="54"/>
    <col min="2" max="2" width="9.88671875" style="54" customWidth="1"/>
    <col min="3" max="4" width="12.77734375" style="54" customWidth="1"/>
    <col min="5" max="5" width="9.77734375" style="54" customWidth="1"/>
    <col min="6" max="6" width="12.77734375" style="54" customWidth="1"/>
    <col min="7" max="7" width="13.109375" style="54" customWidth="1"/>
    <col min="8" max="8" width="11.109375" style="54" customWidth="1"/>
    <col min="9" max="10" width="12.77734375" style="54" customWidth="1"/>
    <col min="11" max="16384" width="9.109375" style="54"/>
  </cols>
  <sheetData>
    <row r="2" spans="1:10" ht="15.05" x14ac:dyDescent="0.3">
      <c r="A2" s="76" t="s">
        <v>620</v>
      </c>
      <c r="B2" s="76" t="s">
        <v>672</v>
      </c>
      <c r="I2" s="76"/>
    </row>
    <row r="3" spans="1:10" ht="15.05" x14ac:dyDescent="0.3">
      <c r="B3" s="76" t="s">
        <v>673</v>
      </c>
      <c r="I3" s="76"/>
    </row>
    <row r="4" spans="1:10" ht="15.05" x14ac:dyDescent="0.3">
      <c r="B4" s="76" t="s">
        <v>674</v>
      </c>
      <c r="I4" s="76"/>
    </row>
    <row r="5" spans="1:10" ht="15.05" x14ac:dyDescent="0.3">
      <c r="B5" s="76" t="s">
        <v>675</v>
      </c>
      <c r="I5" s="76"/>
    </row>
    <row r="6" spans="1:10" ht="15.05" x14ac:dyDescent="0.3">
      <c r="B6" s="76" t="s">
        <v>676</v>
      </c>
    </row>
    <row r="7" spans="1:10" ht="15.05" x14ac:dyDescent="0.3">
      <c r="J7" s="76"/>
    </row>
    <row r="8" spans="1:10" ht="15.05" x14ac:dyDescent="0.3">
      <c r="A8" s="835" t="s">
        <v>24</v>
      </c>
      <c r="B8" s="358"/>
      <c r="C8" s="411" t="s">
        <v>425</v>
      </c>
      <c r="D8" s="357"/>
      <c r="E8" s="811" t="s">
        <v>18</v>
      </c>
      <c r="F8" s="357" t="s">
        <v>386</v>
      </c>
      <c r="G8" s="357"/>
      <c r="H8" s="811" t="s">
        <v>18</v>
      </c>
      <c r="J8" s="76"/>
    </row>
    <row r="9" spans="1:10" ht="15.05" x14ac:dyDescent="0.3">
      <c r="A9" s="374"/>
      <c r="B9" s="366"/>
      <c r="C9" s="365"/>
      <c r="D9" s="365"/>
      <c r="E9" s="394"/>
      <c r="F9" s="365" t="s">
        <v>389</v>
      </c>
      <c r="G9" s="365"/>
      <c r="H9" s="394"/>
      <c r="J9" s="76"/>
    </row>
    <row r="10" spans="1:10" ht="17.25" customHeight="1" x14ac:dyDescent="0.3">
      <c r="A10" s="364"/>
      <c r="B10" s="366"/>
      <c r="C10" s="763" t="s">
        <v>388</v>
      </c>
      <c r="D10" s="362"/>
      <c r="E10" s="394"/>
      <c r="F10" s="763" t="s">
        <v>387</v>
      </c>
      <c r="G10" s="362"/>
      <c r="H10" s="394"/>
      <c r="J10" s="76"/>
    </row>
    <row r="11" spans="1:10" ht="17.25" customHeight="1" x14ac:dyDescent="0.3">
      <c r="A11" s="364"/>
      <c r="B11" s="366"/>
      <c r="C11" s="836">
        <v>45716</v>
      </c>
      <c r="D11" s="836">
        <v>45747</v>
      </c>
      <c r="E11" s="394"/>
      <c r="F11" s="836">
        <v>45716</v>
      </c>
      <c r="G11" s="836">
        <v>45747</v>
      </c>
      <c r="H11" s="394"/>
      <c r="J11" s="76"/>
    </row>
    <row r="12" spans="1:10" ht="18" customHeight="1" x14ac:dyDescent="0.3">
      <c r="A12" s="837" t="s">
        <v>28</v>
      </c>
      <c r="B12" s="420"/>
      <c r="C12" s="539">
        <v>166</v>
      </c>
      <c r="D12" s="539">
        <f>D13+D14+D15+D16+D17+D18+D19+D20+D21+D22+D23</f>
        <v>161</v>
      </c>
      <c r="E12" s="539">
        <f>D12-C12</f>
        <v>-5</v>
      </c>
      <c r="F12" s="111">
        <v>575</v>
      </c>
      <c r="G12" s="111">
        <f>G13+G14+G15+G16+G17+G18+G19+G20+G21+G22+G23</f>
        <v>575</v>
      </c>
      <c r="H12" s="539">
        <f>G12-F12</f>
        <v>0</v>
      </c>
    </row>
    <row r="13" spans="1:10" ht="18" customHeight="1" x14ac:dyDescent="0.3">
      <c r="A13" s="838" t="s">
        <v>30</v>
      </c>
      <c r="B13" s="701"/>
      <c r="C13" s="73">
        <v>22</v>
      </c>
      <c r="D13" s="73">
        <v>20</v>
      </c>
      <c r="E13" s="542">
        <f t="shared" ref="E13:E23" si="0">D13-C13</f>
        <v>-2</v>
      </c>
      <c r="F13" s="73">
        <v>84</v>
      </c>
      <c r="G13" s="73">
        <v>85</v>
      </c>
      <c r="H13" s="542">
        <f t="shared" ref="H13:H23" si="1">G13-F13</f>
        <v>1</v>
      </c>
    </row>
    <row r="14" spans="1:10" ht="18" customHeight="1" x14ac:dyDescent="0.3">
      <c r="A14" s="823" t="s">
        <v>32</v>
      </c>
      <c r="B14" s="701"/>
      <c r="C14" s="73">
        <v>17</v>
      </c>
      <c r="D14" s="73">
        <v>16</v>
      </c>
      <c r="E14" s="542">
        <f t="shared" si="0"/>
        <v>-1</v>
      </c>
      <c r="F14" s="73">
        <v>76</v>
      </c>
      <c r="G14" s="73">
        <v>76</v>
      </c>
      <c r="H14" s="542">
        <f t="shared" si="1"/>
        <v>0</v>
      </c>
    </row>
    <row r="15" spans="1:10" ht="18" customHeight="1" x14ac:dyDescent="0.3">
      <c r="A15" s="823" t="s">
        <v>33</v>
      </c>
      <c r="B15" s="701"/>
      <c r="C15" s="73">
        <v>22</v>
      </c>
      <c r="D15" s="73">
        <v>21</v>
      </c>
      <c r="E15" s="542">
        <f t="shared" si="0"/>
        <v>-1</v>
      </c>
      <c r="F15" s="73">
        <v>74</v>
      </c>
      <c r="G15" s="73">
        <v>73</v>
      </c>
      <c r="H15" s="542">
        <f t="shared" si="1"/>
        <v>-1</v>
      </c>
    </row>
    <row r="16" spans="1:10" ht="18" customHeight="1" x14ac:dyDescent="0.3">
      <c r="A16" s="823" t="s">
        <v>34</v>
      </c>
      <c r="B16" s="701"/>
      <c r="C16" s="73">
        <v>1</v>
      </c>
      <c r="D16" s="73">
        <v>0</v>
      </c>
      <c r="E16" s="542">
        <f t="shared" si="0"/>
        <v>-1</v>
      </c>
      <c r="F16" s="73">
        <v>26</v>
      </c>
      <c r="G16" s="73">
        <v>26</v>
      </c>
      <c r="H16" s="542">
        <f t="shared" si="1"/>
        <v>0</v>
      </c>
    </row>
    <row r="17" spans="1:10" ht="18" customHeight="1" x14ac:dyDescent="0.3">
      <c r="A17" s="823" t="s">
        <v>35</v>
      </c>
      <c r="B17" s="701"/>
      <c r="C17" s="73">
        <v>11</v>
      </c>
      <c r="D17" s="73">
        <v>11</v>
      </c>
      <c r="E17" s="542">
        <f t="shared" si="0"/>
        <v>0</v>
      </c>
      <c r="F17" s="73">
        <v>18</v>
      </c>
      <c r="G17" s="73">
        <v>19</v>
      </c>
      <c r="H17" s="542">
        <f t="shared" si="1"/>
        <v>1</v>
      </c>
    </row>
    <row r="18" spans="1:10" ht="18" customHeight="1" x14ac:dyDescent="0.3">
      <c r="A18" s="823" t="s">
        <v>36</v>
      </c>
      <c r="B18" s="701"/>
      <c r="C18" s="73">
        <v>12</v>
      </c>
      <c r="D18" s="73">
        <v>13</v>
      </c>
      <c r="E18" s="542">
        <f>D18-C18</f>
        <v>1</v>
      </c>
      <c r="F18" s="73">
        <v>29</v>
      </c>
      <c r="G18" s="73">
        <v>28</v>
      </c>
      <c r="H18" s="542">
        <f t="shared" si="1"/>
        <v>-1</v>
      </c>
    </row>
    <row r="19" spans="1:10" ht="18" customHeight="1" x14ac:dyDescent="0.3">
      <c r="A19" s="823" t="s">
        <v>37</v>
      </c>
      <c r="B19" s="701"/>
      <c r="C19" s="73">
        <v>14</v>
      </c>
      <c r="D19" s="73">
        <v>12</v>
      </c>
      <c r="E19" s="542">
        <f t="shared" si="0"/>
        <v>-2</v>
      </c>
      <c r="F19" s="73">
        <v>65</v>
      </c>
      <c r="G19" s="73">
        <v>65</v>
      </c>
      <c r="H19" s="542">
        <f t="shared" si="1"/>
        <v>0</v>
      </c>
    </row>
    <row r="20" spans="1:10" ht="18" customHeight="1" x14ac:dyDescent="0.3">
      <c r="A20" s="823" t="s">
        <v>38</v>
      </c>
      <c r="B20" s="701"/>
      <c r="C20" s="73">
        <v>26</v>
      </c>
      <c r="D20" s="73">
        <v>27</v>
      </c>
      <c r="E20" s="542">
        <f t="shared" si="0"/>
        <v>1</v>
      </c>
      <c r="F20" s="73">
        <v>71</v>
      </c>
      <c r="G20" s="73">
        <v>72</v>
      </c>
      <c r="H20" s="542">
        <f t="shared" si="1"/>
        <v>1</v>
      </c>
    </row>
    <row r="21" spans="1:10" ht="18" customHeight="1" x14ac:dyDescent="0.3">
      <c r="A21" s="823" t="s">
        <v>39</v>
      </c>
      <c r="B21" s="701"/>
      <c r="C21" s="73">
        <v>10</v>
      </c>
      <c r="D21" s="73">
        <v>10</v>
      </c>
      <c r="E21" s="542">
        <f t="shared" si="0"/>
        <v>0</v>
      </c>
      <c r="F21" s="73">
        <v>59</v>
      </c>
      <c r="G21" s="73">
        <v>59</v>
      </c>
      <c r="H21" s="542">
        <f t="shared" si="1"/>
        <v>0</v>
      </c>
    </row>
    <row r="22" spans="1:10" ht="18" customHeight="1" x14ac:dyDescent="0.3">
      <c r="A22" s="823" t="s">
        <v>40</v>
      </c>
      <c r="B22" s="701"/>
      <c r="C22" s="73">
        <v>12</v>
      </c>
      <c r="D22" s="73">
        <v>12</v>
      </c>
      <c r="E22" s="542">
        <f t="shared" si="0"/>
        <v>0</v>
      </c>
      <c r="F22" s="73">
        <v>28</v>
      </c>
      <c r="G22" s="73">
        <v>28</v>
      </c>
      <c r="H22" s="542">
        <f t="shared" si="1"/>
        <v>0</v>
      </c>
    </row>
    <row r="23" spans="1:10" ht="18" customHeight="1" x14ac:dyDescent="0.3">
      <c r="A23" s="839" t="s">
        <v>42</v>
      </c>
      <c r="B23" s="840"/>
      <c r="C23" s="75">
        <v>19</v>
      </c>
      <c r="D23" s="75">
        <v>19</v>
      </c>
      <c r="E23" s="543">
        <f t="shared" si="0"/>
        <v>0</v>
      </c>
      <c r="F23" s="75">
        <v>45</v>
      </c>
      <c r="G23" s="75">
        <v>44</v>
      </c>
      <c r="H23" s="543">
        <f t="shared" si="1"/>
        <v>-1</v>
      </c>
    </row>
    <row r="24" spans="1:10" x14ac:dyDescent="0.25">
      <c r="A24" s="87"/>
    </row>
    <row r="25" spans="1:10" ht="15.05" x14ac:dyDescent="0.3">
      <c r="A25" s="113" t="s">
        <v>827</v>
      </c>
      <c r="B25" s="76" t="s">
        <v>596</v>
      </c>
    </row>
    <row r="26" spans="1:10" ht="15.05" x14ac:dyDescent="0.3">
      <c r="B26" s="76" t="s">
        <v>996</v>
      </c>
    </row>
    <row r="28" spans="1:10" ht="24.75" customHeight="1" x14ac:dyDescent="0.25">
      <c r="A28" s="421" t="s">
        <v>17</v>
      </c>
      <c r="B28" s="422"/>
      <c r="C28" s="423"/>
      <c r="D28" s="424" t="s">
        <v>28</v>
      </c>
      <c r="E28" s="985" t="s">
        <v>597</v>
      </c>
      <c r="F28" s="1045"/>
      <c r="G28" s="986"/>
      <c r="H28" s="1046" t="s">
        <v>598</v>
      </c>
      <c r="I28" s="1046"/>
      <c r="J28" s="1047"/>
    </row>
    <row r="29" spans="1:10" ht="26.3" customHeight="1" x14ac:dyDescent="0.25">
      <c r="A29" s="425"/>
      <c r="B29" s="426"/>
      <c r="C29" s="400"/>
      <c r="D29" s="427"/>
      <c r="E29" s="424" t="s">
        <v>25</v>
      </c>
      <c r="F29" s="910" t="s">
        <v>304</v>
      </c>
      <c r="G29" s="910" t="s">
        <v>311</v>
      </c>
      <c r="H29" s="424" t="s">
        <v>25</v>
      </c>
      <c r="I29" s="910" t="s">
        <v>304</v>
      </c>
      <c r="J29" s="910" t="s">
        <v>311</v>
      </c>
    </row>
    <row r="30" spans="1:10" ht="26.3" customHeight="1" x14ac:dyDescent="0.25">
      <c r="A30" s="139" t="s">
        <v>28</v>
      </c>
      <c r="B30" s="140"/>
      <c r="C30" s="141"/>
      <c r="D30" s="142">
        <f>E30+H30</f>
        <v>4591</v>
      </c>
      <c r="E30" s="142">
        <f t="shared" ref="E30:E39" si="2">F30+G30</f>
        <v>4476</v>
      </c>
      <c r="F30" s="142">
        <f>F31+F34+F37</f>
        <v>186</v>
      </c>
      <c r="G30" s="142">
        <f>G31+G34+G37</f>
        <v>4290</v>
      </c>
      <c r="H30" s="142">
        <f>I30+J30</f>
        <v>115</v>
      </c>
      <c r="I30" s="142">
        <f>I31+I34+I37</f>
        <v>7</v>
      </c>
      <c r="J30" s="142">
        <f>J31+J34+J37</f>
        <v>108</v>
      </c>
    </row>
    <row r="31" spans="1:10" ht="23.95" customHeight="1" x14ac:dyDescent="0.25">
      <c r="A31" s="1048" t="s">
        <v>21</v>
      </c>
      <c r="B31" s="428" t="s">
        <v>25</v>
      </c>
      <c r="C31" s="358"/>
      <c r="D31" s="430">
        <f>E31+H31</f>
        <v>1184</v>
      </c>
      <c r="E31" s="430">
        <f t="shared" si="2"/>
        <v>1117</v>
      </c>
      <c r="F31" s="430">
        <f>F32+F33</f>
        <v>68</v>
      </c>
      <c r="G31" s="430">
        <f>G32+G33</f>
        <v>1049</v>
      </c>
      <c r="H31" s="430">
        <f>I31+J31</f>
        <v>67</v>
      </c>
      <c r="I31" s="430">
        <f>I32+I33</f>
        <v>4</v>
      </c>
      <c r="J31" s="430">
        <f>J32+J33</f>
        <v>63</v>
      </c>
    </row>
    <row r="32" spans="1:10" ht="26.3" customHeight="1" x14ac:dyDescent="0.25">
      <c r="A32" s="1041"/>
      <c r="B32" s="1036" t="s">
        <v>599</v>
      </c>
      <c r="C32" s="1037"/>
      <c r="D32" s="143">
        <f t="shared" ref="D32:D39" si="3">E32+H32</f>
        <v>0</v>
      </c>
      <c r="E32" s="105">
        <f t="shared" si="2"/>
        <v>0</v>
      </c>
      <c r="F32" s="93">
        <v>0</v>
      </c>
      <c r="G32" s="93">
        <v>0</v>
      </c>
      <c r="H32" s="105">
        <f t="shared" ref="H32:H39" si="4">I32+J32</f>
        <v>0</v>
      </c>
      <c r="I32" s="93">
        <v>0</v>
      </c>
      <c r="J32" s="93">
        <v>0</v>
      </c>
    </row>
    <row r="33" spans="1:10" ht="25.55" customHeight="1" x14ac:dyDescent="0.25">
      <c r="A33" s="1041"/>
      <c r="B33" s="1043" t="s">
        <v>600</v>
      </c>
      <c r="C33" s="1044"/>
      <c r="D33" s="143">
        <f t="shared" si="3"/>
        <v>1184</v>
      </c>
      <c r="E33" s="105">
        <f t="shared" si="2"/>
        <v>1117</v>
      </c>
      <c r="F33" s="93">
        <v>68</v>
      </c>
      <c r="G33" s="93">
        <v>1049</v>
      </c>
      <c r="H33" s="105">
        <f t="shared" si="4"/>
        <v>67</v>
      </c>
      <c r="I33" s="93">
        <v>4</v>
      </c>
      <c r="J33" s="93">
        <v>63</v>
      </c>
    </row>
    <row r="34" spans="1:10" ht="23.35" customHeight="1" x14ac:dyDescent="0.25">
      <c r="A34" s="1049" t="s">
        <v>22</v>
      </c>
      <c r="B34" s="428" t="s">
        <v>25</v>
      </c>
      <c r="C34" s="358"/>
      <c r="D34" s="430">
        <f t="shared" si="3"/>
        <v>3407</v>
      </c>
      <c r="E34" s="430">
        <f t="shared" si="2"/>
        <v>3359</v>
      </c>
      <c r="F34" s="430">
        <f>F35+F36</f>
        <v>118</v>
      </c>
      <c r="G34" s="430">
        <f>G35+G36</f>
        <v>3241</v>
      </c>
      <c r="H34" s="430">
        <f t="shared" si="4"/>
        <v>48</v>
      </c>
      <c r="I34" s="430">
        <f>I35+I36</f>
        <v>3</v>
      </c>
      <c r="J34" s="430">
        <f>J35+J36</f>
        <v>45</v>
      </c>
    </row>
    <row r="35" spans="1:10" ht="25.55" customHeight="1" x14ac:dyDescent="0.25">
      <c r="A35" s="1050"/>
      <c r="B35" s="1036" t="s">
        <v>599</v>
      </c>
      <c r="C35" s="1037"/>
      <c r="D35" s="143">
        <f t="shared" si="3"/>
        <v>9</v>
      </c>
      <c r="E35" s="105">
        <f t="shared" si="2"/>
        <v>9</v>
      </c>
      <c r="F35" s="93">
        <v>0</v>
      </c>
      <c r="G35" s="93">
        <v>9</v>
      </c>
      <c r="H35" s="105">
        <f t="shared" si="4"/>
        <v>0</v>
      </c>
      <c r="I35" s="93">
        <v>0</v>
      </c>
      <c r="J35" s="93">
        <v>0</v>
      </c>
    </row>
    <row r="36" spans="1:10" ht="25.55" customHeight="1" x14ac:dyDescent="0.25">
      <c r="A36" s="1051"/>
      <c r="B36" s="1043" t="s">
        <v>600</v>
      </c>
      <c r="C36" s="1044"/>
      <c r="D36" s="143">
        <f t="shared" si="3"/>
        <v>3398</v>
      </c>
      <c r="E36" s="105">
        <f t="shared" si="2"/>
        <v>3350</v>
      </c>
      <c r="F36" s="93">
        <v>118</v>
      </c>
      <c r="G36" s="93">
        <v>3232</v>
      </c>
      <c r="H36" s="105">
        <f t="shared" si="4"/>
        <v>48</v>
      </c>
      <c r="I36" s="93">
        <v>3</v>
      </c>
      <c r="J36" s="93">
        <v>45</v>
      </c>
    </row>
    <row r="37" spans="1:10" ht="23.35" customHeight="1" x14ac:dyDescent="0.25">
      <c r="A37" s="1041" t="s">
        <v>23</v>
      </c>
      <c r="B37" s="429" t="s">
        <v>25</v>
      </c>
      <c r="C37" s="366"/>
      <c r="D37" s="430">
        <f t="shared" si="3"/>
        <v>0</v>
      </c>
      <c r="E37" s="430">
        <f t="shared" si="2"/>
        <v>0</v>
      </c>
      <c r="F37" s="430">
        <f>F38+F39</f>
        <v>0</v>
      </c>
      <c r="G37" s="430">
        <f>G38+G39</f>
        <v>0</v>
      </c>
      <c r="H37" s="430">
        <f t="shared" si="4"/>
        <v>0</v>
      </c>
      <c r="I37" s="430">
        <f>I38+I39</f>
        <v>0</v>
      </c>
      <c r="J37" s="430">
        <f>J38+J39</f>
        <v>0</v>
      </c>
    </row>
    <row r="38" spans="1:10" ht="25.55" customHeight="1" x14ac:dyDescent="0.25">
      <c r="A38" s="1041"/>
      <c r="B38" s="1036" t="s">
        <v>599</v>
      </c>
      <c r="C38" s="1037"/>
      <c r="D38" s="143">
        <f t="shared" si="3"/>
        <v>0</v>
      </c>
      <c r="E38" s="105">
        <f t="shared" si="2"/>
        <v>0</v>
      </c>
      <c r="F38" s="93">
        <v>0</v>
      </c>
      <c r="G38" s="93">
        <v>0</v>
      </c>
      <c r="H38" s="105">
        <f t="shared" si="4"/>
        <v>0</v>
      </c>
      <c r="I38" s="93">
        <v>0</v>
      </c>
      <c r="J38" s="93">
        <v>0</v>
      </c>
    </row>
    <row r="39" spans="1:10" ht="25.55" customHeight="1" x14ac:dyDescent="0.25">
      <c r="A39" s="1042"/>
      <c r="B39" s="1043" t="s">
        <v>600</v>
      </c>
      <c r="C39" s="1044"/>
      <c r="D39" s="144">
        <f t="shared" si="3"/>
        <v>0</v>
      </c>
      <c r="E39" s="93">
        <f t="shared" si="2"/>
        <v>0</v>
      </c>
      <c r="F39" s="75">
        <v>0</v>
      </c>
      <c r="G39" s="75">
        <v>0</v>
      </c>
      <c r="H39" s="93">
        <f t="shared" si="4"/>
        <v>0</v>
      </c>
      <c r="I39" s="75">
        <v>0</v>
      </c>
      <c r="J39" s="75">
        <v>0</v>
      </c>
    </row>
    <row r="40" spans="1:10" x14ac:dyDescent="0.25">
      <c r="A40" s="138" t="s">
        <v>601</v>
      </c>
    </row>
  </sheetData>
  <mergeCells count="11">
    <mergeCell ref="A37:A39"/>
    <mergeCell ref="B38:C38"/>
    <mergeCell ref="B39:C39"/>
    <mergeCell ref="E28:G28"/>
    <mergeCell ref="H28:J28"/>
    <mergeCell ref="A31:A33"/>
    <mergeCell ref="B32:C32"/>
    <mergeCell ref="B33:C33"/>
    <mergeCell ref="A34:A36"/>
    <mergeCell ref="B35:C35"/>
    <mergeCell ref="B36:C36"/>
  </mergeCells>
  <phoneticPr fontId="2" type="noConversion"/>
  <printOptions horizontalCentered="1"/>
  <pageMargins left="0.51181102362204722" right="0.27559055118110237" top="0.70866141732283472" bottom="0.98425196850393704" header="0.39370078740157483" footer="0.51181102362204722"/>
  <pageSetup paperSize="9" scale="83" orientation="portrait" r:id="rId1"/>
  <headerFooter alignWithMargins="0">
    <oddHeader>&amp;C23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0"/>
  <sheetViews>
    <sheetView zoomScaleNormal="100" workbookViewId="0">
      <selection activeCell="H6" sqref="H6"/>
    </sheetView>
  </sheetViews>
  <sheetFormatPr defaultColWidth="9.109375" defaultRowHeight="13.15" x14ac:dyDescent="0.25"/>
  <cols>
    <col min="1" max="1" width="10.77734375" style="54" customWidth="1"/>
    <col min="2" max="2" width="11" style="54" customWidth="1"/>
    <col min="3" max="3" width="9.77734375" style="54" customWidth="1"/>
    <col min="4" max="4" width="9.109375" style="54"/>
    <col min="5" max="5" width="11.33203125" style="54" customWidth="1"/>
    <col min="6" max="6" width="11.77734375" style="54" customWidth="1"/>
    <col min="7" max="7" width="10.6640625" style="54" customWidth="1"/>
    <col min="8" max="8" width="10.21875" style="54" customWidth="1"/>
    <col min="9" max="9" width="9.33203125" style="54" customWidth="1"/>
    <col min="10" max="10" width="9.6640625" style="54" customWidth="1"/>
    <col min="11" max="16384" width="9.109375" style="54"/>
  </cols>
  <sheetData>
    <row r="1" spans="1:9" ht="15.05" x14ac:dyDescent="0.25">
      <c r="A1" s="79" t="s">
        <v>828</v>
      </c>
    </row>
    <row r="2" spans="1:9" ht="15.85" customHeight="1" x14ac:dyDescent="0.25"/>
    <row r="3" spans="1:9" x14ac:dyDescent="0.25">
      <c r="A3" s="370" t="s">
        <v>206</v>
      </c>
      <c r="B3" s="357"/>
      <c r="C3" s="357"/>
      <c r="D3" s="357"/>
      <c r="E3" s="357"/>
      <c r="F3" s="357"/>
      <c r="G3" s="381" t="s">
        <v>686</v>
      </c>
      <c r="H3" s="362"/>
      <c r="I3" s="908" t="s">
        <v>207</v>
      </c>
    </row>
    <row r="4" spans="1:9" x14ac:dyDescent="0.25">
      <c r="A4" s="367"/>
      <c r="B4" s="359"/>
      <c r="C4" s="359"/>
      <c r="D4" s="359"/>
      <c r="E4" s="359"/>
      <c r="F4" s="359"/>
      <c r="G4" s="531">
        <v>45716</v>
      </c>
      <c r="H4" s="531">
        <v>45747</v>
      </c>
      <c r="I4" s="396"/>
    </row>
    <row r="5" spans="1:9" x14ac:dyDescent="0.25">
      <c r="A5" s="364" t="s">
        <v>19</v>
      </c>
      <c r="B5" s="365"/>
      <c r="C5" s="365"/>
      <c r="D5" s="365"/>
      <c r="E5" s="365"/>
      <c r="F5" s="365"/>
      <c r="G5" s="532">
        <v>16704</v>
      </c>
      <c r="H5" s="635">
        <f>SUM(H7:H16)</f>
        <v>16547</v>
      </c>
      <c r="I5" s="544">
        <f t="shared" ref="I5:I14" si="0">+H5-G5</f>
        <v>-157</v>
      </c>
    </row>
    <row r="6" spans="1:9" x14ac:dyDescent="0.25">
      <c r="A6" s="367"/>
      <c r="B6" s="359" t="s">
        <v>723</v>
      </c>
      <c r="C6" s="359"/>
      <c r="D6" s="359"/>
      <c r="E6" s="359"/>
      <c r="F6" s="359"/>
      <c r="G6" s="377">
        <v>3</v>
      </c>
      <c r="H6" s="377">
        <v>5</v>
      </c>
      <c r="I6" s="378">
        <f t="shared" si="0"/>
        <v>2</v>
      </c>
    </row>
    <row r="7" spans="1:9" x14ac:dyDescent="0.25">
      <c r="A7" s="374" t="s">
        <v>789</v>
      </c>
      <c r="B7" s="365"/>
      <c r="C7" s="365"/>
      <c r="D7" s="365"/>
      <c r="E7" s="365"/>
      <c r="F7" s="365"/>
      <c r="G7" s="72">
        <v>1067</v>
      </c>
      <c r="H7" s="72">
        <v>978</v>
      </c>
      <c r="I7" s="73">
        <f t="shared" si="0"/>
        <v>-89</v>
      </c>
    </row>
    <row r="8" spans="1:9" x14ac:dyDescent="0.25">
      <c r="A8" s="374" t="s">
        <v>350</v>
      </c>
      <c r="B8" s="365"/>
      <c r="C8" s="365"/>
      <c r="D8" s="365"/>
      <c r="E8" s="365"/>
      <c r="F8" s="365"/>
      <c r="G8" s="72">
        <v>0</v>
      </c>
      <c r="H8" s="72">
        <v>0</v>
      </c>
      <c r="I8" s="73">
        <f t="shared" si="0"/>
        <v>0</v>
      </c>
    </row>
    <row r="9" spans="1:9" x14ac:dyDescent="0.25">
      <c r="A9" s="374" t="s">
        <v>790</v>
      </c>
      <c r="B9" s="365"/>
      <c r="C9" s="365"/>
      <c r="D9" s="365"/>
      <c r="E9" s="365"/>
      <c r="F9" s="365"/>
      <c r="G9" s="72">
        <v>0</v>
      </c>
      <c r="H9" s="72">
        <v>0</v>
      </c>
      <c r="I9" s="73">
        <f t="shared" si="0"/>
        <v>0</v>
      </c>
    </row>
    <row r="10" spans="1:9" x14ac:dyDescent="0.25">
      <c r="A10" s="374" t="s">
        <v>208</v>
      </c>
      <c r="B10" s="365"/>
      <c r="C10" s="365"/>
      <c r="D10" s="365"/>
      <c r="E10" s="365"/>
      <c r="F10" s="365"/>
      <c r="G10" s="72">
        <v>0</v>
      </c>
      <c r="H10" s="72">
        <v>0</v>
      </c>
      <c r="I10" s="73">
        <f t="shared" si="0"/>
        <v>0</v>
      </c>
    </row>
    <row r="11" spans="1:9" x14ac:dyDescent="0.25">
      <c r="A11" s="374" t="s">
        <v>456</v>
      </c>
      <c r="B11" s="365"/>
      <c r="C11" s="365"/>
      <c r="D11" s="365"/>
      <c r="E11" s="365"/>
      <c r="F11" s="365"/>
      <c r="G11" s="72">
        <v>7676</v>
      </c>
      <c r="H11" s="72">
        <v>7714</v>
      </c>
      <c r="I11" s="73">
        <f t="shared" si="0"/>
        <v>38</v>
      </c>
    </row>
    <row r="12" spans="1:9" x14ac:dyDescent="0.25">
      <c r="A12" s="374" t="s">
        <v>463</v>
      </c>
      <c r="B12" s="365"/>
      <c r="C12" s="365"/>
      <c r="D12" s="365"/>
      <c r="E12" s="365"/>
      <c r="F12" s="365"/>
      <c r="G12" s="545">
        <v>0</v>
      </c>
      <c r="H12" s="545">
        <v>0</v>
      </c>
      <c r="I12" s="545">
        <f t="shared" si="0"/>
        <v>0</v>
      </c>
    </row>
    <row r="13" spans="1:9" x14ac:dyDescent="0.25">
      <c r="A13" s="374" t="s">
        <v>464</v>
      </c>
      <c r="B13" s="365"/>
      <c r="C13" s="365"/>
      <c r="D13" s="365"/>
      <c r="E13" s="365"/>
      <c r="F13" s="365"/>
      <c r="G13" s="545">
        <v>46</v>
      </c>
      <c r="H13" s="545">
        <v>42</v>
      </c>
      <c r="I13" s="545">
        <f t="shared" si="0"/>
        <v>-4</v>
      </c>
    </row>
    <row r="14" spans="1:9" x14ac:dyDescent="0.25">
      <c r="A14" s="374" t="s">
        <v>465</v>
      </c>
      <c r="B14" s="365"/>
      <c r="C14" s="365"/>
      <c r="D14" s="365"/>
      <c r="E14" s="365"/>
      <c r="F14" s="365"/>
      <c r="G14" s="545">
        <v>0</v>
      </c>
      <c r="H14" s="545">
        <v>0</v>
      </c>
      <c r="I14" s="545">
        <f t="shared" si="0"/>
        <v>0</v>
      </c>
    </row>
    <row r="15" spans="1:9" x14ac:dyDescent="0.25">
      <c r="A15" s="374" t="s">
        <v>466</v>
      </c>
      <c r="B15" s="546"/>
      <c r="C15" s="546"/>
      <c r="D15" s="546"/>
      <c r="E15" s="546"/>
      <c r="F15" s="547"/>
      <c r="G15" s="72"/>
      <c r="H15" s="72"/>
      <c r="I15" s="73"/>
    </row>
    <row r="16" spans="1:9" ht="13.8" thickBot="1" x14ac:dyDescent="0.3">
      <c r="A16" s="548" t="s">
        <v>467</v>
      </c>
      <c r="B16" s="549"/>
      <c r="C16" s="549"/>
      <c r="D16" s="549"/>
      <c r="E16" s="549"/>
      <c r="F16" s="549"/>
      <c r="G16" s="550">
        <v>7915</v>
      </c>
      <c r="H16" s="550">
        <v>7813</v>
      </c>
      <c r="I16" s="551">
        <f>+H16-G16</f>
        <v>-102</v>
      </c>
    </row>
    <row r="17" spans="1:9" ht="13.8" thickTop="1" x14ac:dyDescent="0.25">
      <c r="A17" s="552" t="s">
        <v>466</v>
      </c>
      <c r="B17" s="365"/>
      <c r="C17" s="365"/>
      <c r="D17" s="365"/>
      <c r="E17" s="365"/>
      <c r="F17" s="365"/>
      <c r="G17" s="72"/>
      <c r="H17" s="72"/>
      <c r="I17" s="73"/>
    </row>
    <row r="18" spans="1:9" x14ac:dyDescent="0.25">
      <c r="A18" s="553" t="s">
        <v>708</v>
      </c>
      <c r="B18" s="359"/>
      <c r="C18" s="359"/>
      <c r="D18" s="359"/>
      <c r="E18" s="359"/>
      <c r="F18" s="359"/>
      <c r="G18" s="74">
        <v>4234</v>
      </c>
      <c r="H18" s="74">
        <v>4190</v>
      </c>
      <c r="I18" s="75">
        <f>+H18-G18</f>
        <v>-44</v>
      </c>
    </row>
    <row r="19" spans="1:9" x14ac:dyDescent="0.25">
      <c r="A19" s="145"/>
    </row>
    <row r="20" spans="1:9" x14ac:dyDescent="0.25">
      <c r="A20" s="146"/>
      <c r="B20" s="87"/>
      <c r="C20" s="87"/>
      <c r="D20" s="87"/>
      <c r="E20" s="87"/>
      <c r="F20" s="87"/>
      <c r="G20" s="67"/>
      <c r="H20" s="67"/>
      <c r="I20" s="67"/>
    </row>
    <row r="21" spans="1:9" ht="15.05" x14ac:dyDescent="0.25">
      <c r="A21" s="79" t="s">
        <v>829</v>
      </c>
    </row>
    <row r="23" spans="1:9" x14ac:dyDescent="0.25">
      <c r="A23" s="370" t="s">
        <v>17</v>
      </c>
      <c r="B23" s="357"/>
      <c r="C23" s="357"/>
      <c r="D23" s="357"/>
      <c r="E23" s="357"/>
      <c r="F23" s="357"/>
      <c r="G23" s="381" t="s">
        <v>686</v>
      </c>
      <c r="H23" s="362"/>
      <c r="I23" s="908" t="s">
        <v>207</v>
      </c>
    </row>
    <row r="24" spans="1:9" x14ac:dyDescent="0.25">
      <c r="A24" s="367"/>
      <c r="B24" s="359"/>
      <c r="C24" s="359"/>
      <c r="D24" s="359"/>
      <c r="E24" s="359"/>
      <c r="F24" s="359"/>
      <c r="G24" s="531">
        <v>45716</v>
      </c>
      <c r="H24" s="531">
        <v>45747</v>
      </c>
      <c r="I24" s="396"/>
    </row>
    <row r="25" spans="1:9" x14ac:dyDescent="0.25">
      <c r="A25" s="367" t="s">
        <v>209</v>
      </c>
      <c r="B25" s="359"/>
      <c r="C25" s="359"/>
      <c r="D25" s="359"/>
      <c r="E25" s="359"/>
      <c r="F25" s="359"/>
      <c r="G25" s="377">
        <v>46286</v>
      </c>
      <c r="H25" s="636">
        <f>SUM(H26:H40)</f>
        <v>46765</v>
      </c>
      <c r="I25" s="378">
        <f>+H25-G25</f>
        <v>479</v>
      </c>
    </row>
    <row r="26" spans="1:9" x14ac:dyDescent="0.25">
      <c r="A26" s="364"/>
      <c r="B26" s="365"/>
      <c r="C26" s="540" t="s">
        <v>302</v>
      </c>
      <c r="D26" s="365"/>
      <c r="E26" s="365"/>
      <c r="F26" s="365"/>
      <c r="G26" s="534">
        <v>356</v>
      </c>
      <c r="H26" s="534">
        <v>375</v>
      </c>
      <c r="I26" s="542">
        <f>+H26-G26</f>
        <v>19</v>
      </c>
    </row>
    <row r="27" spans="1:9" x14ac:dyDescent="0.25">
      <c r="A27" s="364" t="s">
        <v>210</v>
      </c>
      <c r="B27" s="365"/>
      <c r="C27" s="540" t="s">
        <v>629</v>
      </c>
      <c r="D27" s="365"/>
      <c r="E27" s="365"/>
      <c r="F27" s="365"/>
      <c r="G27" s="534">
        <v>110</v>
      </c>
      <c r="H27" s="534">
        <v>116</v>
      </c>
      <c r="I27" s="542">
        <f>+H27-G27</f>
        <v>6</v>
      </c>
    </row>
    <row r="28" spans="1:9" x14ac:dyDescent="0.25">
      <c r="A28" s="364" t="s">
        <v>336</v>
      </c>
      <c r="B28" s="365"/>
      <c r="C28" s="540" t="s">
        <v>303</v>
      </c>
      <c r="D28" s="365"/>
      <c r="E28" s="365"/>
      <c r="F28" s="365"/>
      <c r="G28" s="554"/>
      <c r="H28" s="554"/>
      <c r="I28" s="554"/>
    </row>
    <row r="29" spans="1:9" x14ac:dyDescent="0.25">
      <c r="A29" s="364"/>
      <c r="B29" s="365"/>
      <c r="C29" s="1052" t="s">
        <v>469</v>
      </c>
      <c r="D29" s="1053"/>
      <c r="E29" s="1053"/>
      <c r="F29" s="1054"/>
      <c r="G29" s="554"/>
      <c r="H29" s="554"/>
      <c r="I29" s="554"/>
    </row>
    <row r="30" spans="1:9" x14ac:dyDescent="0.25">
      <c r="A30" s="364"/>
      <c r="B30" s="365"/>
      <c r="C30" s="1055" t="s">
        <v>470</v>
      </c>
      <c r="D30" s="1056"/>
      <c r="E30" s="1056"/>
      <c r="F30" s="1057"/>
      <c r="G30" s="554">
        <v>10569</v>
      </c>
      <c r="H30" s="554">
        <v>10694</v>
      </c>
      <c r="I30" s="542">
        <f>+H30-G30</f>
        <v>125</v>
      </c>
    </row>
    <row r="31" spans="1:9" x14ac:dyDescent="0.25">
      <c r="A31" s="364"/>
      <c r="B31" s="365"/>
      <c r="C31" s="1055" t="s">
        <v>468</v>
      </c>
      <c r="D31" s="1056"/>
      <c r="E31" s="1056"/>
      <c r="F31" s="1057"/>
      <c r="G31" s="554">
        <v>4904</v>
      </c>
      <c r="H31" s="554">
        <v>4950</v>
      </c>
      <c r="I31" s="542">
        <f t="shared" ref="I31:I41" si="1">+H31-G31</f>
        <v>46</v>
      </c>
    </row>
    <row r="32" spans="1:9" ht="12.7" customHeight="1" x14ac:dyDescent="0.25">
      <c r="A32" s="364"/>
      <c r="B32" s="365"/>
      <c r="C32" s="1058" t="s">
        <v>724</v>
      </c>
      <c r="D32" s="1059"/>
      <c r="E32" s="1059"/>
      <c r="F32" s="1060"/>
      <c r="G32" s="555"/>
      <c r="H32" s="555"/>
      <c r="I32" s="542"/>
    </row>
    <row r="33" spans="1:9" ht="12.7" customHeight="1" x14ac:dyDescent="0.25">
      <c r="A33" s="364"/>
      <c r="B33" s="365"/>
      <c r="C33" s="1061" t="s">
        <v>687</v>
      </c>
      <c r="D33" s="1062"/>
      <c r="E33" s="1062"/>
      <c r="F33" s="1063"/>
      <c r="G33" s="555">
        <v>108</v>
      </c>
      <c r="H33" s="555">
        <v>142</v>
      </c>
      <c r="I33" s="542">
        <f t="shared" si="1"/>
        <v>34</v>
      </c>
    </row>
    <row r="34" spans="1:9" ht="12.7" customHeight="1" x14ac:dyDescent="0.25">
      <c r="A34" s="364"/>
      <c r="B34" s="365"/>
      <c r="C34" s="1058" t="s">
        <v>688</v>
      </c>
      <c r="D34" s="1059"/>
      <c r="E34" s="1059"/>
      <c r="F34" s="1060"/>
      <c r="G34" s="555"/>
      <c r="H34" s="555"/>
      <c r="I34" s="542"/>
    </row>
    <row r="35" spans="1:9" ht="12.7" customHeight="1" x14ac:dyDescent="0.25">
      <c r="A35" s="367"/>
      <c r="B35" s="359"/>
      <c r="C35" s="1064" t="s">
        <v>689</v>
      </c>
      <c r="D35" s="1065"/>
      <c r="E35" s="1065"/>
      <c r="F35" s="1066"/>
      <c r="G35" s="556">
        <v>0</v>
      </c>
      <c r="H35" s="556">
        <v>0</v>
      </c>
      <c r="I35" s="543">
        <f t="shared" si="1"/>
        <v>0</v>
      </c>
    </row>
    <row r="36" spans="1:9" x14ac:dyDescent="0.25">
      <c r="A36" s="364"/>
      <c r="B36" s="365"/>
      <c r="C36" s="374" t="s">
        <v>211</v>
      </c>
      <c r="D36" s="365"/>
      <c r="E36" s="365"/>
      <c r="F36" s="365"/>
      <c r="G36" s="72">
        <v>53</v>
      </c>
      <c r="H36" s="72">
        <v>52</v>
      </c>
      <c r="I36" s="73">
        <f t="shared" si="1"/>
        <v>-1</v>
      </c>
    </row>
    <row r="37" spans="1:9" x14ac:dyDescent="0.25">
      <c r="A37" s="364" t="s">
        <v>212</v>
      </c>
      <c r="B37" s="365"/>
      <c r="C37" s="374" t="s">
        <v>213</v>
      </c>
      <c r="D37" s="365"/>
      <c r="E37" s="365"/>
      <c r="F37" s="365"/>
      <c r="G37" s="72">
        <v>763</v>
      </c>
      <c r="H37" s="72">
        <v>787</v>
      </c>
      <c r="I37" s="73">
        <f t="shared" si="1"/>
        <v>24</v>
      </c>
    </row>
    <row r="38" spans="1:9" x14ac:dyDescent="0.25">
      <c r="A38" s="364" t="s">
        <v>214</v>
      </c>
      <c r="B38" s="365"/>
      <c r="C38" s="374" t="s">
        <v>215</v>
      </c>
      <c r="D38" s="365"/>
      <c r="E38" s="365"/>
      <c r="F38" s="365"/>
      <c r="G38" s="72">
        <v>3979</v>
      </c>
      <c r="H38" s="72">
        <v>3884</v>
      </c>
      <c r="I38" s="73">
        <f t="shared" si="1"/>
        <v>-95</v>
      </c>
    </row>
    <row r="39" spans="1:9" x14ac:dyDescent="0.25">
      <c r="A39" s="364"/>
      <c r="B39" s="365"/>
      <c r="C39" s="374" t="s">
        <v>216</v>
      </c>
      <c r="D39" s="365"/>
      <c r="E39" s="365"/>
      <c r="F39" s="365"/>
      <c r="G39" s="72">
        <v>3909</v>
      </c>
      <c r="H39" s="72">
        <v>4032</v>
      </c>
      <c r="I39" s="73">
        <f t="shared" si="1"/>
        <v>123</v>
      </c>
    </row>
    <row r="40" spans="1:9" x14ac:dyDescent="0.25">
      <c r="A40" s="367"/>
      <c r="B40" s="359"/>
      <c r="C40" s="535" t="s">
        <v>217</v>
      </c>
      <c r="D40" s="359"/>
      <c r="E40" s="359"/>
      <c r="F40" s="359"/>
      <c r="G40" s="74">
        <v>21535</v>
      </c>
      <c r="H40" s="74">
        <v>21733</v>
      </c>
      <c r="I40" s="75">
        <f t="shared" si="1"/>
        <v>198</v>
      </c>
    </row>
    <row r="41" spans="1:9" ht="19.600000000000001" customHeight="1" x14ac:dyDescent="0.25">
      <c r="A41" s="537" t="s">
        <v>690</v>
      </c>
      <c r="B41" s="399"/>
      <c r="C41" s="399"/>
      <c r="D41" s="399"/>
      <c r="E41" s="399"/>
      <c r="F41" s="399"/>
      <c r="G41" s="539">
        <v>36657</v>
      </c>
      <c r="H41" s="539">
        <v>36851</v>
      </c>
      <c r="I41" s="543">
        <f t="shared" si="1"/>
        <v>194</v>
      </c>
    </row>
    <row r="42" spans="1:9" x14ac:dyDescent="0.25">
      <c r="A42" s="87"/>
      <c r="B42" s="87"/>
      <c r="C42" s="147"/>
      <c r="D42" s="87"/>
      <c r="E42" s="87"/>
      <c r="F42" s="87"/>
      <c r="G42" s="67"/>
      <c r="H42" s="67"/>
      <c r="I42" s="67"/>
    </row>
    <row r="43" spans="1:9" x14ac:dyDescent="0.25">
      <c r="A43" s="79" t="s">
        <v>375</v>
      </c>
    </row>
    <row r="44" spans="1:9" x14ac:dyDescent="0.25">
      <c r="A44" s="80" t="s">
        <v>376</v>
      </c>
    </row>
    <row r="45" spans="1:9" x14ac:dyDescent="0.25">
      <c r="A45" s="54" t="s">
        <v>670</v>
      </c>
    </row>
    <row r="46" spans="1:9" x14ac:dyDescent="0.25">
      <c r="A46" s="54" t="s">
        <v>669</v>
      </c>
    </row>
    <row r="47" spans="1:9" x14ac:dyDescent="0.25">
      <c r="A47" s="54" t="s">
        <v>218</v>
      </c>
    </row>
    <row r="48" spans="1:9" x14ac:dyDescent="0.25">
      <c r="A48" s="79" t="s">
        <v>373</v>
      </c>
    </row>
    <row r="49" spans="1:8" x14ac:dyDescent="0.25">
      <c r="A49" s="80" t="s">
        <v>691</v>
      </c>
    </row>
    <row r="50" spans="1:8" x14ac:dyDescent="0.25">
      <c r="A50" s="80" t="s">
        <v>692</v>
      </c>
    </row>
    <row r="51" spans="1:8" x14ac:dyDescent="0.25">
      <c r="A51" s="79"/>
    </row>
    <row r="52" spans="1:8" x14ac:dyDescent="0.25">
      <c r="A52" s="148" t="s">
        <v>520</v>
      </c>
      <c r="B52" s="101" t="s">
        <v>997</v>
      </c>
    </row>
    <row r="54" spans="1:8" x14ac:dyDescent="0.25">
      <c r="A54" s="370" t="s">
        <v>219</v>
      </c>
      <c r="B54" s="357"/>
      <c r="C54" s="357"/>
      <c r="D54" s="957" t="s">
        <v>220</v>
      </c>
      <c r="E54" s="958"/>
      <c r="F54" s="375" t="s">
        <v>46</v>
      </c>
      <c r="G54" s="375" t="s">
        <v>221</v>
      </c>
      <c r="H54" s="908" t="s">
        <v>222</v>
      </c>
    </row>
    <row r="55" spans="1:8" x14ac:dyDescent="0.25">
      <c r="A55" s="364"/>
      <c r="B55" s="365"/>
      <c r="C55" s="365"/>
      <c r="D55" s="386" t="s">
        <v>28</v>
      </c>
      <c r="E55" s="405" t="s">
        <v>223</v>
      </c>
      <c r="F55" s="386" t="s">
        <v>224</v>
      </c>
      <c r="G55" s="386" t="s">
        <v>224</v>
      </c>
      <c r="H55" s="909" t="s">
        <v>225</v>
      </c>
    </row>
    <row r="56" spans="1:8" x14ac:dyDescent="0.25">
      <c r="A56" s="364"/>
      <c r="B56" s="365"/>
      <c r="C56" s="365"/>
      <c r="D56" s="386"/>
      <c r="E56" s="386" t="s">
        <v>226</v>
      </c>
      <c r="F56" s="386"/>
      <c r="G56" s="386" t="s">
        <v>227</v>
      </c>
      <c r="H56" s="909" t="s">
        <v>228</v>
      </c>
    </row>
    <row r="57" spans="1:8" x14ac:dyDescent="0.25">
      <c r="A57" s="367"/>
      <c r="B57" s="359"/>
      <c r="C57" s="359"/>
      <c r="D57" s="500"/>
      <c r="E57" s="500" t="s">
        <v>229</v>
      </c>
      <c r="F57" s="500"/>
      <c r="G57" s="500"/>
      <c r="H57" s="376" t="s">
        <v>227</v>
      </c>
    </row>
    <row r="58" spans="1:8" ht="25.05" customHeight="1" x14ac:dyDescent="0.25">
      <c r="A58" s="361" t="s">
        <v>230</v>
      </c>
      <c r="B58" s="362"/>
      <c r="C58" s="362"/>
      <c r="D58" s="149">
        <v>11174</v>
      </c>
      <c r="E58" s="149">
        <v>6114</v>
      </c>
      <c r="F58" s="149">
        <v>6036</v>
      </c>
      <c r="G58" s="150">
        <v>2207520.33</v>
      </c>
      <c r="H58" s="151">
        <f>G58*1/F58</f>
        <v>365.72570079522865</v>
      </c>
    </row>
    <row r="60" spans="1:8" ht="15.05" x14ac:dyDescent="0.25">
      <c r="A60" s="116" t="s">
        <v>837</v>
      </c>
    </row>
  </sheetData>
  <mergeCells count="8">
    <mergeCell ref="C29:F29"/>
    <mergeCell ref="C31:F31"/>
    <mergeCell ref="C30:F30"/>
    <mergeCell ref="D54:E54"/>
    <mergeCell ref="C32:F32"/>
    <mergeCell ref="C33:F33"/>
    <mergeCell ref="C34:F34"/>
    <mergeCell ref="C35:F35"/>
  </mergeCells>
  <phoneticPr fontId="2" type="noConversion"/>
  <printOptions horizontalCentered="1"/>
  <pageMargins left="0.51181102362204722" right="0.23622047244094491" top="0.31496062992125984" bottom="0.23622047244094491" header="0.19685039370078741" footer="0.15748031496062992"/>
  <pageSetup paperSize="9" scale="96" orientation="portrait" r:id="rId1"/>
  <headerFooter alignWithMargins="0">
    <oddHeader>&amp;C24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9"/>
  <sheetViews>
    <sheetView zoomScaleNormal="100" workbookViewId="0">
      <selection activeCell="N7" sqref="N7"/>
    </sheetView>
  </sheetViews>
  <sheetFormatPr defaultColWidth="9.109375" defaultRowHeight="13.15" x14ac:dyDescent="0.25"/>
  <cols>
    <col min="1" max="1" width="9.109375" style="54" customWidth="1"/>
    <col min="2" max="2" width="3.6640625" style="54" customWidth="1"/>
    <col min="3" max="4" width="10.33203125" style="54" customWidth="1"/>
    <col min="5" max="5" width="11.109375" style="54" customWidth="1"/>
    <col min="6" max="6" width="9.6640625" style="54" customWidth="1"/>
    <col min="7" max="7" width="11.109375" style="54" customWidth="1"/>
    <col min="8" max="8" width="10.109375" style="54" customWidth="1"/>
    <col min="9" max="9" width="9" style="54" customWidth="1"/>
    <col min="10" max="10" width="11.109375" style="54" customWidth="1"/>
    <col min="11" max="11" width="10.21875" style="54" customWidth="1"/>
    <col min="12" max="16384" width="9.109375" style="54"/>
  </cols>
  <sheetData>
    <row r="1" spans="1:11" ht="15.05" x14ac:dyDescent="0.3">
      <c r="A1" s="62" t="s">
        <v>550</v>
      </c>
      <c r="B1" s="62" t="s">
        <v>818</v>
      </c>
      <c r="C1" s="76"/>
      <c r="D1" s="76"/>
      <c r="E1" s="76"/>
      <c r="F1" s="76"/>
      <c r="G1" s="76"/>
      <c r="H1" s="76"/>
      <c r="I1" s="76"/>
    </row>
    <row r="2" spans="1:11" ht="15.05" customHeight="1" x14ac:dyDescent="0.3">
      <c r="A2" s="76"/>
      <c r="B2" s="152" t="s">
        <v>998</v>
      </c>
      <c r="C2" s="76"/>
      <c r="D2" s="76"/>
      <c r="E2" s="76"/>
      <c r="F2" s="76"/>
      <c r="G2" s="76"/>
      <c r="H2" s="76"/>
      <c r="I2" s="76"/>
    </row>
    <row r="3" spans="1:11" ht="15.05" customHeight="1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11" ht="26.95" customHeight="1" x14ac:dyDescent="0.25">
      <c r="A4" s="373" t="s">
        <v>24</v>
      </c>
      <c r="B4" s="357"/>
      <c r="C4" s="375" t="s">
        <v>22</v>
      </c>
      <c r="D4" s="381" t="s">
        <v>390</v>
      </c>
      <c r="E4" s="431"/>
      <c r="F4" s="362"/>
      <c r="G4" s="362"/>
      <c r="H4" s="371" t="s">
        <v>231</v>
      </c>
      <c r="I4" s="908" t="s">
        <v>232</v>
      </c>
      <c r="J4" s="1067" t="s">
        <v>819</v>
      </c>
      <c r="K4" s="1069" t="s">
        <v>820</v>
      </c>
    </row>
    <row r="5" spans="1:11" ht="15.85" customHeight="1" x14ac:dyDescent="0.25">
      <c r="A5" s="364"/>
      <c r="B5" s="365"/>
      <c r="C5" s="386" t="s">
        <v>233</v>
      </c>
      <c r="D5" s="903" t="s">
        <v>391</v>
      </c>
      <c r="E5" s="904"/>
      <c r="F5" s="432" t="s">
        <v>392</v>
      </c>
      <c r="G5" s="359"/>
      <c r="H5" s="386" t="s">
        <v>234</v>
      </c>
      <c r="I5" s="909" t="s">
        <v>235</v>
      </c>
      <c r="J5" s="1068"/>
      <c r="K5" s="1070"/>
    </row>
    <row r="6" spans="1:11" x14ac:dyDescent="0.25">
      <c r="A6" s="364"/>
      <c r="B6" s="365"/>
      <c r="C6" s="386" t="s">
        <v>236</v>
      </c>
      <c r="D6" s="386" t="s">
        <v>393</v>
      </c>
      <c r="E6" s="386" t="s">
        <v>394</v>
      </c>
      <c r="F6" s="386" t="s">
        <v>236</v>
      </c>
      <c r="G6" s="386" t="s">
        <v>223</v>
      </c>
      <c r="H6" s="386" t="s">
        <v>237</v>
      </c>
      <c r="I6" s="909"/>
      <c r="J6" s="1068"/>
      <c r="K6" s="1070"/>
    </row>
    <row r="7" spans="1:11" x14ac:dyDescent="0.25">
      <c r="A7" s="367"/>
      <c r="B7" s="359"/>
      <c r="C7" s="367"/>
      <c r="D7" s="500"/>
      <c r="E7" s="500"/>
      <c r="F7" s="500"/>
      <c r="G7" s="500" t="s">
        <v>238</v>
      </c>
      <c r="H7" s="500" t="s">
        <v>395</v>
      </c>
      <c r="I7" s="433" t="s">
        <v>396</v>
      </c>
      <c r="J7" s="560" t="s">
        <v>821</v>
      </c>
      <c r="K7" s="376" t="s">
        <v>822</v>
      </c>
    </row>
    <row r="8" spans="1:11" ht="13.65" customHeight="1" x14ac:dyDescent="0.25">
      <c r="A8" s="367">
        <v>1</v>
      </c>
      <c r="B8" s="359"/>
      <c r="C8" s="500">
        <v>2</v>
      </c>
      <c r="D8" s="500">
        <v>3</v>
      </c>
      <c r="E8" s="500">
        <v>4</v>
      </c>
      <c r="F8" s="500">
        <v>5</v>
      </c>
      <c r="G8" s="500">
        <v>6</v>
      </c>
      <c r="H8" s="500">
        <v>7</v>
      </c>
      <c r="I8" s="434">
        <v>8</v>
      </c>
      <c r="J8" s="434">
        <v>9</v>
      </c>
      <c r="K8" s="434">
        <v>10</v>
      </c>
    </row>
    <row r="9" spans="1:11" ht="17.399999999999999" customHeight="1" x14ac:dyDescent="0.25">
      <c r="A9" s="367" t="s">
        <v>28</v>
      </c>
      <c r="B9" s="359"/>
      <c r="C9" s="367">
        <v>63307</v>
      </c>
      <c r="D9" s="367">
        <v>16542</v>
      </c>
      <c r="E9" s="367">
        <v>16277</v>
      </c>
      <c r="F9" s="367">
        <v>30488</v>
      </c>
      <c r="G9" s="367">
        <v>4032</v>
      </c>
      <c r="H9" s="435">
        <v>0.51841028638223263</v>
      </c>
      <c r="I9" s="436">
        <v>6.3689639376372287E-2</v>
      </c>
      <c r="J9" s="435">
        <v>0.89058641556538498</v>
      </c>
      <c r="K9" s="436">
        <v>0.50403729546908804</v>
      </c>
    </row>
    <row r="10" spans="1:11" ht="13.65" customHeight="1" x14ac:dyDescent="0.25">
      <c r="A10" s="364" t="s">
        <v>30</v>
      </c>
      <c r="B10" s="365"/>
      <c r="C10" s="68">
        <v>8535</v>
      </c>
      <c r="D10" s="72">
        <v>2656</v>
      </c>
      <c r="E10" s="72">
        <v>2333</v>
      </c>
      <c r="F10" s="72">
        <v>3546</v>
      </c>
      <c r="G10" s="72">
        <v>251</v>
      </c>
      <c r="H10" s="153">
        <v>0.58453427065026364</v>
      </c>
      <c r="I10" s="154">
        <v>2.9408318687756299E-2</v>
      </c>
      <c r="J10" s="561">
        <v>0.95209923664122142</v>
      </c>
      <c r="K10" s="561">
        <v>0.53237121667668874</v>
      </c>
    </row>
    <row r="11" spans="1:11" ht="13.65" customHeight="1" x14ac:dyDescent="0.25">
      <c r="A11" s="364" t="s">
        <v>32</v>
      </c>
      <c r="B11" s="365"/>
      <c r="C11" s="68">
        <v>7392</v>
      </c>
      <c r="D11" s="72">
        <v>1803</v>
      </c>
      <c r="E11" s="72">
        <v>1652</v>
      </c>
      <c r="F11" s="72">
        <v>3937</v>
      </c>
      <c r="G11" s="72">
        <v>836</v>
      </c>
      <c r="H11" s="153">
        <v>0.46739718614718617</v>
      </c>
      <c r="I11" s="154">
        <v>0.1130952380952381</v>
      </c>
      <c r="J11" s="153">
        <v>0.80517361920298303</v>
      </c>
      <c r="K11" s="153">
        <v>0.5218523878437048</v>
      </c>
    </row>
    <row r="12" spans="1:11" ht="13.65" customHeight="1" x14ac:dyDescent="0.25">
      <c r="A12" s="364" t="s">
        <v>33</v>
      </c>
      <c r="B12" s="365"/>
      <c r="C12" s="68">
        <v>6838</v>
      </c>
      <c r="D12" s="72">
        <v>1557</v>
      </c>
      <c r="E12" s="72">
        <v>1920</v>
      </c>
      <c r="F12" s="72">
        <v>3361</v>
      </c>
      <c r="G12" s="72">
        <v>87</v>
      </c>
      <c r="H12" s="153">
        <v>0.50848201228429368</v>
      </c>
      <c r="I12" s="154">
        <v>1.2723018426440479E-2</v>
      </c>
      <c r="J12" s="153">
        <v>0.97558922558922556</v>
      </c>
      <c r="K12" s="153">
        <v>0.44779982743744606</v>
      </c>
    </row>
    <row r="13" spans="1:11" ht="13.65" customHeight="1" x14ac:dyDescent="0.25">
      <c r="A13" s="374" t="s">
        <v>34</v>
      </c>
      <c r="B13" s="365"/>
      <c r="C13" s="68">
        <v>4321</v>
      </c>
      <c r="D13" s="72">
        <v>1055</v>
      </c>
      <c r="E13" s="72">
        <v>1133</v>
      </c>
      <c r="F13" s="72">
        <v>2133</v>
      </c>
      <c r="G13" s="72">
        <v>313</v>
      </c>
      <c r="H13" s="153">
        <v>0.50636426753066421</v>
      </c>
      <c r="I13" s="154">
        <v>7.2436935894468868E-2</v>
      </c>
      <c r="J13" s="153">
        <v>0.87485005997600962</v>
      </c>
      <c r="K13" s="153">
        <v>0.48217550274223037</v>
      </c>
    </row>
    <row r="14" spans="1:11" ht="13.65" customHeight="1" x14ac:dyDescent="0.25">
      <c r="A14" s="364" t="s">
        <v>35</v>
      </c>
      <c r="B14" s="365"/>
      <c r="C14" s="68">
        <v>3545</v>
      </c>
      <c r="D14" s="72">
        <v>1127</v>
      </c>
      <c r="E14" s="72">
        <v>966</v>
      </c>
      <c r="F14" s="72">
        <v>1452</v>
      </c>
      <c r="G14" s="72">
        <v>200</v>
      </c>
      <c r="H14" s="153">
        <v>0.59040902679830742</v>
      </c>
      <c r="I14" s="154">
        <v>5.6417489421720736E-2</v>
      </c>
      <c r="J14" s="153">
        <v>0.91277802006105535</v>
      </c>
      <c r="K14" s="153">
        <v>0.53846153846153844</v>
      </c>
    </row>
    <row r="15" spans="1:11" ht="13.65" customHeight="1" x14ac:dyDescent="0.25">
      <c r="A15" s="364" t="s">
        <v>36</v>
      </c>
      <c r="B15" s="365"/>
      <c r="C15" s="68">
        <v>4824</v>
      </c>
      <c r="D15" s="72">
        <v>1208</v>
      </c>
      <c r="E15" s="72">
        <v>1199</v>
      </c>
      <c r="F15" s="72">
        <v>2417</v>
      </c>
      <c r="G15" s="72">
        <v>57</v>
      </c>
      <c r="H15" s="153">
        <v>0.49896351575456055</v>
      </c>
      <c r="I15" s="154">
        <v>1.181592039800995E-2</v>
      </c>
      <c r="J15" s="153">
        <v>0.97686688311688308</v>
      </c>
      <c r="K15" s="153">
        <v>0.50186954715413379</v>
      </c>
    </row>
    <row r="16" spans="1:11" ht="13.65" customHeight="1" x14ac:dyDescent="0.25">
      <c r="A16" s="364" t="s">
        <v>37</v>
      </c>
      <c r="B16" s="365"/>
      <c r="C16" s="68">
        <v>6159</v>
      </c>
      <c r="D16" s="72">
        <v>1545</v>
      </c>
      <c r="E16" s="72">
        <v>1779</v>
      </c>
      <c r="F16" s="72">
        <v>2835</v>
      </c>
      <c r="G16" s="72">
        <v>611</v>
      </c>
      <c r="H16" s="153">
        <v>0.53969800292255232</v>
      </c>
      <c r="I16" s="154">
        <v>9.9204416301347617E-2</v>
      </c>
      <c r="J16" s="153">
        <v>0.84472681067344346</v>
      </c>
      <c r="K16" s="153">
        <v>0.4648014440433213</v>
      </c>
    </row>
    <row r="17" spans="1:11" ht="13.65" customHeight="1" x14ac:dyDescent="0.25">
      <c r="A17" s="364" t="s">
        <v>38</v>
      </c>
      <c r="B17" s="365"/>
      <c r="C17" s="68">
        <v>7300</v>
      </c>
      <c r="D17" s="72">
        <v>1888</v>
      </c>
      <c r="E17" s="72">
        <v>1743</v>
      </c>
      <c r="F17" s="72">
        <v>3669</v>
      </c>
      <c r="G17" s="72">
        <v>536</v>
      </c>
      <c r="H17" s="153">
        <v>0.49739726027397263</v>
      </c>
      <c r="I17" s="154">
        <v>7.3424657534246582E-2</v>
      </c>
      <c r="J17" s="153">
        <v>0.87137029037676983</v>
      </c>
      <c r="K17" s="153">
        <v>0.51996695125309833</v>
      </c>
    </row>
    <row r="18" spans="1:11" ht="13.65" customHeight="1" x14ac:dyDescent="0.25">
      <c r="A18" s="364" t="s">
        <v>39</v>
      </c>
      <c r="B18" s="365"/>
      <c r="C18" s="68">
        <v>5079</v>
      </c>
      <c r="D18" s="72">
        <v>1279</v>
      </c>
      <c r="E18" s="72">
        <v>1270</v>
      </c>
      <c r="F18" s="72">
        <v>2530</v>
      </c>
      <c r="G18" s="72">
        <v>378</v>
      </c>
      <c r="H18" s="153">
        <v>0.50187044693837368</v>
      </c>
      <c r="I18" s="154">
        <v>7.4424099232132307E-2</v>
      </c>
      <c r="J18" s="153">
        <v>0.87085753331055693</v>
      </c>
      <c r="K18" s="153">
        <v>0.50176539819537069</v>
      </c>
    </row>
    <row r="19" spans="1:11" ht="13.65" customHeight="1" x14ac:dyDescent="0.25">
      <c r="A19" s="364" t="s">
        <v>40</v>
      </c>
      <c r="B19" s="365"/>
      <c r="C19" s="68">
        <v>3240</v>
      </c>
      <c r="D19" s="72">
        <v>749</v>
      </c>
      <c r="E19" s="72">
        <v>853</v>
      </c>
      <c r="F19" s="72">
        <v>1638</v>
      </c>
      <c r="G19" s="72">
        <v>467</v>
      </c>
      <c r="H19" s="153">
        <v>0.49444444444444446</v>
      </c>
      <c r="I19" s="154">
        <v>0.14413580246913579</v>
      </c>
      <c r="J19" s="153">
        <v>0.77428709521507977</v>
      </c>
      <c r="K19" s="153">
        <v>0.46754057428214729</v>
      </c>
    </row>
    <row r="20" spans="1:11" ht="13.65" customHeight="1" x14ac:dyDescent="0.25">
      <c r="A20" s="367" t="s">
        <v>42</v>
      </c>
      <c r="B20" s="359"/>
      <c r="C20" s="64">
        <v>6074</v>
      </c>
      <c r="D20" s="74">
        <v>1675</v>
      </c>
      <c r="E20" s="74">
        <v>1429</v>
      </c>
      <c r="F20" s="74">
        <v>2970</v>
      </c>
      <c r="G20" s="74">
        <v>296</v>
      </c>
      <c r="H20" s="155">
        <v>0.51103062232466245</v>
      </c>
      <c r="I20" s="156">
        <v>4.8732301613434309E-2</v>
      </c>
      <c r="J20" s="155">
        <v>0.91294117647058826</v>
      </c>
      <c r="K20" s="155">
        <v>0.53962628865979378</v>
      </c>
    </row>
    <row r="22" spans="1:11" ht="15.05" x14ac:dyDescent="0.3">
      <c r="A22" s="70" t="s">
        <v>999</v>
      </c>
    </row>
    <row r="46" spans="1:1" ht="15.05" x14ac:dyDescent="0.25">
      <c r="A46" s="116"/>
    </row>
    <row r="49" spans="1:1" ht="15.05" x14ac:dyDescent="0.25">
      <c r="A49" s="116" t="s">
        <v>837</v>
      </c>
    </row>
  </sheetData>
  <mergeCells count="2">
    <mergeCell ref="J4:J6"/>
    <mergeCell ref="K4:K6"/>
  </mergeCells>
  <phoneticPr fontId="2" type="noConversion"/>
  <printOptions horizontalCentered="1"/>
  <pageMargins left="0.39370078740157483" right="0.39370078740157483" top="0.78740157480314965" bottom="0.74803149606299213" header="0.51181102362204722" footer="0.51181102362204722"/>
  <pageSetup paperSize="9" scale="84" orientation="portrait" r:id="rId1"/>
  <headerFooter alignWithMargins="0">
    <oddHeader>&amp;C25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60"/>
  <sheetViews>
    <sheetView zoomScaleNormal="100" workbookViewId="0">
      <selection activeCell="L49" sqref="L49"/>
    </sheetView>
  </sheetViews>
  <sheetFormatPr defaultColWidth="9.109375" defaultRowHeight="13.15" x14ac:dyDescent="0.25"/>
  <cols>
    <col min="1" max="1" width="10.77734375" style="54" customWidth="1"/>
    <col min="2" max="2" width="12.77734375" style="54" customWidth="1"/>
    <col min="3" max="3" width="10.77734375" style="54" customWidth="1"/>
    <col min="4" max="4" width="8.33203125" style="54" customWidth="1"/>
    <col min="5" max="5" width="10.77734375" style="54" customWidth="1"/>
    <col min="6" max="8" width="12.77734375" style="54" customWidth="1"/>
    <col min="9" max="11" width="8.33203125" style="54" customWidth="1"/>
    <col min="12" max="16384" width="9.109375" style="54"/>
  </cols>
  <sheetData>
    <row r="1" spans="1:9" ht="16.899999999999999" x14ac:dyDescent="0.3">
      <c r="A1" s="62" t="s">
        <v>830</v>
      </c>
    </row>
    <row r="2" spans="1:9" ht="14.25" customHeight="1" x14ac:dyDescent="0.25"/>
    <row r="3" spans="1:9" ht="18" customHeight="1" x14ac:dyDescent="0.25">
      <c r="A3" s="370" t="s">
        <v>17</v>
      </c>
      <c r="B3" s="357"/>
      <c r="C3" s="357"/>
      <c r="D3" s="357"/>
      <c r="E3" s="357"/>
      <c r="F3" s="950" t="s">
        <v>494</v>
      </c>
      <c r="G3" s="951"/>
      <c r="H3" s="908" t="s">
        <v>18</v>
      </c>
    </row>
    <row r="4" spans="1:9" ht="18" customHeight="1" x14ac:dyDescent="0.25">
      <c r="A4" s="367"/>
      <c r="B4" s="359"/>
      <c r="C4" s="359"/>
      <c r="D4" s="359"/>
      <c r="E4" s="359"/>
      <c r="F4" s="531">
        <v>45716</v>
      </c>
      <c r="G4" s="531">
        <v>45747</v>
      </c>
      <c r="H4" s="396"/>
    </row>
    <row r="5" spans="1:9" ht="18" customHeight="1" x14ac:dyDescent="0.25">
      <c r="A5" s="377" t="s">
        <v>239</v>
      </c>
      <c r="B5" s="841"/>
      <c r="C5" s="841"/>
      <c r="D5" s="841"/>
      <c r="E5" s="841"/>
      <c r="F5" s="377">
        <v>62987</v>
      </c>
      <c r="G5" s="377">
        <v>63307</v>
      </c>
      <c r="H5" s="378">
        <v>320</v>
      </c>
    </row>
    <row r="6" spans="1:9" ht="18" customHeight="1" x14ac:dyDescent="0.25">
      <c r="A6" s="364"/>
      <c r="B6" s="916" t="s">
        <v>462</v>
      </c>
      <c r="C6" s="365"/>
      <c r="D6" s="365"/>
      <c r="E6" s="365"/>
      <c r="F6" s="72">
        <v>32748</v>
      </c>
      <c r="G6" s="72">
        <v>32819</v>
      </c>
      <c r="H6" s="73">
        <v>71</v>
      </c>
    </row>
    <row r="7" spans="1:9" ht="18" customHeight="1" x14ac:dyDescent="0.25">
      <c r="A7" s="364"/>
      <c r="B7" s="916" t="s">
        <v>240</v>
      </c>
      <c r="C7" s="365"/>
      <c r="D7" s="365"/>
      <c r="E7" s="365"/>
      <c r="F7" s="842">
        <v>0.52</v>
      </c>
      <c r="G7" s="842">
        <v>0.51800000000000002</v>
      </c>
      <c r="H7" s="154">
        <v>-2.0000000000000018E-3</v>
      </c>
    </row>
    <row r="8" spans="1:9" ht="16.899999999999999" customHeight="1" x14ac:dyDescent="0.25">
      <c r="A8" s="364"/>
      <c r="B8" s="916" t="s">
        <v>823</v>
      </c>
      <c r="C8" s="365"/>
      <c r="D8" s="365"/>
      <c r="E8" s="365"/>
      <c r="F8" s="843"/>
      <c r="G8" s="843"/>
      <c r="H8" s="844"/>
    </row>
    <row r="9" spans="1:9" ht="10.65" customHeight="1" x14ac:dyDescent="0.25">
      <c r="A9" s="367"/>
      <c r="B9" s="845" t="s">
        <v>824</v>
      </c>
      <c r="C9" s="359"/>
      <c r="D9" s="359"/>
      <c r="E9" s="359"/>
      <c r="F9" s="846">
        <v>0.89300000000000002</v>
      </c>
      <c r="G9" s="846">
        <v>0.89100000000000001</v>
      </c>
      <c r="H9" s="847">
        <v>-2.0000000000000018E-3</v>
      </c>
    </row>
    <row r="10" spans="1:9" ht="17.55" customHeight="1" x14ac:dyDescent="0.25">
      <c r="A10" s="364"/>
      <c r="B10" s="916" t="s">
        <v>241</v>
      </c>
      <c r="C10" s="365"/>
      <c r="D10" s="365"/>
      <c r="E10" s="365"/>
      <c r="F10" s="72">
        <v>3909</v>
      </c>
      <c r="G10" s="72">
        <v>4032</v>
      </c>
      <c r="H10" s="73">
        <v>123</v>
      </c>
    </row>
    <row r="11" spans="1:9" ht="17.55" customHeight="1" x14ac:dyDescent="0.25">
      <c r="A11" s="367"/>
      <c r="B11" s="845" t="s">
        <v>347</v>
      </c>
      <c r="C11" s="359"/>
      <c r="D11" s="359"/>
      <c r="E11" s="359"/>
      <c r="F11" s="848">
        <v>6.2E-2</v>
      </c>
      <c r="G11" s="848">
        <v>6.4000000000000001E-2</v>
      </c>
      <c r="H11" s="156">
        <v>2.0000000000000018E-3</v>
      </c>
    </row>
    <row r="14" spans="1:9" ht="15.65" x14ac:dyDescent="0.3">
      <c r="A14" s="98" t="s">
        <v>832</v>
      </c>
      <c r="B14" s="157"/>
      <c r="C14" s="157"/>
      <c r="D14" s="157"/>
      <c r="E14" s="157"/>
      <c r="F14" s="157"/>
      <c r="G14" s="157"/>
      <c r="H14" s="157"/>
      <c r="I14" s="157"/>
    </row>
    <row r="15" spans="1:9" x14ac:dyDescent="0.25">
      <c r="A15" s="54" t="s">
        <v>1000</v>
      </c>
    </row>
    <row r="37" spans="1:1" x14ac:dyDescent="0.25">
      <c r="A37" s="98" t="s">
        <v>1001</v>
      </c>
    </row>
    <row r="52" spans="1:1" ht="15.05" x14ac:dyDescent="0.25">
      <c r="A52" s="116"/>
    </row>
    <row r="53" spans="1:1" x14ac:dyDescent="0.25">
      <c r="A53" s="138"/>
    </row>
    <row r="55" spans="1:1" x14ac:dyDescent="0.25">
      <c r="A55" s="138"/>
    </row>
    <row r="60" spans="1:1" ht="15.05" x14ac:dyDescent="0.25">
      <c r="A60" s="116" t="s">
        <v>837</v>
      </c>
    </row>
  </sheetData>
  <mergeCells count="1">
    <mergeCell ref="F3:G3"/>
  </mergeCells>
  <phoneticPr fontId="2" type="noConversion"/>
  <printOptions horizontalCentered="1"/>
  <pageMargins left="0.6692913385826772" right="0.31496062992125984" top="0.51181102362204722" bottom="0.31496062992125984" header="0.31496062992125984" footer="0.19685039370078741"/>
  <pageSetup paperSize="9" scale="90" orientation="portrait" r:id="rId1"/>
  <headerFooter alignWithMargins="0">
    <oddHeader>&amp;C26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workbookViewId="0">
      <selection activeCell="K22" sqref="K22"/>
    </sheetView>
  </sheetViews>
  <sheetFormatPr defaultColWidth="9.109375" defaultRowHeight="13.15" x14ac:dyDescent="0.25"/>
  <cols>
    <col min="1" max="1" width="11" style="54" customWidth="1"/>
    <col min="2" max="3" width="9.109375" style="54"/>
    <col min="4" max="5" width="10.77734375" style="54" customWidth="1"/>
    <col min="6" max="6" width="9.109375" style="54"/>
    <col min="7" max="8" width="10.77734375" style="54" customWidth="1"/>
    <col min="9" max="16384" width="9.109375" style="54"/>
  </cols>
  <sheetData>
    <row r="1" spans="1:11" ht="15.05" x14ac:dyDescent="0.3">
      <c r="A1" s="62" t="s">
        <v>15</v>
      </c>
      <c r="B1" s="62" t="s">
        <v>16</v>
      </c>
    </row>
    <row r="2" spans="1:11" ht="17.399999999999999" customHeight="1" x14ac:dyDescent="0.25"/>
    <row r="3" spans="1:11" ht="16" customHeight="1" x14ac:dyDescent="0.25">
      <c r="A3" s="370" t="s">
        <v>17</v>
      </c>
      <c r="B3" s="357"/>
      <c r="C3" s="357"/>
      <c r="D3" s="950" t="s">
        <v>494</v>
      </c>
      <c r="E3" s="951"/>
      <c r="F3" s="371" t="s">
        <v>18</v>
      </c>
      <c r="G3" s="950" t="s">
        <v>493</v>
      </c>
      <c r="H3" s="951"/>
      <c r="K3" s="63"/>
    </row>
    <row r="4" spans="1:11" ht="16" customHeight="1" x14ac:dyDescent="0.25">
      <c r="A4" s="367"/>
      <c r="B4" s="359"/>
      <c r="C4" s="359"/>
      <c r="D4" s="531">
        <v>45716</v>
      </c>
      <c r="E4" s="531">
        <v>45747</v>
      </c>
      <c r="F4" s="638"/>
      <c r="G4" s="531">
        <v>45716</v>
      </c>
      <c r="H4" s="652">
        <v>45747</v>
      </c>
      <c r="K4" s="63"/>
    </row>
    <row r="5" spans="1:11" ht="16" customHeight="1" x14ac:dyDescent="0.25">
      <c r="A5" s="364" t="s">
        <v>19</v>
      </c>
      <c r="B5" s="365"/>
      <c r="C5" s="365"/>
      <c r="D5" s="639">
        <v>70581</v>
      </c>
      <c r="E5" s="639">
        <v>71050</v>
      </c>
      <c r="F5" s="639">
        <v>469</v>
      </c>
      <c r="G5" s="640">
        <v>1</v>
      </c>
      <c r="H5" s="641">
        <v>1</v>
      </c>
      <c r="K5" s="63"/>
    </row>
    <row r="6" spans="1:11" ht="16" customHeight="1" x14ac:dyDescent="0.25">
      <c r="A6" s="367"/>
      <c r="B6" s="359" t="s">
        <v>20</v>
      </c>
      <c r="C6" s="359"/>
      <c r="D6" s="64">
        <v>3730</v>
      </c>
      <c r="E6" s="64">
        <v>3737</v>
      </c>
      <c r="F6" s="64">
        <v>7</v>
      </c>
      <c r="G6" s="642">
        <v>5.284708349272467E-2</v>
      </c>
      <c r="H6" s="643">
        <v>5.2596762843068259E-2</v>
      </c>
      <c r="J6" s="65"/>
      <c r="K6" s="63"/>
    </row>
    <row r="7" spans="1:11" ht="16" customHeight="1" x14ac:dyDescent="0.25">
      <c r="A7" s="532" t="s">
        <v>21</v>
      </c>
      <c r="B7" s="644"/>
      <c r="C7" s="644"/>
      <c r="D7" s="645">
        <v>7594</v>
      </c>
      <c r="E7" s="639">
        <v>7743</v>
      </c>
      <c r="F7" s="639">
        <v>149</v>
      </c>
      <c r="G7" s="646">
        <v>0.10759269491789575</v>
      </c>
      <c r="H7" s="647">
        <v>0.1089795918367347</v>
      </c>
      <c r="I7" s="66"/>
      <c r="J7" s="67"/>
    </row>
    <row r="8" spans="1:11" ht="16" customHeight="1" x14ac:dyDescent="0.25">
      <c r="A8" s="364"/>
      <c r="B8" s="365" t="s">
        <v>20</v>
      </c>
      <c r="C8" s="365"/>
      <c r="D8" s="68">
        <v>503</v>
      </c>
      <c r="E8" s="68">
        <v>496</v>
      </c>
      <c r="F8" s="68">
        <v>-7</v>
      </c>
      <c r="G8" s="648">
        <v>7.1265638061234612E-3</v>
      </c>
      <c r="H8" s="649">
        <v>6.9809992962702322E-3</v>
      </c>
      <c r="I8" s="66"/>
      <c r="J8" s="65"/>
    </row>
    <row r="9" spans="1:11" ht="16" customHeight="1" x14ac:dyDescent="0.25">
      <c r="A9" s="532" t="s">
        <v>22</v>
      </c>
      <c r="B9" s="644"/>
      <c r="C9" s="644"/>
      <c r="D9" s="639">
        <v>61776</v>
      </c>
      <c r="E9" s="639">
        <v>62089</v>
      </c>
      <c r="F9" s="639">
        <v>313</v>
      </c>
      <c r="G9" s="646">
        <v>0.8752497130955923</v>
      </c>
      <c r="H9" s="647">
        <v>0.87387755102040821</v>
      </c>
      <c r="I9" s="66"/>
      <c r="J9" s="67"/>
    </row>
    <row r="10" spans="1:11" ht="16" customHeight="1" x14ac:dyDescent="0.25">
      <c r="A10" s="364"/>
      <c r="B10" s="365" t="s">
        <v>20</v>
      </c>
      <c r="C10" s="365"/>
      <c r="D10" s="68">
        <v>3135</v>
      </c>
      <c r="E10" s="68">
        <v>3143</v>
      </c>
      <c r="F10" s="68">
        <v>8</v>
      </c>
      <c r="G10" s="648">
        <v>4.4417052747906659E-2</v>
      </c>
      <c r="H10" s="649">
        <v>4.4236453201970442E-2</v>
      </c>
      <c r="I10" s="66"/>
      <c r="J10" s="65"/>
    </row>
    <row r="11" spans="1:11" ht="16" customHeight="1" x14ac:dyDescent="0.25">
      <c r="A11" s="532" t="s">
        <v>23</v>
      </c>
      <c r="B11" s="644"/>
      <c r="C11" s="644"/>
      <c r="D11" s="639">
        <v>1211</v>
      </c>
      <c r="E11" s="639">
        <v>1218</v>
      </c>
      <c r="F11" s="639">
        <v>7</v>
      </c>
      <c r="G11" s="646">
        <v>1.7157591986511952E-2</v>
      </c>
      <c r="H11" s="647">
        <v>1.7142857142857144E-2</v>
      </c>
      <c r="I11" s="66"/>
      <c r="J11" s="67"/>
    </row>
    <row r="12" spans="1:11" ht="16" customHeight="1" x14ac:dyDescent="0.25">
      <c r="A12" s="367"/>
      <c r="B12" s="359" t="s">
        <v>20</v>
      </c>
      <c r="C12" s="359"/>
      <c r="D12" s="64">
        <v>92</v>
      </c>
      <c r="E12" s="64">
        <v>98</v>
      </c>
      <c r="F12" s="64">
        <v>6</v>
      </c>
      <c r="G12" s="650">
        <v>1.3034669386945495E-3</v>
      </c>
      <c r="H12" s="651">
        <v>1.3793103448275861E-3</v>
      </c>
      <c r="I12" s="66"/>
      <c r="J12" s="65"/>
    </row>
    <row r="14" spans="1:11" ht="15.05" x14ac:dyDescent="0.3">
      <c r="A14" s="69" t="s">
        <v>608</v>
      </c>
      <c r="B14" s="70" t="s">
        <v>975</v>
      </c>
    </row>
    <row r="40" spans="1:2" ht="15.05" x14ac:dyDescent="0.3">
      <c r="A40" s="69" t="s">
        <v>609</v>
      </c>
      <c r="B40" s="70" t="s">
        <v>976</v>
      </c>
    </row>
    <row r="57" spans="1:2" x14ac:dyDescent="0.25">
      <c r="B57" s="63"/>
    </row>
    <row r="58" spans="1:2" x14ac:dyDescent="0.25">
      <c r="B58" s="63"/>
    </row>
    <row r="59" spans="1:2" x14ac:dyDescent="0.25">
      <c r="B59" s="63"/>
    </row>
    <row r="60" spans="1:2" x14ac:dyDescent="0.25">
      <c r="B60" s="63"/>
    </row>
    <row r="61" spans="1:2" x14ac:dyDescent="0.25">
      <c r="B61" s="63"/>
    </row>
    <row r="62" spans="1:2" x14ac:dyDescent="0.25">
      <c r="A62" s="54" t="s">
        <v>492</v>
      </c>
    </row>
    <row r="67" spans="7:7" x14ac:dyDescent="0.25">
      <c r="G67" s="71"/>
    </row>
  </sheetData>
  <mergeCells count="2">
    <mergeCell ref="D3:E3"/>
    <mergeCell ref="G3:H3"/>
  </mergeCells>
  <phoneticPr fontId="2" type="noConversion"/>
  <printOptions horizontalCentered="1"/>
  <pageMargins left="1.4173228346456694" right="0.74803149606299213" top="0.78740157480314965" bottom="0.74803149606299213" header="0.51181102362204722" footer="0.51181102362204722"/>
  <pageSetup paperSize="9" scale="80" orientation="portrait" r:id="rId1"/>
  <headerFooter alignWithMargins="0">
    <oddHeader>&amp;C1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64"/>
  <sheetViews>
    <sheetView zoomScaleNormal="100" workbookViewId="0">
      <selection activeCell="M55" sqref="M55"/>
    </sheetView>
  </sheetViews>
  <sheetFormatPr defaultColWidth="9.109375" defaultRowHeight="13.15" x14ac:dyDescent="0.25"/>
  <cols>
    <col min="1" max="1" width="9.88671875" style="54" customWidth="1"/>
    <col min="2" max="2" width="17.33203125" style="54" customWidth="1"/>
    <col min="3" max="6" width="9.109375" style="54"/>
    <col min="7" max="7" width="10" style="54" customWidth="1"/>
    <col min="8" max="16384" width="9.109375" style="54"/>
  </cols>
  <sheetData>
    <row r="1" spans="1:11" ht="15.85" customHeight="1" x14ac:dyDescent="0.3">
      <c r="A1" s="152" t="s">
        <v>554</v>
      </c>
      <c r="B1" s="76" t="s">
        <v>1002</v>
      </c>
    </row>
    <row r="2" spans="1:11" ht="15.85" customHeight="1" x14ac:dyDescent="0.25">
      <c r="G2" s="158"/>
      <c r="H2" s="101"/>
      <c r="I2" s="101"/>
      <c r="J2" s="101"/>
      <c r="K2" s="101"/>
    </row>
    <row r="3" spans="1:11" ht="13.65" customHeight="1" x14ac:dyDescent="0.25">
      <c r="A3" s="373" t="s">
        <v>24</v>
      </c>
      <c r="B3" s="447"/>
      <c r="C3" s="448" t="s">
        <v>242</v>
      </c>
      <c r="D3" s="449"/>
      <c r="E3" s="449"/>
      <c r="F3" s="450" t="s">
        <v>46</v>
      </c>
      <c r="G3" s="450" t="s">
        <v>243</v>
      </c>
      <c r="H3" s="450" t="s">
        <v>244</v>
      </c>
      <c r="I3" s="450" t="s">
        <v>222</v>
      </c>
      <c r="J3" s="450" t="s">
        <v>222</v>
      </c>
      <c r="K3" s="384" t="s">
        <v>245</v>
      </c>
    </row>
    <row r="4" spans="1:11" ht="13.65" customHeight="1" x14ac:dyDescent="0.25">
      <c r="A4" s="443"/>
      <c r="B4" s="444"/>
      <c r="C4" s="388" t="s">
        <v>28</v>
      </c>
      <c r="D4" s="451" t="s">
        <v>246</v>
      </c>
      <c r="E4" s="452"/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453" t="s">
        <v>252</v>
      </c>
    </row>
    <row r="5" spans="1:11" ht="13.65" customHeight="1" x14ac:dyDescent="0.25">
      <c r="A5" s="443"/>
      <c r="B5" s="444"/>
      <c r="C5" s="388" t="s">
        <v>253</v>
      </c>
      <c r="D5" s="388" t="s">
        <v>254</v>
      </c>
      <c r="E5" s="388" t="s">
        <v>184</v>
      </c>
      <c r="F5" s="388" t="s">
        <v>255</v>
      </c>
      <c r="G5" s="388" t="s">
        <v>256</v>
      </c>
      <c r="H5" s="454" t="s">
        <v>257</v>
      </c>
      <c r="I5" s="388" t="s">
        <v>227</v>
      </c>
      <c r="J5" s="388" t="s">
        <v>258</v>
      </c>
      <c r="K5" s="453" t="s">
        <v>259</v>
      </c>
    </row>
    <row r="6" spans="1:11" ht="13.65" customHeight="1" x14ac:dyDescent="0.25">
      <c r="A6" s="443"/>
      <c r="B6" s="444"/>
      <c r="C6" s="443"/>
      <c r="D6" s="388" t="s">
        <v>189</v>
      </c>
      <c r="E6" s="388" t="s">
        <v>185</v>
      </c>
      <c r="F6" s="388"/>
      <c r="G6" s="388" t="s">
        <v>227</v>
      </c>
      <c r="H6" s="455" t="s">
        <v>260</v>
      </c>
      <c r="I6" s="388" t="s">
        <v>261</v>
      </c>
      <c r="J6" s="388" t="s">
        <v>227</v>
      </c>
      <c r="K6" s="453" t="s">
        <v>262</v>
      </c>
    </row>
    <row r="7" spans="1:11" ht="13.65" customHeight="1" x14ac:dyDescent="0.25">
      <c r="A7" s="456"/>
      <c r="B7" s="452"/>
      <c r="C7" s="456"/>
      <c r="D7" s="390"/>
      <c r="E7" s="390"/>
      <c r="F7" s="390"/>
      <c r="G7" s="390"/>
      <c r="H7" s="457"/>
      <c r="I7" s="390"/>
      <c r="J7" s="451" t="s">
        <v>263</v>
      </c>
      <c r="K7" s="458" t="s">
        <v>264</v>
      </c>
    </row>
    <row r="8" spans="1:11" ht="13.65" customHeight="1" x14ac:dyDescent="0.25">
      <c r="A8" s="456">
        <v>0</v>
      </c>
      <c r="B8" s="452"/>
      <c r="C8" s="390">
        <v>1</v>
      </c>
      <c r="D8" s="390">
        <v>2</v>
      </c>
      <c r="E8" s="390">
        <v>3</v>
      </c>
      <c r="F8" s="390">
        <v>4</v>
      </c>
      <c r="G8" s="390">
        <v>5</v>
      </c>
      <c r="H8" s="465">
        <v>6</v>
      </c>
      <c r="I8" s="390">
        <v>7</v>
      </c>
      <c r="J8" s="451">
        <v>8</v>
      </c>
      <c r="K8" s="458">
        <v>9</v>
      </c>
    </row>
    <row r="9" spans="1:11" ht="13.65" customHeight="1" x14ac:dyDescent="0.25">
      <c r="A9" s="377" t="s">
        <v>28</v>
      </c>
      <c r="B9" s="442"/>
      <c r="C9" s="159">
        <v>19006</v>
      </c>
      <c r="D9" s="159">
        <v>3</v>
      </c>
      <c r="E9" s="159">
        <v>19003</v>
      </c>
      <c r="F9" s="160">
        <v>1718.5099999999998</v>
      </c>
      <c r="G9" s="161">
        <v>52947166.529999994</v>
      </c>
      <c r="H9" s="162">
        <v>10742</v>
      </c>
      <c r="I9" s="161">
        <v>2785.8132447648109</v>
      </c>
      <c r="J9" s="161">
        <v>30.809926348988366</v>
      </c>
      <c r="K9" s="163">
        <v>90.419341260654519</v>
      </c>
    </row>
    <row r="10" spans="1:11" ht="13.65" customHeight="1" x14ac:dyDescent="0.25">
      <c r="A10" s="364" t="s">
        <v>30</v>
      </c>
      <c r="B10" s="365"/>
      <c r="C10" s="164">
        <v>2963</v>
      </c>
      <c r="D10" s="165">
        <v>0</v>
      </c>
      <c r="E10" s="165">
        <v>2963</v>
      </c>
      <c r="F10" s="166">
        <v>258.91000000000003</v>
      </c>
      <c r="G10" s="167">
        <v>7830633.9000000004</v>
      </c>
      <c r="H10" s="168">
        <v>1618</v>
      </c>
      <c r="I10" s="169">
        <v>2642.8059061761728</v>
      </c>
      <c r="J10" s="169">
        <v>30.244617434629792</v>
      </c>
      <c r="K10" s="170">
        <v>87.381032737090791</v>
      </c>
    </row>
    <row r="11" spans="1:11" ht="13.65" customHeight="1" x14ac:dyDescent="0.25">
      <c r="A11" s="374" t="s">
        <v>32</v>
      </c>
      <c r="B11" s="365"/>
      <c r="C11" s="164">
        <v>2029</v>
      </c>
      <c r="D11" s="165">
        <v>0</v>
      </c>
      <c r="E11" s="165">
        <v>2029</v>
      </c>
      <c r="F11" s="166">
        <v>177.70599999999999</v>
      </c>
      <c r="G11" s="167">
        <v>5471925.79</v>
      </c>
      <c r="H11" s="168">
        <v>1111</v>
      </c>
      <c r="I11" s="169">
        <v>2696.8584475110893</v>
      </c>
      <c r="J11" s="169">
        <v>30.792014844743569</v>
      </c>
      <c r="K11" s="170">
        <v>87.583045835386883</v>
      </c>
    </row>
    <row r="12" spans="1:11" ht="13.65" customHeight="1" x14ac:dyDescent="0.25">
      <c r="A12" s="364" t="s">
        <v>33</v>
      </c>
      <c r="B12" s="365"/>
      <c r="C12" s="164">
        <v>1807</v>
      </c>
      <c r="D12" s="165">
        <v>0</v>
      </c>
      <c r="E12" s="165">
        <v>1807</v>
      </c>
      <c r="F12" s="166">
        <v>155.131</v>
      </c>
      <c r="G12" s="167">
        <v>4766472.87</v>
      </c>
      <c r="H12" s="168">
        <v>970</v>
      </c>
      <c r="I12" s="169">
        <v>2637.782440509131</v>
      </c>
      <c r="J12" s="169">
        <v>30.725469893187046</v>
      </c>
      <c r="K12" s="170">
        <v>85.850027670171556</v>
      </c>
    </row>
    <row r="13" spans="1:11" ht="13.65" customHeight="1" x14ac:dyDescent="0.25">
      <c r="A13" s="364" t="s">
        <v>34</v>
      </c>
      <c r="B13" s="365"/>
      <c r="C13" s="164">
        <v>1227</v>
      </c>
      <c r="D13" s="165">
        <v>0</v>
      </c>
      <c r="E13" s="165">
        <v>1227</v>
      </c>
      <c r="F13" s="166">
        <v>108.751</v>
      </c>
      <c r="G13" s="171">
        <v>3371149.73</v>
      </c>
      <c r="H13" s="168">
        <v>680</v>
      </c>
      <c r="I13" s="169">
        <v>2747.4732925835369</v>
      </c>
      <c r="J13" s="169">
        <v>30.998792930639716</v>
      </c>
      <c r="K13" s="170">
        <v>88.631621841890791</v>
      </c>
    </row>
    <row r="14" spans="1:11" ht="13.65" customHeight="1" x14ac:dyDescent="0.25">
      <c r="A14" s="364" t="s">
        <v>35</v>
      </c>
      <c r="B14" s="365"/>
      <c r="C14" s="164">
        <v>1268</v>
      </c>
      <c r="D14" s="165">
        <v>2</v>
      </c>
      <c r="E14" s="165">
        <v>1266</v>
      </c>
      <c r="F14" s="166">
        <v>123.59699999999999</v>
      </c>
      <c r="G14" s="167">
        <v>3842231.22</v>
      </c>
      <c r="H14" s="168">
        <v>773</v>
      </c>
      <c r="I14" s="169">
        <v>3030.1508044164038</v>
      </c>
      <c r="J14" s="169">
        <v>31.086767639991262</v>
      </c>
      <c r="K14" s="170">
        <v>97.473974763406943</v>
      </c>
    </row>
    <row r="15" spans="1:11" ht="13.65" customHeight="1" x14ac:dyDescent="0.25">
      <c r="A15" s="364" t="s">
        <v>36</v>
      </c>
      <c r="B15" s="365"/>
      <c r="C15" s="164">
        <v>1358</v>
      </c>
      <c r="D15" s="165">
        <v>0</v>
      </c>
      <c r="E15" s="165">
        <v>1358</v>
      </c>
      <c r="F15" s="166">
        <v>125.348</v>
      </c>
      <c r="G15" s="167">
        <v>3807945.14</v>
      </c>
      <c r="H15" s="168">
        <v>784</v>
      </c>
      <c r="I15" s="169">
        <v>2804.0833136966125</v>
      </c>
      <c r="J15" s="169">
        <v>30.378986022912212</v>
      </c>
      <c r="K15" s="170">
        <v>92.303387334315175</v>
      </c>
    </row>
    <row r="16" spans="1:11" ht="13.65" customHeight="1" x14ac:dyDescent="0.25">
      <c r="A16" s="364" t="s">
        <v>37</v>
      </c>
      <c r="B16" s="365"/>
      <c r="C16" s="164">
        <v>1713</v>
      </c>
      <c r="D16" s="165">
        <v>1</v>
      </c>
      <c r="E16" s="165">
        <v>1712</v>
      </c>
      <c r="F16" s="166">
        <v>160.363</v>
      </c>
      <c r="G16" s="167">
        <v>4984990.32</v>
      </c>
      <c r="H16" s="168">
        <v>1002</v>
      </c>
      <c r="I16" s="169">
        <v>2910.0935901926446</v>
      </c>
      <c r="J16" s="169">
        <v>31.085663900026816</v>
      </c>
      <c r="K16" s="170">
        <v>93.615294804436658</v>
      </c>
    </row>
    <row r="17" spans="1:11" ht="13.65" customHeight="1" x14ac:dyDescent="0.25">
      <c r="A17" s="364" t="s">
        <v>38</v>
      </c>
      <c r="B17" s="365"/>
      <c r="C17" s="164">
        <v>2223</v>
      </c>
      <c r="D17" s="165">
        <v>0</v>
      </c>
      <c r="E17" s="165">
        <v>2223</v>
      </c>
      <c r="F17" s="166">
        <v>197.22499999999999</v>
      </c>
      <c r="G17" s="167">
        <v>6186029.1100000003</v>
      </c>
      <c r="H17" s="168">
        <v>1233</v>
      </c>
      <c r="I17" s="169">
        <v>2782.7391408007197</v>
      </c>
      <c r="J17" s="169">
        <v>31.365339637469898</v>
      </c>
      <c r="K17" s="170">
        <v>88.72019793072424</v>
      </c>
    </row>
    <row r="18" spans="1:11" ht="13.65" customHeight="1" x14ac:dyDescent="0.25">
      <c r="A18" s="364" t="s">
        <v>39</v>
      </c>
      <c r="B18" s="365"/>
      <c r="C18" s="164">
        <v>1499</v>
      </c>
      <c r="D18" s="165">
        <v>0</v>
      </c>
      <c r="E18" s="165">
        <v>1499</v>
      </c>
      <c r="F18" s="166">
        <v>141.50800000000001</v>
      </c>
      <c r="G18" s="167">
        <v>4437799.1100000003</v>
      </c>
      <c r="H18" s="168">
        <v>884</v>
      </c>
      <c r="I18" s="169">
        <v>2960.5064109406271</v>
      </c>
      <c r="J18" s="169">
        <v>31.360764833083643</v>
      </c>
      <c r="K18" s="170">
        <v>94.401601067378252</v>
      </c>
    </row>
    <row r="19" spans="1:11" ht="13.65" customHeight="1" x14ac:dyDescent="0.25">
      <c r="A19" s="364" t="s">
        <v>40</v>
      </c>
      <c r="B19" s="365"/>
      <c r="C19" s="164">
        <v>905</v>
      </c>
      <c r="D19" s="165">
        <v>0</v>
      </c>
      <c r="E19" s="165">
        <v>905</v>
      </c>
      <c r="F19" s="166">
        <v>83.06</v>
      </c>
      <c r="G19" s="167">
        <v>2527747.08</v>
      </c>
      <c r="H19" s="168">
        <v>519</v>
      </c>
      <c r="I19" s="169">
        <v>2793.0906961325968</v>
      </c>
      <c r="J19" s="169">
        <v>30.43278449313749</v>
      </c>
      <c r="K19" s="170">
        <v>91.779005524861873</v>
      </c>
    </row>
    <row r="20" spans="1:11" ht="13.65" customHeight="1" x14ac:dyDescent="0.25">
      <c r="A20" s="367" t="s">
        <v>42</v>
      </c>
      <c r="B20" s="359"/>
      <c r="C20" s="172">
        <v>2014</v>
      </c>
      <c r="D20" s="173">
        <v>0</v>
      </c>
      <c r="E20" s="173">
        <v>2014</v>
      </c>
      <c r="F20" s="174">
        <v>186.911</v>
      </c>
      <c r="G20" s="175">
        <v>5720242.2599999998</v>
      </c>
      <c r="H20" s="176">
        <v>1168</v>
      </c>
      <c r="I20" s="177">
        <v>2840.2394538232375</v>
      </c>
      <c r="J20" s="177">
        <v>30.604096388120546</v>
      </c>
      <c r="K20" s="178">
        <v>92.805858987090375</v>
      </c>
    </row>
    <row r="21" spans="1:11" x14ac:dyDescent="0.25">
      <c r="G21" s="179"/>
      <c r="H21" s="180"/>
    </row>
    <row r="22" spans="1:11" x14ac:dyDescent="0.25">
      <c r="A22" s="138" t="s">
        <v>349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1" x14ac:dyDescent="0.25">
      <c r="A23" s="138" t="s">
        <v>348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</row>
    <row r="24" spans="1:11" x14ac:dyDescent="0.25">
      <c r="A24" s="181" t="s">
        <v>1003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</row>
    <row r="25" spans="1:11" x14ac:dyDescent="0.25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  <row r="26" spans="1:11" ht="13.65" customHeight="1" x14ac:dyDescent="0.3">
      <c r="A26" s="62" t="s">
        <v>560</v>
      </c>
      <c r="B26" s="76" t="s">
        <v>1004</v>
      </c>
    </row>
    <row r="27" spans="1:11" ht="13.65" customHeight="1" x14ac:dyDescent="0.25">
      <c r="H27" s="182"/>
    </row>
    <row r="28" spans="1:11" ht="13.65" customHeight="1" x14ac:dyDescent="0.25">
      <c r="A28" s="446" t="s">
        <v>265</v>
      </c>
      <c r="B28" s="447"/>
      <c r="C28" s="448" t="s">
        <v>242</v>
      </c>
      <c r="D28" s="449"/>
      <c r="E28" s="449"/>
      <c r="F28" s="450" t="s">
        <v>46</v>
      </c>
      <c r="G28" s="450" t="s">
        <v>243</v>
      </c>
      <c r="H28" s="450" t="s">
        <v>244</v>
      </c>
      <c r="I28" s="450" t="s">
        <v>222</v>
      </c>
      <c r="J28" s="450" t="s">
        <v>222</v>
      </c>
      <c r="K28" s="384" t="s">
        <v>245</v>
      </c>
    </row>
    <row r="29" spans="1:11" x14ac:dyDescent="0.25">
      <c r="A29" s="443"/>
      <c r="B29" s="444"/>
      <c r="C29" s="388" t="s">
        <v>28</v>
      </c>
      <c r="D29" s="451" t="s">
        <v>246</v>
      </c>
      <c r="E29" s="452"/>
      <c r="F29" s="388" t="s">
        <v>247</v>
      </c>
      <c r="G29" s="388" t="s">
        <v>248</v>
      </c>
      <c r="H29" s="388" t="s">
        <v>249</v>
      </c>
      <c r="I29" s="388" t="s">
        <v>250</v>
      </c>
      <c r="J29" s="388" t="s">
        <v>251</v>
      </c>
      <c r="K29" s="453" t="s">
        <v>252</v>
      </c>
    </row>
    <row r="30" spans="1:11" x14ac:dyDescent="0.25">
      <c r="A30" s="443"/>
      <c r="B30" s="444"/>
      <c r="C30" s="388" t="s">
        <v>253</v>
      </c>
      <c r="D30" s="388" t="s">
        <v>254</v>
      </c>
      <c r="E30" s="388" t="s">
        <v>184</v>
      </c>
      <c r="F30" s="388" t="s">
        <v>255</v>
      </c>
      <c r="G30" s="388" t="s">
        <v>256</v>
      </c>
      <c r="H30" s="454" t="s">
        <v>257</v>
      </c>
      <c r="I30" s="388" t="s">
        <v>227</v>
      </c>
      <c r="J30" s="388" t="s">
        <v>258</v>
      </c>
      <c r="K30" s="453" t="s">
        <v>259</v>
      </c>
    </row>
    <row r="31" spans="1:11" x14ac:dyDescent="0.25">
      <c r="A31" s="443"/>
      <c r="B31" s="444"/>
      <c r="C31" s="443"/>
      <c r="D31" s="388" t="s">
        <v>189</v>
      </c>
      <c r="E31" s="388" t="s">
        <v>185</v>
      </c>
      <c r="F31" s="388"/>
      <c r="G31" s="388" t="s">
        <v>227</v>
      </c>
      <c r="H31" s="455" t="s">
        <v>260</v>
      </c>
      <c r="I31" s="388" t="s">
        <v>261</v>
      </c>
      <c r="J31" s="388" t="s">
        <v>227</v>
      </c>
      <c r="K31" s="453" t="s">
        <v>262</v>
      </c>
    </row>
    <row r="32" spans="1:11" x14ac:dyDescent="0.25">
      <c r="A32" s="456"/>
      <c r="B32" s="452"/>
      <c r="C32" s="456"/>
      <c r="D32" s="390"/>
      <c r="E32" s="390"/>
      <c r="F32" s="390"/>
      <c r="G32" s="390"/>
      <c r="H32" s="457"/>
      <c r="I32" s="390"/>
      <c r="J32" s="451" t="s">
        <v>263</v>
      </c>
      <c r="K32" s="458" t="s">
        <v>264</v>
      </c>
    </row>
    <row r="33" spans="1:11" ht="13.8" thickBot="1" x14ac:dyDescent="0.3">
      <c r="A33" s="443">
        <v>0</v>
      </c>
      <c r="B33" s="444"/>
      <c r="C33" s="388">
        <v>1</v>
      </c>
      <c r="D33" s="388">
        <v>2</v>
      </c>
      <c r="E33" s="388">
        <v>3</v>
      </c>
      <c r="F33" s="388">
        <v>4</v>
      </c>
      <c r="G33" s="388">
        <v>5</v>
      </c>
      <c r="H33" s="459">
        <v>6</v>
      </c>
      <c r="I33" s="388">
        <v>7</v>
      </c>
      <c r="J33" s="454">
        <v>8</v>
      </c>
      <c r="K33" s="453">
        <v>9</v>
      </c>
    </row>
    <row r="34" spans="1:11" ht="13.8" thickBot="1" x14ac:dyDescent="0.3">
      <c r="A34" s="1075" t="s">
        <v>693</v>
      </c>
      <c r="B34" s="1076"/>
      <c r="C34" s="1076"/>
      <c r="D34" s="1076"/>
      <c r="E34" s="1076"/>
      <c r="F34" s="1076"/>
      <c r="G34" s="1076"/>
      <c r="H34" s="1076"/>
      <c r="I34" s="1076"/>
      <c r="J34" s="1076"/>
      <c r="K34" s="1077"/>
    </row>
    <row r="35" spans="1:11" x14ac:dyDescent="0.25">
      <c r="A35" s="441" t="s">
        <v>266</v>
      </c>
      <c r="B35" s="442"/>
      <c r="C35" s="159">
        <v>19006</v>
      </c>
      <c r="D35" s="159">
        <v>3</v>
      </c>
      <c r="E35" s="159">
        <v>19003</v>
      </c>
      <c r="F35" s="160">
        <v>1718.5099999999998</v>
      </c>
      <c r="G35" s="161">
        <v>52947166.530000001</v>
      </c>
      <c r="H35" s="162">
        <v>10742</v>
      </c>
      <c r="I35" s="161">
        <v>2785.8132447648113</v>
      </c>
      <c r="J35" s="161">
        <v>30.809926348988373</v>
      </c>
      <c r="K35" s="163">
        <v>90.419341260654519</v>
      </c>
    </row>
    <row r="36" spans="1:11" x14ac:dyDescent="0.25">
      <c r="A36" s="443" t="s">
        <v>756</v>
      </c>
      <c r="B36" s="444"/>
      <c r="C36" s="164">
        <v>1220</v>
      </c>
      <c r="D36" s="165">
        <v>0</v>
      </c>
      <c r="E36" s="165">
        <v>1220</v>
      </c>
      <c r="F36" s="166">
        <v>118.209</v>
      </c>
      <c r="G36" s="169">
        <v>3560181.89</v>
      </c>
      <c r="H36" s="183">
        <v>739</v>
      </c>
      <c r="I36" s="169">
        <v>2918.1818770491805</v>
      </c>
      <c r="J36" s="169">
        <v>30.117688923855205</v>
      </c>
      <c r="K36" s="170">
        <v>96.892622950819671</v>
      </c>
    </row>
    <row r="37" spans="1:11" x14ac:dyDescent="0.25">
      <c r="A37" s="437" t="s">
        <v>351</v>
      </c>
      <c r="B37" s="444"/>
      <c r="C37" s="164">
        <v>0</v>
      </c>
      <c r="D37" s="165">
        <v>0</v>
      </c>
      <c r="E37" s="165">
        <v>0</v>
      </c>
      <c r="F37" s="166">
        <v>0</v>
      </c>
      <c r="G37" s="169">
        <v>0</v>
      </c>
      <c r="H37" s="165">
        <v>0</v>
      </c>
      <c r="I37" s="169">
        <v>0</v>
      </c>
      <c r="J37" s="169">
        <v>0</v>
      </c>
      <c r="K37" s="170">
        <v>0</v>
      </c>
    </row>
    <row r="38" spans="1:11" ht="12.7" customHeight="1" x14ac:dyDescent="0.25">
      <c r="A38" s="1073" t="s">
        <v>704</v>
      </c>
      <c r="B38" s="1074"/>
      <c r="C38" s="164">
        <v>0</v>
      </c>
      <c r="D38" s="184">
        <v>0</v>
      </c>
      <c r="E38" s="184">
        <v>0</v>
      </c>
      <c r="F38" s="185">
        <v>0</v>
      </c>
      <c r="G38" s="186">
        <v>0</v>
      </c>
      <c r="H38" s="187">
        <v>0</v>
      </c>
      <c r="I38" s="186">
        <v>0</v>
      </c>
      <c r="J38" s="186">
        <v>0</v>
      </c>
      <c r="K38" s="188">
        <v>0</v>
      </c>
    </row>
    <row r="39" spans="1:11" x14ac:dyDescent="0.25">
      <c r="A39" s="443" t="s">
        <v>267</v>
      </c>
      <c r="B39" s="444"/>
      <c r="C39" s="164">
        <v>0</v>
      </c>
      <c r="D39" s="165">
        <v>0</v>
      </c>
      <c r="E39" s="165">
        <v>0</v>
      </c>
      <c r="F39" s="166">
        <v>0</v>
      </c>
      <c r="G39" s="169">
        <v>0</v>
      </c>
      <c r="H39" s="183">
        <v>0</v>
      </c>
      <c r="I39" s="186">
        <v>0</v>
      </c>
      <c r="J39" s="186">
        <v>0</v>
      </c>
      <c r="K39" s="188">
        <v>0</v>
      </c>
    </row>
    <row r="40" spans="1:11" x14ac:dyDescent="0.25">
      <c r="A40" s="443" t="s">
        <v>646</v>
      </c>
      <c r="B40" s="444"/>
      <c r="C40" s="164">
        <v>8911</v>
      </c>
      <c r="D40" s="165">
        <v>0</v>
      </c>
      <c r="E40" s="165">
        <v>8911</v>
      </c>
      <c r="F40" s="166">
        <v>967.61099999999999</v>
      </c>
      <c r="G40" s="169">
        <v>30109625.780000001</v>
      </c>
      <c r="H40" s="183">
        <v>6048</v>
      </c>
      <c r="I40" s="169">
        <v>3378.9278173044554</v>
      </c>
      <c r="J40" s="169">
        <v>31.117490169086544</v>
      </c>
      <c r="K40" s="170">
        <v>108.58612950286164</v>
      </c>
    </row>
    <row r="41" spans="1:11" x14ac:dyDescent="0.25">
      <c r="A41" s="443" t="s">
        <v>471</v>
      </c>
      <c r="B41" s="444"/>
      <c r="C41" s="164">
        <v>1</v>
      </c>
      <c r="D41" s="165">
        <v>0</v>
      </c>
      <c r="E41" s="165">
        <v>1</v>
      </c>
      <c r="F41" s="166">
        <v>0.128</v>
      </c>
      <c r="G41" s="169">
        <v>4532</v>
      </c>
      <c r="H41" s="183">
        <v>1</v>
      </c>
      <c r="I41" s="169">
        <v>4532</v>
      </c>
      <c r="J41" s="169">
        <v>35.40625</v>
      </c>
      <c r="K41" s="170">
        <v>128</v>
      </c>
    </row>
    <row r="42" spans="1:11" x14ac:dyDescent="0.25">
      <c r="A42" s="443" t="s">
        <v>472</v>
      </c>
      <c r="B42" s="444"/>
      <c r="C42" s="165"/>
      <c r="D42" s="165"/>
      <c r="E42" s="165"/>
      <c r="F42" s="166"/>
      <c r="G42" s="165"/>
      <c r="H42" s="165"/>
      <c r="I42" s="165"/>
      <c r="J42" s="165"/>
      <c r="K42" s="170"/>
    </row>
    <row r="43" spans="1:11" ht="13.8" thickBot="1" x14ac:dyDescent="0.3">
      <c r="A43" s="445" t="s">
        <v>701</v>
      </c>
      <c r="B43" s="444"/>
      <c r="C43" s="164">
        <v>8874</v>
      </c>
      <c r="D43" s="165">
        <v>3</v>
      </c>
      <c r="E43" s="165">
        <v>8871</v>
      </c>
      <c r="F43" s="166">
        <v>632.56200000000001</v>
      </c>
      <c r="G43" s="189">
        <v>19272826.859999999</v>
      </c>
      <c r="H43" s="183">
        <v>3954</v>
      </c>
      <c r="I43" s="169">
        <v>2171.8308384043271</v>
      </c>
      <c r="J43" s="169">
        <v>30.467885930549098</v>
      </c>
      <c r="K43" s="170">
        <v>71.282623394185265</v>
      </c>
    </row>
    <row r="44" spans="1:11" ht="13.8" thickBot="1" x14ac:dyDescent="0.3">
      <c r="A44" s="1075" t="s">
        <v>694</v>
      </c>
      <c r="B44" s="1076"/>
      <c r="C44" s="1076"/>
      <c r="D44" s="1076"/>
      <c r="E44" s="1076"/>
      <c r="F44" s="1076"/>
      <c r="G44" s="1076"/>
      <c r="H44" s="1076"/>
      <c r="I44" s="1076"/>
      <c r="J44" s="1076"/>
      <c r="K44" s="1077"/>
    </row>
    <row r="45" spans="1:11" x14ac:dyDescent="0.25">
      <c r="A45" s="441" t="s">
        <v>268</v>
      </c>
      <c r="B45" s="442"/>
      <c r="C45" s="159">
        <v>19630</v>
      </c>
      <c r="D45" s="159">
        <v>216</v>
      </c>
      <c r="E45" s="159">
        <v>19414</v>
      </c>
      <c r="F45" s="159">
        <v>822.23699999999985</v>
      </c>
      <c r="G45" s="463"/>
      <c r="H45" s="159">
        <v>5140</v>
      </c>
      <c r="I45" s="460"/>
      <c r="J45" s="461"/>
      <c r="K45" s="190">
        <v>41.886754966887409</v>
      </c>
    </row>
    <row r="46" spans="1:11" ht="25.55" customHeight="1" x14ac:dyDescent="0.25">
      <c r="A46" s="1078" t="s">
        <v>695</v>
      </c>
      <c r="B46" s="1079"/>
      <c r="C46" s="164"/>
      <c r="D46" s="165"/>
      <c r="E46" s="165"/>
      <c r="F46" s="166"/>
      <c r="G46" s="464"/>
      <c r="H46" s="183"/>
      <c r="I46" s="443"/>
      <c r="J46" s="438"/>
      <c r="K46" s="523"/>
    </row>
    <row r="47" spans="1:11" x14ac:dyDescent="0.25">
      <c r="A47" s="1071" t="s">
        <v>473</v>
      </c>
      <c r="B47" s="1072"/>
      <c r="C47" s="164">
        <v>12869</v>
      </c>
      <c r="D47" s="165">
        <v>161</v>
      </c>
      <c r="E47" s="165">
        <v>12708</v>
      </c>
      <c r="F47" s="166">
        <v>396.26299999999998</v>
      </c>
      <c r="G47" s="464"/>
      <c r="H47" s="183">
        <v>2477</v>
      </c>
      <c r="I47" s="443"/>
      <c r="J47" s="438"/>
      <c r="K47" s="193">
        <v>30.792058434998836</v>
      </c>
    </row>
    <row r="48" spans="1:11" x14ac:dyDescent="0.25">
      <c r="A48" s="1071" t="s">
        <v>474</v>
      </c>
      <c r="B48" s="1072"/>
      <c r="C48" s="164">
        <v>6076</v>
      </c>
      <c r="D48" s="165">
        <v>55</v>
      </c>
      <c r="E48" s="165">
        <v>6021</v>
      </c>
      <c r="F48" s="166">
        <v>360.73099999999999</v>
      </c>
      <c r="G48" s="464"/>
      <c r="H48" s="183">
        <v>2255</v>
      </c>
      <c r="I48" s="443"/>
      <c r="J48" s="438"/>
      <c r="K48" s="193">
        <v>59.369815668202762</v>
      </c>
    </row>
    <row r="49" spans="1:11" ht="23.95" customHeight="1" x14ac:dyDescent="0.25">
      <c r="A49" s="1073" t="s">
        <v>696</v>
      </c>
      <c r="B49" s="1074"/>
      <c r="C49" s="164"/>
      <c r="D49" s="165"/>
      <c r="E49" s="165"/>
      <c r="F49" s="166"/>
      <c r="G49" s="464"/>
      <c r="H49" s="183"/>
      <c r="I49" s="443"/>
      <c r="J49" s="444"/>
      <c r="K49" s="193"/>
    </row>
    <row r="50" spans="1:11" ht="12.7" customHeight="1" x14ac:dyDescent="0.25">
      <c r="A50" s="1083" t="s">
        <v>702</v>
      </c>
      <c r="B50" s="1084"/>
      <c r="C50" s="164">
        <v>402</v>
      </c>
      <c r="D50" s="165">
        <v>0</v>
      </c>
      <c r="E50" s="165">
        <v>402</v>
      </c>
      <c r="F50" s="166">
        <v>41.052</v>
      </c>
      <c r="G50" s="464"/>
      <c r="H50" s="183">
        <v>257</v>
      </c>
      <c r="I50" s="443"/>
      <c r="J50" s="444"/>
      <c r="K50" s="193">
        <v>102.11940298507463</v>
      </c>
    </row>
    <row r="51" spans="1:11" ht="22.55" customHeight="1" x14ac:dyDescent="0.25">
      <c r="A51" s="1073" t="s">
        <v>703</v>
      </c>
      <c r="B51" s="1074"/>
      <c r="C51" s="164">
        <v>129</v>
      </c>
      <c r="D51" s="165">
        <v>0</v>
      </c>
      <c r="E51" s="165">
        <v>129</v>
      </c>
      <c r="F51" s="166">
        <v>12.064</v>
      </c>
      <c r="G51" s="464"/>
      <c r="H51" s="192">
        <v>75</v>
      </c>
      <c r="I51" s="443"/>
      <c r="J51" s="438"/>
      <c r="K51" s="191">
        <v>93.519379844961236</v>
      </c>
    </row>
    <row r="52" spans="1:11" x14ac:dyDescent="0.25">
      <c r="A52" s="443" t="s">
        <v>756</v>
      </c>
      <c r="B52" s="444"/>
      <c r="C52" s="194"/>
      <c r="D52" s="165"/>
      <c r="E52" s="165"/>
      <c r="F52" s="166"/>
      <c r="G52" s="464"/>
      <c r="H52" s="183"/>
      <c r="I52" s="443"/>
      <c r="J52" s="444"/>
      <c r="K52" s="193"/>
    </row>
    <row r="53" spans="1:11" x14ac:dyDescent="0.25">
      <c r="A53" s="1071" t="s">
        <v>697</v>
      </c>
      <c r="B53" s="1072"/>
      <c r="C53" s="164">
        <v>154</v>
      </c>
      <c r="D53" s="165">
        <v>0</v>
      </c>
      <c r="E53" s="165">
        <v>154</v>
      </c>
      <c r="F53" s="166">
        <v>12.127000000000001</v>
      </c>
      <c r="G53" s="464"/>
      <c r="H53" s="183">
        <v>76</v>
      </c>
      <c r="I53" s="443"/>
      <c r="J53" s="444"/>
      <c r="K53" s="193">
        <v>78.746753246753244</v>
      </c>
    </row>
    <row r="54" spans="1:11" x14ac:dyDescent="0.25">
      <c r="A54" s="443" t="s">
        <v>698</v>
      </c>
      <c r="B54" s="444"/>
      <c r="C54" s="164"/>
      <c r="D54" s="165"/>
      <c r="E54" s="165"/>
      <c r="F54" s="166"/>
      <c r="G54" s="464"/>
      <c r="H54" s="192"/>
      <c r="I54" s="443"/>
      <c r="J54" s="438"/>
      <c r="K54" s="193"/>
    </row>
    <row r="55" spans="1:11" ht="13.8" thickBot="1" x14ac:dyDescent="0.3">
      <c r="A55" s="1071" t="s">
        <v>697</v>
      </c>
      <c r="B55" s="1072"/>
      <c r="C55" s="164">
        <v>0</v>
      </c>
      <c r="D55" s="165">
        <v>0</v>
      </c>
      <c r="E55" s="165">
        <v>0</v>
      </c>
      <c r="F55" s="166">
        <v>0</v>
      </c>
      <c r="G55" s="464"/>
      <c r="H55" s="192">
        <v>0</v>
      </c>
      <c r="I55" s="443"/>
      <c r="J55" s="462"/>
      <c r="K55" s="524">
        <v>0</v>
      </c>
    </row>
    <row r="56" spans="1:11" ht="13.8" thickBot="1" x14ac:dyDescent="0.3">
      <c r="A56" s="1080" t="s">
        <v>699</v>
      </c>
      <c r="B56" s="1081"/>
      <c r="C56" s="1081"/>
      <c r="D56" s="1081"/>
      <c r="E56" s="1081"/>
      <c r="F56" s="1081"/>
      <c r="G56" s="1081"/>
      <c r="H56" s="1081"/>
      <c r="I56" s="1081"/>
      <c r="J56" s="1081"/>
      <c r="K56" s="1082"/>
    </row>
    <row r="57" spans="1:11" x14ac:dyDescent="0.25">
      <c r="A57" s="437" t="s">
        <v>475</v>
      </c>
      <c r="B57" s="438"/>
      <c r="C57" s="164">
        <v>54</v>
      </c>
      <c r="D57" s="165">
        <v>0</v>
      </c>
      <c r="E57" s="195">
        <v>54</v>
      </c>
      <c r="F57" s="394"/>
      <c r="G57" s="195">
        <v>116505.04</v>
      </c>
      <c r="H57" s="394"/>
      <c r="I57" s="170">
        <v>2157.5007407407406</v>
      </c>
      <c r="J57" s="365"/>
      <c r="K57" s="366"/>
    </row>
    <row r="58" spans="1:11" x14ac:dyDescent="0.25">
      <c r="A58" s="439" t="s">
        <v>476</v>
      </c>
      <c r="B58" s="440"/>
      <c r="C58" s="172">
        <v>0</v>
      </c>
      <c r="D58" s="173">
        <v>0</v>
      </c>
      <c r="E58" s="196">
        <v>0</v>
      </c>
      <c r="F58" s="396"/>
      <c r="G58" s="178">
        <v>0</v>
      </c>
      <c r="H58" s="396"/>
      <c r="I58" s="178">
        <v>0</v>
      </c>
      <c r="J58" s="359"/>
      <c r="K58" s="360"/>
    </row>
    <row r="59" spans="1:11" x14ac:dyDescent="0.25">
      <c r="A59" s="197"/>
      <c r="B59" s="198"/>
    </row>
    <row r="60" spans="1:11" x14ac:dyDescent="0.25">
      <c r="A60" s="138" t="s">
        <v>374</v>
      </c>
      <c r="B60" s="138"/>
      <c r="C60" s="138"/>
      <c r="D60" s="138"/>
      <c r="E60" s="138"/>
      <c r="F60" s="138"/>
      <c r="G60" s="138"/>
      <c r="H60" s="138"/>
    </row>
    <row r="61" spans="1:11" x14ac:dyDescent="0.25">
      <c r="A61" s="138" t="s">
        <v>348</v>
      </c>
      <c r="B61" s="138"/>
      <c r="C61" s="138"/>
      <c r="D61" s="138"/>
      <c r="E61" s="138"/>
      <c r="F61" s="138"/>
      <c r="G61" s="138"/>
      <c r="H61" s="138"/>
    </row>
    <row r="62" spans="1:11" x14ac:dyDescent="0.25">
      <c r="A62" s="199" t="s">
        <v>1005</v>
      </c>
      <c r="B62" s="138"/>
      <c r="C62" s="138"/>
      <c r="D62" s="138"/>
      <c r="E62" s="138"/>
      <c r="F62" s="138"/>
      <c r="G62" s="138"/>
      <c r="H62" s="138"/>
    </row>
    <row r="63" spans="1:11" x14ac:dyDescent="0.25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</row>
    <row r="64" spans="1:11" ht="15.05" x14ac:dyDescent="0.25">
      <c r="A64" s="54" t="s">
        <v>836</v>
      </c>
    </row>
  </sheetData>
  <mergeCells count="12">
    <mergeCell ref="A56:K56"/>
    <mergeCell ref="A49:B49"/>
    <mergeCell ref="A50:B50"/>
    <mergeCell ref="A51:B51"/>
    <mergeCell ref="A53:B53"/>
    <mergeCell ref="A55:B55"/>
    <mergeCell ref="A47:B47"/>
    <mergeCell ref="A48:B48"/>
    <mergeCell ref="A38:B38"/>
    <mergeCell ref="A34:K34"/>
    <mergeCell ref="A44:K44"/>
    <mergeCell ref="A46:B46"/>
  </mergeCells>
  <phoneticPr fontId="2" type="noConversion"/>
  <printOptions horizontalCentered="1"/>
  <pageMargins left="0.43307086614173229" right="0.27559055118110237" top="0.35433070866141736" bottom="0.51181102362204722" header="0.19685039370078741" footer="0.51181102362204722"/>
  <pageSetup paperSize="9" scale="86" orientation="portrait" r:id="rId1"/>
  <headerFooter alignWithMargins="0">
    <oddHeader>&amp;C27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H40"/>
  <sheetViews>
    <sheetView zoomScaleNormal="100" workbookViewId="0">
      <selection activeCell="L11" sqref="L11"/>
    </sheetView>
  </sheetViews>
  <sheetFormatPr defaultColWidth="9.109375" defaultRowHeight="13.15" x14ac:dyDescent="0.25"/>
  <cols>
    <col min="1" max="1" width="8.21875" style="54" customWidth="1"/>
    <col min="2" max="2" width="9.109375" style="54"/>
    <col min="3" max="3" width="9.77734375" style="54" customWidth="1"/>
    <col min="4" max="4" width="25.88671875" style="54" customWidth="1"/>
    <col min="5" max="8" width="12.77734375" style="54" customWidth="1"/>
    <col min="9" max="11" width="8.77734375" style="54" customWidth="1"/>
    <col min="12" max="16384" width="9.109375" style="54"/>
  </cols>
  <sheetData>
    <row r="2" spans="1:8" ht="15.05" x14ac:dyDescent="0.25">
      <c r="A2" s="79" t="s">
        <v>968</v>
      </c>
    </row>
    <row r="3" spans="1:8" ht="13.8" thickBot="1" x14ac:dyDescent="0.3">
      <c r="A3" s="67"/>
      <c r="B3" s="67"/>
      <c r="C3" s="67"/>
      <c r="D3" s="67"/>
      <c r="E3" s="67"/>
      <c r="F3" s="67"/>
      <c r="G3" s="67"/>
      <c r="H3" s="67"/>
    </row>
    <row r="4" spans="1:8" ht="18" customHeight="1" x14ac:dyDescent="0.25">
      <c r="A4" s="588"/>
      <c r="B4" s="589"/>
      <c r="C4" s="589"/>
      <c r="D4" s="590"/>
      <c r="E4" s="591" t="s">
        <v>1009</v>
      </c>
      <c r="F4" s="592"/>
      <c r="G4" s="593" t="s">
        <v>1010</v>
      </c>
      <c r="H4" s="594"/>
    </row>
    <row r="5" spans="1:8" x14ac:dyDescent="0.25">
      <c r="A5" s="595" t="s">
        <v>17</v>
      </c>
      <c r="B5" s="596"/>
      <c r="C5" s="596"/>
      <c r="D5" s="597"/>
      <c r="E5" s="209" t="s">
        <v>46</v>
      </c>
      <c r="F5" s="210" t="s">
        <v>46</v>
      </c>
      <c r="G5" s="211" t="s">
        <v>46</v>
      </c>
      <c r="H5" s="212" t="s">
        <v>46</v>
      </c>
    </row>
    <row r="6" spans="1:8" x14ac:dyDescent="0.25">
      <c r="A6" s="233"/>
      <c r="B6" s="234"/>
      <c r="C6" s="234"/>
      <c r="D6" s="598"/>
      <c r="E6" s="216" t="s">
        <v>607</v>
      </c>
      <c r="F6" s="217" t="s">
        <v>269</v>
      </c>
      <c r="G6" s="218" t="s">
        <v>607</v>
      </c>
      <c r="H6" s="219" t="s">
        <v>269</v>
      </c>
    </row>
    <row r="7" spans="1:8" ht="13.8" thickBot="1" x14ac:dyDescent="0.3">
      <c r="A7" s="233"/>
      <c r="B7" s="234"/>
      <c r="C7" s="234"/>
      <c r="D7" s="598"/>
      <c r="E7" s="216"/>
      <c r="F7" s="217"/>
      <c r="G7" s="218"/>
      <c r="H7" s="219"/>
    </row>
    <row r="8" spans="1:8" ht="18" customHeight="1" thickTop="1" x14ac:dyDescent="0.25">
      <c r="A8" s="599" t="s">
        <v>270</v>
      </c>
      <c r="B8" s="600"/>
      <c r="C8" s="600"/>
      <c r="D8" s="601"/>
      <c r="E8" s="602">
        <f>SUM(E9+E14)</f>
        <v>0</v>
      </c>
      <c r="F8" s="603">
        <f>SUM(F9+F14)</f>
        <v>0</v>
      </c>
      <c r="G8" s="604">
        <f>SUM(G9+G14)</f>
        <v>0</v>
      </c>
      <c r="H8" s="605">
        <f>SUM(H9+H14)</f>
        <v>0</v>
      </c>
    </row>
    <row r="9" spans="1:8" ht="15.05" customHeight="1" x14ac:dyDescent="0.25">
      <c r="A9" s="466" t="s">
        <v>407</v>
      </c>
      <c r="B9" s="467"/>
      <c r="C9" s="467"/>
      <c r="D9" s="468"/>
      <c r="E9" s="469">
        <f>SUM(E10:E13)</f>
        <v>0</v>
      </c>
      <c r="F9" s="470">
        <f>SUM(F10:F13)</f>
        <v>0</v>
      </c>
      <c r="G9" s="471">
        <f>SUM(G10:G13)</f>
        <v>0</v>
      </c>
      <c r="H9" s="472">
        <f>SUM(H10:H13)</f>
        <v>0</v>
      </c>
    </row>
    <row r="10" spans="1:8" ht="15.05" customHeight="1" x14ac:dyDescent="0.25">
      <c r="A10" s="246" t="s">
        <v>279</v>
      </c>
      <c r="B10" s="214"/>
      <c r="C10" s="214"/>
      <c r="D10" s="215"/>
      <c r="E10" s="522">
        <v>0</v>
      </c>
      <c r="F10" s="223">
        <v>0</v>
      </c>
      <c r="G10" s="473">
        <v>0</v>
      </c>
      <c r="H10" s="224">
        <v>0</v>
      </c>
    </row>
    <row r="11" spans="1:8" ht="15.05" customHeight="1" x14ac:dyDescent="0.25">
      <c r="A11" s="246" t="s">
        <v>370</v>
      </c>
      <c r="B11" s="214"/>
      <c r="C11" s="214"/>
      <c r="D11" s="215"/>
      <c r="E11" s="522">
        <v>0</v>
      </c>
      <c r="F11" s="223">
        <v>0</v>
      </c>
      <c r="G11" s="473">
        <v>0</v>
      </c>
      <c r="H11" s="224">
        <v>0</v>
      </c>
    </row>
    <row r="12" spans="1:8" ht="15.05" customHeight="1" x14ac:dyDescent="0.25">
      <c r="A12" s="246" t="s">
        <v>371</v>
      </c>
      <c r="B12" s="214"/>
      <c r="C12" s="214"/>
      <c r="D12" s="215"/>
      <c r="E12" s="522">
        <v>0</v>
      </c>
      <c r="F12" s="223">
        <v>0</v>
      </c>
      <c r="G12" s="473">
        <v>0</v>
      </c>
      <c r="H12" s="224">
        <v>0</v>
      </c>
    </row>
    <row r="13" spans="1:8" ht="15.05" customHeight="1" x14ac:dyDescent="0.25">
      <c r="A13" s="246" t="s">
        <v>282</v>
      </c>
      <c r="B13" s="214"/>
      <c r="C13" s="214"/>
      <c r="D13" s="215"/>
      <c r="E13" s="522">
        <v>0</v>
      </c>
      <c r="F13" s="223">
        <v>0</v>
      </c>
      <c r="G13" s="473">
        <v>0</v>
      </c>
      <c r="H13" s="224">
        <v>0</v>
      </c>
    </row>
    <row r="14" spans="1:8" ht="15.05" customHeight="1" x14ac:dyDescent="0.25">
      <c r="A14" s="477" t="s">
        <v>408</v>
      </c>
      <c r="B14" s="478"/>
      <c r="C14" s="478"/>
      <c r="D14" s="479"/>
      <c r="E14" s="476">
        <f>SUM(E15:E18)</f>
        <v>0</v>
      </c>
      <c r="F14" s="480">
        <f>SUM(F15:F18)</f>
        <v>0</v>
      </c>
      <c r="G14" s="474">
        <v>0</v>
      </c>
      <c r="H14" s="481">
        <f>SUM(H15:H18)</f>
        <v>0</v>
      </c>
    </row>
    <row r="15" spans="1:8" ht="15.05" customHeight="1" x14ac:dyDescent="0.25">
      <c r="A15" s="852" t="s">
        <v>412</v>
      </c>
      <c r="B15" s="214"/>
      <c r="C15" s="214"/>
      <c r="D15" s="215"/>
      <c r="E15" s="851"/>
      <c r="F15" s="225"/>
      <c r="G15" s="473"/>
      <c r="H15" s="224"/>
    </row>
    <row r="16" spans="1:8" ht="15.05" customHeight="1" x14ac:dyDescent="0.25">
      <c r="A16" s="246" t="s">
        <v>930</v>
      </c>
      <c r="B16" s="214"/>
      <c r="C16" s="214"/>
      <c r="D16" s="215"/>
      <c r="E16" s="851">
        <v>0</v>
      </c>
      <c r="F16" s="225">
        <v>0</v>
      </c>
      <c r="G16" s="475">
        <v>0</v>
      </c>
      <c r="H16" s="227">
        <v>0</v>
      </c>
    </row>
    <row r="17" spans="1:8" ht="15.05" customHeight="1" x14ac:dyDescent="0.25">
      <c r="A17" s="246" t="s">
        <v>931</v>
      </c>
      <c r="B17" s="214"/>
      <c r="C17" s="214"/>
      <c r="D17" s="215"/>
      <c r="E17" s="851">
        <v>0</v>
      </c>
      <c r="F17" s="225">
        <v>0</v>
      </c>
      <c r="G17" s="475">
        <v>0</v>
      </c>
      <c r="H17" s="227">
        <v>0</v>
      </c>
    </row>
    <row r="18" spans="1:8" ht="15.05" customHeight="1" thickBot="1" x14ac:dyDescent="0.3">
      <c r="A18" s="246" t="s">
        <v>932</v>
      </c>
      <c r="B18" s="214"/>
      <c r="C18" s="214"/>
      <c r="D18" s="215"/>
      <c r="E18" s="851">
        <v>0</v>
      </c>
      <c r="F18" s="225">
        <v>0</v>
      </c>
      <c r="G18" s="475">
        <v>0</v>
      </c>
      <c r="H18" s="227">
        <v>0</v>
      </c>
    </row>
    <row r="19" spans="1:8" ht="18" customHeight="1" thickTop="1" thickBot="1" x14ac:dyDescent="0.3">
      <c r="A19" s="606" t="s">
        <v>933</v>
      </c>
      <c r="B19" s="607"/>
      <c r="C19" s="607"/>
      <c r="D19" s="607"/>
      <c r="E19" s="608">
        <v>0</v>
      </c>
      <c r="F19" s="609">
        <v>0</v>
      </c>
      <c r="G19" s="610">
        <v>0</v>
      </c>
      <c r="H19" s="611">
        <v>0</v>
      </c>
    </row>
    <row r="20" spans="1:8" ht="18" customHeight="1" thickTop="1" thickBot="1" x14ac:dyDescent="0.3">
      <c r="A20" s="606" t="s">
        <v>934</v>
      </c>
      <c r="B20" s="607"/>
      <c r="C20" s="607"/>
      <c r="D20" s="607"/>
      <c r="E20" s="608">
        <v>0</v>
      </c>
      <c r="F20" s="609">
        <v>0</v>
      </c>
      <c r="G20" s="610">
        <v>0</v>
      </c>
      <c r="H20" s="611">
        <v>0</v>
      </c>
    </row>
    <row r="21" spans="1:8" ht="18" customHeight="1" thickTop="1" x14ac:dyDescent="0.25">
      <c r="A21" s="612" t="s">
        <v>651</v>
      </c>
      <c r="B21" s="613"/>
      <c r="C21" s="613"/>
      <c r="D21" s="613"/>
      <c r="E21" s="614">
        <f>SUM(E22:E39)</f>
        <v>127</v>
      </c>
      <c r="F21" s="615">
        <f>SUM(F22:F39)</f>
        <v>334</v>
      </c>
      <c r="G21" s="615">
        <f>SUM(G22:G39)</f>
        <v>338</v>
      </c>
      <c r="H21" s="615">
        <f>SUM(H22:H39)</f>
        <v>852</v>
      </c>
    </row>
    <row r="22" spans="1:8" ht="26.95" customHeight="1" x14ac:dyDescent="0.25">
      <c r="A22" s="1091" t="s">
        <v>935</v>
      </c>
      <c r="B22" s="1092"/>
      <c r="C22" s="1092"/>
      <c r="D22" s="1093"/>
      <c r="E22" s="853">
        <v>0</v>
      </c>
      <c r="F22" s="854">
        <v>0</v>
      </c>
      <c r="G22" s="855">
        <v>0</v>
      </c>
      <c r="H22" s="856">
        <v>0</v>
      </c>
    </row>
    <row r="23" spans="1:8" ht="65.150000000000006" customHeight="1" x14ac:dyDescent="0.25">
      <c r="A23" s="1085" t="s">
        <v>936</v>
      </c>
      <c r="B23" s="1086"/>
      <c r="C23" s="1086"/>
      <c r="D23" s="1087"/>
      <c r="E23" s="853">
        <v>0</v>
      </c>
      <c r="F23" s="857">
        <v>0</v>
      </c>
      <c r="G23" s="858">
        <v>1</v>
      </c>
      <c r="H23" s="859">
        <v>1</v>
      </c>
    </row>
    <row r="24" spans="1:8" ht="15.85" customHeight="1" x14ac:dyDescent="0.25">
      <c r="A24" s="1085" t="s">
        <v>937</v>
      </c>
      <c r="B24" s="1086"/>
      <c r="C24" s="1086"/>
      <c r="D24" s="1087"/>
      <c r="E24" s="853">
        <v>0</v>
      </c>
      <c r="F24" s="857">
        <v>0</v>
      </c>
      <c r="G24" s="858">
        <v>0</v>
      </c>
      <c r="H24" s="859">
        <v>0</v>
      </c>
    </row>
    <row r="25" spans="1:8" ht="26.95" customHeight="1" x14ac:dyDescent="0.25">
      <c r="A25" s="1085" t="s">
        <v>938</v>
      </c>
      <c r="B25" s="1086"/>
      <c r="C25" s="1086"/>
      <c r="D25" s="1087"/>
      <c r="E25" s="853">
        <v>0</v>
      </c>
      <c r="F25" s="854">
        <v>0</v>
      </c>
      <c r="G25" s="855">
        <v>0</v>
      </c>
      <c r="H25" s="856">
        <v>0</v>
      </c>
    </row>
    <row r="26" spans="1:8" ht="15.05" customHeight="1" x14ac:dyDescent="0.25">
      <c r="A26" s="1085" t="s">
        <v>939</v>
      </c>
      <c r="B26" s="1086"/>
      <c r="C26" s="1086"/>
      <c r="D26" s="1087"/>
      <c r="E26" s="853">
        <v>2</v>
      </c>
      <c r="F26" s="854">
        <v>2</v>
      </c>
      <c r="G26" s="855">
        <v>2</v>
      </c>
      <c r="H26" s="856">
        <v>2</v>
      </c>
    </row>
    <row r="27" spans="1:8" ht="27.55" customHeight="1" x14ac:dyDescent="0.25">
      <c r="A27" s="1085" t="s">
        <v>940</v>
      </c>
      <c r="B27" s="1086"/>
      <c r="C27" s="1086"/>
      <c r="D27" s="1087"/>
      <c r="E27" s="853">
        <v>5</v>
      </c>
      <c r="F27" s="854">
        <v>5</v>
      </c>
      <c r="G27" s="855">
        <v>28</v>
      </c>
      <c r="H27" s="856">
        <v>28</v>
      </c>
    </row>
    <row r="28" spans="1:8" ht="14.4" customHeight="1" x14ac:dyDescent="0.25">
      <c r="A28" s="1085" t="s">
        <v>941</v>
      </c>
      <c r="B28" s="1086"/>
      <c r="C28" s="1086"/>
      <c r="D28" s="1087"/>
      <c r="E28" s="853">
        <v>1</v>
      </c>
      <c r="F28" s="854">
        <v>1</v>
      </c>
      <c r="G28" s="855">
        <v>7</v>
      </c>
      <c r="H28" s="856">
        <v>7</v>
      </c>
    </row>
    <row r="29" spans="1:8" ht="16.3" customHeight="1" x14ac:dyDescent="0.25">
      <c r="A29" s="1085" t="s">
        <v>942</v>
      </c>
      <c r="B29" s="1086"/>
      <c r="C29" s="1086"/>
      <c r="D29" s="1087"/>
      <c r="E29" s="853">
        <v>11</v>
      </c>
      <c r="F29" s="854">
        <v>11</v>
      </c>
      <c r="G29" s="855">
        <v>32</v>
      </c>
      <c r="H29" s="856">
        <v>32</v>
      </c>
    </row>
    <row r="30" spans="1:8" ht="28.8" customHeight="1" x14ac:dyDescent="0.25">
      <c r="A30" s="1085" t="s">
        <v>943</v>
      </c>
      <c r="B30" s="1086"/>
      <c r="C30" s="1086"/>
      <c r="D30" s="1087"/>
      <c r="E30" s="853">
        <v>2</v>
      </c>
      <c r="F30" s="854">
        <v>6</v>
      </c>
      <c r="G30" s="855">
        <v>2</v>
      </c>
      <c r="H30" s="856">
        <v>6</v>
      </c>
    </row>
    <row r="31" spans="1:8" ht="28.8" customHeight="1" x14ac:dyDescent="0.25">
      <c r="A31" s="1085" t="s">
        <v>944</v>
      </c>
      <c r="B31" s="1086"/>
      <c r="C31" s="1086"/>
      <c r="D31" s="1087"/>
      <c r="E31" s="853">
        <v>0</v>
      </c>
      <c r="F31" s="854">
        <v>0</v>
      </c>
      <c r="G31" s="855">
        <v>0</v>
      </c>
      <c r="H31" s="856">
        <v>0</v>
      </c>
    </row>
    <row r="32" spans="1:8" ht="15.05" customHeight="1" x14ac:dyDescent="0.25">
      <c r="A32" s="1085" t="s">
        <v>945</v>
      </c>
      <c r="B32" s="1086"/>
      <c r="C32" s="1086"/>
      <c r="D32" s="1087"/>
      <c r="E32" s="853">
        <v>0</v>
      </c>
      <c r="F32" s="854">
        <v>0</v>
      </c>
      <c r="G32" s="855">
        <v>0</v>
      </c>
      <c r="H32" s="856">
        <v>0</v>
      </c>
    </row>
    <row r="33" spans="1:8" ht="16.3" customHeight="1" x14ac:dyDescent="0.25">
      <c r="A33" s="890" t="s">
        <v>946</v>
      </c>
      <c r="B33" s="891"/>
      <c r="C33" s="891"/>
      <c r="D33" s="891"/>
      <c r="E33" s="853">
        <v>5</v>
      </c>
      <c r="F33" s="854">
        <v>17</v>
      </c>
      <c r="G33" s="855">
        <v>12</v>
      </c>
      <c r="H33" s="856">
        <v>49</v>
      </c>
    </row>
    <row r="34" spans="1:8" ht="30.05" customHeight="1" x14ac:dyDescent="0.25">
      <c r="A34" s="1085" t="s">
        <v>947</v>
      </c>
      <c r="B34" s="1086"/>
      <c r="C34" s="1086"/>
      <c r="D34" s="1087"/>
      <c r="E34" s="853">
        <v>10</v>
      </c>
      <c r="F34" s="854">
        <v>48</v>
      </c>
      <c r="G34" s="855">
        <v>20</v>
      </c>
      <c r="H34" s="856">
        <v>88</v>
      </c>
    </row>
    <row r="35" spans="1:8" ht="26.95" customHeight="1" x14ac:dyDescent="0.25">
      <c r="A35" s="1085" t="s">
        <v>948</v>
      </c>
      <c r="B35" s="1086"/>
      <c r="C35" s="1086"/>
      <c r="D35" s="1087"/>
      <c r="E35" s="853">
        <v>78</v>
      </c>
      <c r="F35" s="854">
        <v>231</v>
      </c>
      <c r="G35" s="855">
        <v>206</v>
      </c>
      <c r="H35" s="856">
        <v>610</v>
      </c>
    </row>
    <row r="36" spans="1:8" ht="27.55" customHeight="1" x14ac:dyDescent="0.25">
      <c r="A36" s="1085" t="s">
        <v>966</v>
      </c>
      <c r="B36" s="1086"/>
      <c r="C36" s="1086"/>
      <c r="D36" s="1087"/>
      <c r="E36" s="853">
        <v>10</v>
      </c>
      <c r="F36" s="854">
        <v>10</v>
      </c>
      <c r="G36" s="855">
        <v>19</v>
      </c>
      <c r="H36" s="856">
        <v>20</v>
      </c>
    </row>
    <row r="37" spans="1:8" ht="39.450000000000003" customHeight="1" x14ac:dyDescent="0.25">
      <c r="A37" s="1085" t="s">
        <v>949</v>
      </c>
      <c r="B37" s="1086"/>
      <c r="C37" s="1086"/>
      <c r="D37" s="1087"/>
      <c r="E37" s="853">
        <v>0</v>
      </c>
      <c r="F37" s="854">
        <v>0</v>
      </c>
      <c r="G37" s="855">
        <v>0</v>
      </c>
      <c r="H37" s="856">
        <v>0</v>
      </c>
    </row>
    <row r="38" spans="1:8" ht="28.2" customHeight="1" x14ac:dyDescent="0.25">
      <c r="A38" s="1085" t="s">
        <v>950</v>
      </c>
      <c r="B38" s="1086"/>
      <c r="C38" s="1086"/>
      <c r="D38" s="1087"/>
      <c r="E38" s="853">
        <v>2</v>
      </c>
      <c r="F38" s="854">
        <v>2</v>
      </c>
      <c r="G38" s="855">
        <v>8</v>
      </c>
      <c r="H38" s="856">
        <v>8</v>
      </c>
    </row>
    <row r="39" spans="1:8" ht="29.45" customHeight="1" thickBot="1" x14ac:dyDescent="0.3">
      <c r="A39" s="1088" t="s">
        <v>951</v>
      </c>
      <c r="B39" s="1089"/>
      <c r="C39" s="1089"/>
      <c r="D39" s="1090"/>
      <c r="E39" s="853">
        <v>1</v>
      </c>
      <c r="F39" s="854">
        <v>1</v>
      </c>
      <c r="G39" s="855">
        <v>1</v>
      </c>
      <c r="H39" s="856">
        <v>1</v>
      </c>
    </row>
    <row r="40" spans="1:8" ht="14.4" thickTop="1" thickBot="1" x14ac:dyDescent="0.3">
      <c r="A40" s="616" t="s">
        <v>19</v>
      </c>
      <c r="B40" s="617"/>
      <c r="C40" s="617"/>
      <c r="D40" s="617"/>
      <c r="E40" s="618">
        <f>SUM(E8+E19+E20+E21)</f>
        <v>127</v>
      </c>
      <c r="F40" s="619">
        <f>SUM(F8+F19+F20+F21)</f>
        <v>334</v>
      </c>
      <c r="G40" s="620">
        <f>SUM(G8+G19+G20+G21)</f>
        <v>338</v>
      </c>
      <c r="H40" s="621">
        <f>SUM(H8+H19+H20+H21)</f>
        <v>852</v>
      </c>
    </row>
  </sheetData>
  <mergeCells count="17">
    <mergeCell ref="A29:D29"/>
    <mergeCell ref="A30:D30"/>
    <mergeCell ref="A31:D31"/>
    <mergeCell ref="A32:D32"/>
    <mergeCell ref="A34:D34"/>
    <mergeCell ref="A22:D22"/>
    <mergeCell ref="A25:D25"/>
    <mergeCell ref="A26:D26"/>
    <mergeCell ref="A27:D27"/>
    <mergeCell ref="A28:D28"/>
    <mergeCell ref="A24:D24"/>
    <mergeCell ref="A23:D23"/>
    <mergeCell ref="A35:D35"/>
    <mergeCell ref="A36:D36"/>
    <mergeCell ref="A37:D37"/>
    <mergeCell ref="A38:D38"/>
    <mergeCell ref="A39:D39"/>
  </mergeCells>
  <phoneticPr fontId="2" type="noConversion"/>
  <printOptions horizontalCentered="1"/>
  <pageMargins left="0.78740157480314965" right="0.31496062992125984" top="0.6692913385826772" bottom="0.19685039370078741" header="0.27559055118110237" footer="0.31496062992125984"/>
  <pageSetup paperSize="9" scale="89" orientation="portrait" r:id="rId1"/>
  <headerFooter alignWithMargins="0">
    <oddHeader>&amp;C28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9"/>
  <sheetViews>
    <sheetView zoomScaleNormal="100" workbookViewId="0">
      <selection activeCell="A39" sqref="A39"/>
    </sheetView>
  </sheetViews>
  <sheetFormatPr defaultColWidth="9.109375" defaultRowHeight="13.15" x14ac:dyDescent="0.25"/>
  <cols>
    <col min="1" max="1" width="10.77734375" style="54" customWidth="1"/>
    <col min="2" max="2" width="13.77734375" style="54" customWidth="1"/>
    <col min="3" max="3" width="14.33203125" style="54" customWidth="1"/>
    <col min="4" max="4" width="12.77734375" style="54" customWidth="1"/>
    <col min="5" max="8" width="10.77734375" style="54" customWidth="1"/>
    <col min="9" max="16384" width="9.109375" style="54"/>
  </cols>
  <sheetData>
    <row r="1" spans="1:8" ht="15.05" x14ac:dyDescent="0.25">
      <c r="A1" s="79" t="s">
        <v>967</v>
      </c>
    </row>
    <row r="2" spans="1:8" ht="12.7" customHeight="1" thickBot="1" x14ac:dyDescent="0.3"/>
    <row r="3" spans="1:8" ht="18" customHeight="1" x14ac:dyDescent="0.25">
      <c r="A3" s="200"/>
      <c r="B3" s="201"/>
      <c r="C3" s="201"/>
      <c r="D3" s="202"/>
      <c r="E3" s="591" t="s">
        <v>1009</v>
      </c>
      <c r="F3" s="592"/>
      <c r="G3" s="622" t="s">
        <v>1011</v>
      </c>
      <c r="H3" s="594"/>
    </row>
    <row r="4" spans="1:8" x14ac:dyDescent="0.25">
      <c r="A4" s="595" t="s">
        <v>17</v>
      </c>
      <c r="B4" s="596"/>
      <c r="C4" s="596"/>
      <c r="D4" s="208"/>
      <c r="E4" s="209" t="s">
        <v>46</v>
      </c>
      <c r="F4" s="210" t="s">
        <v>46</v>
      </c>
      <c r="G4" s="211" t="s">
        <v>46</v>
      </c>
      <c r="H4" s="212" t="s">
        <v>46</v>
      </c>
    </row>
    <row r="5" spans="1:8" x14ac:dyDescent="0.25">
      <c r="A5" s="213"/>
      <c r="B5" s="214"/>
      <c r="C5" s="214"/>
      <c r="D5" s="215"/>
      <c r="E5" s="216" t="s">
        <v>607</v>
      </c>
      <c r="F5" s="217" t="s">
        <v>269</v>
      </c>
      <c r="G5" s="218" t="s">
        <v>607</v>
      </c>
      <c r="H5" s="219" t="s">
        <v>269</v>
      </c>
    </row>
    <row r="6" spans="1:8" ht="13.8" thickBot="1" x14ac:dyDescent="0.3">
      <c r="A6" s="213"/>
      <c r="B6" s="214"/>
      <c r="C6" s="214"/>
      <c r="D6" s="215"/>
      <c r="E6" s="216"/>
      <c r="F6" s="217"/>
      <c r="G6" s="218"/>
      <c r="H6" s="219"/>
    </row>
    <row r="7" spans="1:8" ht="18" customHeight="1" thickTop="1" thickBot="1" x14ac:dyDescent="0.3">
      <c r="A7" s="623" t="s">
        <v>19</v>
      </c>
      <c r="B7" s="624"/>
      <c r="C7" s="624"/>
      <c r="D7" s="625"/>
      <c r="E7" s="626">
        <f>SUM(E8:E14)</f>
        <v>16</v>
      </c>
      <c r="F7" s="627">
        <f>SUM(F8:F14)</f>
        <v>16</v>
      </c>
      <c r="G7" s="628">
        <f>SUM(G8:G14)</f>
        <v>54</v>
      </c>
      <c r="H7" s="629">
        <f>SUM(H8:H14)</f>
        <v>42</v>
      </c>
    </row>
    <row r="8" spans="1:8" ht="75.150000000000006" customHeight="1" thickTop="1" x14ac:dyDescent="0.25">
      <c r="A8" s="1094" t="s">
        <v>952</v>
      </c>
      <c r="B8" s="1095"/>
      <c r="C8" s="1095"/>
      <c r="D8" s="1096"/>
      <c r="E8" s="868">
        <v>0</v>
      </c>
      <c r="F8" s="869">
        <v>0</v>
      </c>
      <c r="G8" s="870">
        <v>5</v>
      </c>
      <c r="H8" s="871">
        <v>0</v>
      </c>
    </row>
    <row r="9" spans="1:8" ht="26.95" customHeight="1" x14ac:dyDescent="0.25">
      <c r="A9" s="1094" t="s">
        <v>953</v>
      </c>
      <c r="B9" s="1095"/>
      <c r="C9" s="1095"/>
      <c r="D9" s="1096"/>
      <c r="E9" s="868">
        <v>0</v>
      </c>
      <c r="F9" s="872">
        <v>0</v>
      </c>
      <c r="G9" s="870">
        <v>0</v>
      </c>
      <c r="H9" s="871">
        <v>0</v>
      </c>
    </row>
    <row r="10" spans="1:8" ht="15.05" customHeight="1" x14ac:dyDescent="0.25">
      <c r="A10" s="1097" t="s">
        <v>954</v>
      </c>
      <c r="B10" s="1098"/>
      <c r="C10" s="1098"/>
      <c r="D10" s="1099"/>
      <c r="E10" s="868">
        <v>10</v>
      </c>
      <c r="F10" s="872">
        <v>10</v>
      </c>
      <c r="G10" s="870">
        <v>33</v>
      </c>
      <c r="H10" s="871">
        <v>33</v>
      </c>
    </row>
    <row r="11" spans="1:8" ht="28.2" customHeight="1" x14ac:dyDescent="0.25">
      <c r="A11" s="1100" t="s">
        <v>955</v>
      </c>
      <c r="B11" s="1101"/>
      <c r="C11" s="1101"/>
      <c r="D11" s="1102"/>
      <c r="E11" s="868">
        <v>0</v>
      </c>
      <c r="F11" s="872">
        <v>0</v>
      </c>
      <c r="G11" s="870">
        <v>0</v>
      </c>
      <c r="H11" s="871">
        <v>0</v>
      </c>
    </row>
    <row r="12" spans="1:8" ht="14.4" customHeight="1" x14ac:dyDescent="0.25">
      <c r="A12" s="246" t="s">
        <v>956</v>
      </c>
      <c r="B12" s="214"/>
      <c r="C12" s="214"/>
      <c r="D12" s="214"/>
      <c r="E12" s="868">
        <v>5</v>
      </c>
      <c r="F12" s="872">
        <v>6</v>
      </c>
      <c r="G12" s="870">
        <v>9</v>
      </c>
      <c r="H12" s="871">
        <v>7</v>
      </c>
    </row>
    <row r="13" spans="1:8" ht="15.65" customHeight="1" x14ac:dyDescent="0.25">
      <c r="A13" s="246" t="s">
        <v>957</v>
      </c>
      <c r="B13" s="214"/>
      <c r="C13" s="214"/>
      <c r="D13" s="214"/>
      <c r="E13" s="868">
        <v>0</v>
      </c>
      <c r="F13" s="872">
        <v>0</v>
      </c>
      <c r="G13" s="870">
        <v>1</v>
      </c>
      <c r="H13" s="871">
        <v>1</v>
      </c>
    </row>
    <row r="14" spans="1:8" ht="15.05" customHeight="1" thickBot="1" x14ac:dyDescent="0.3">
      <c r="A14" s="860" t="s">
        <v>958</v>
      </c>
      <c r="B14" s="236"/>
      <c r="C14" s="236"/>
      <c r="D14" s="237"/>
      <c r="E14" s="873">
        <v>1</v>
      </c>
      <c r="F14" s="874">
        <v>0</v>
      </c>
      <c r="G14" s="875">
        <v>6</v>
      </c>
      <c r="H14" s="876">
        <v>1</v>
      </c>
    </row>
    <row r="15" spans="1:8" ht="11.3" customHeight="1" x14ac:dyDescent="0.25">
      <c r="A15" s="138"/>
      <c r="B15" s="138"/>
      <c r="C15" s="138"/>
      <c r="D15" s="138"/>
      <c r="E15" s="138"/>
      <c r="F15" s="138"/>
      <c r="G15" s="138"/>
      <c r="H15" s="138"/>
    </row>
    <row r="16" spans="1:8" ht="15.05" x14ac:dyDescent="0.25">
      <c r="A16" s="79" t="s">
        <v>1012</v>
      </c>
      <c r="B16" s="861"/>
      <c r="C16" s="861"/>
      <c r="D16" s="861"/>
      <c r="E16" s="861"/>
      <c r="F16" s="861"/>
      <c r="G16" s="861"/>
    </row>
    <row r="17" spans="1:8" ht="13.65" customHeight="1" thickBot="1" x14ac:dyDescent="0.3">
      <c r="A17" s="138"/>
      <c r="B17" s="138"/>
      <c r="C17" s="138"/>
      <c r="D17" s="138"/>
      <c r="E17" s="138"/>
      <c r="F17" s="138"/>
      <c r="G17" s="138"/>
      <c r="H17" s="138"/>
    </row>
    <row r="18" spans="1:8" x14ac:dyDescent="0.25">
      <c r="A18" s="630"/>
      <c r="B18" s="238"/>
      <c r="C18" s="238"/>
      <c r="D18" s="239" t="s">
        <v>271</v>
      </c>
      <c r="E18" s="240" t="s">
        <v>272</v>
      </c>
      <c r="F18" s="241"/>
      <c r="G18" s="240"/>
      <c r="H18" s="242" t="s">
        <v>273</v>
      </c>
    </row>
    <row r="19" spans="1:8" x14ac:dyDescent="0.25">
      <c r="A19" s="631" t="s">
        <v>17</v>
      </c>
      <c r="B19" s="243"/>
      <c r="C19" s="243"/>
      <c r="D19" s="216"/>
      <c r="E19" s="244" t="s">
        <v>274</v>
      </c>
      <c r="F19" s="216" t="s">
        <v>275</v>
      </c>
      <c r="G19" s="244" t="s">
        <v>276</v>
      </c>
      <c r="H19" s="245" t="s">
        <v>277</v>
      </c>
    </row>
    <row r="20" spans="1:8" ht="13.8" thickBot="1" x14ac:dyDescent="0.3">
      <c r="A20" s="632"/>
      <c r="B20" s="243"/>
      <c r="C20" s="243"/>
      <c r="D20" s="216"/>
      <c r="E20" s="244"/>
      <c r="F20" s="216"/>
      <c r="G20" s="244"/>
      <c r="H20" s="245"/>
    </row>
    <row r="21" spans="1:8" ht="18" customHeight="1" thickTop="1" thickBot="1" x14ac:dyDescent="0.3">
      <c r="A21" s="623" t="s">
        <v>19</v>
      </c>
      <c r="B21" s="625"/>
      <c r="C21" s="626">
        <f>SUM(C22,C27,C32)</f>
        <v>20</v>
      </c>
      <c r="D21" s="626">
        <f>SUM(D22,D27,D32)</f>
        <v>10</v>
      </c>
      <c r="E21" s="633">
        <f>SUM(E22,E27,E32)</f>
        <v>2</v>
      </c>
      <c r="F21" s="626">
        <f>SUM(F22,F27,F32)</f>
        <v>6</v>
      </c>
      <c r="G21" s="633">
        <f>SUM(G22,G27,G32)</f>
        <v>0</v>
      </c>
      <c r="H21" s="634">
        <f>SUM(H22+H27+H32)</f>
        <v>2</v>
      </c>
    </row>
    <row r="22" spans="1:8" ht="15.05" customHeight="1" thickTop="1" x14ac:dyDescent="0.25">
      <c r="A22" s="482" t="s">
        <v>278</v>
      </c>
      <c r="B22" s="363"/>
      <c r="C22" s="927">
        <f t="shared" ref="C22:H22" si="0">SUM(C23:C26)</f>
        <v>0</v>
      </c>
      <c r="D22" s="926">
        <f t="shared" si="0"/>
        <v>0</v>
      </c>
      <c r="E22" s="927">
        <f t="shared" si="0"/>
        <v>0</v>
      </c>
      <c r="F22" s="926">
        <f t="shared" si="0"/>
        <v>0</v>
      </c>
      <c r="G22" s="927">
        <f t="shared" si="0"/>
        <v>0</v>
      </c>
      <c r="H22" s="483">
        <f t="shared" si="0"/>
        <v>0</v>
      </c>
    </row>
    <row r="23" spans="1:8" ht="15.05" customHeight="1" x14ac:dyDescent="0.25">
      <c r="A23" s="246" t="s">
        <v>279</v>
      </c>
      <c r="B23" s="215"/>
      <c r="C23" s="484">
        <v>0</v>
      </c>
      <c r="D23" s="247">
        <v>0</v>
      </c>
      <c r="E23" s="248">
        <v>0</v>
      </c>
      <c r="F23" s="247">
        <v>0</v>
      </c>
      <c r="G23" s="248">
        <v>0</v>
      </c>
      <c r="H23" s="249">
        <v>0</v>
      </c>
    </row>
    <row r="24" spans="1:8" ht="15.05" customHeight="1" x14ac:dyDescent="0.25">
      <c r="A24" s="246" t="s">
        <v>280</v>
      </c>
      <c r="B24" s="215"/>
      <c r="C24" s="484">
        <v>0</v>
      </c>
      <c r="D24" s="247">
        <v>0</v>
      </c>
      <c r="E24" s="248">
        <v>0</v>
      </c>
      <c r="F24" s="247">
        <v>0</v>
      </c>
      <c r="G24" s="248">
        <v>0</v>
      </c>
      <c r="H24" s="249">
        <v>0</v>
      </c>
    </row>
    <row r="25" spans="1:8" ht="15.05" customHeight="1" x14ac:dyDescent="0.25">
      <c r="A25" s="246" t="s">
        <v>281</v>
      </c>
      <c r="B25" s="215"/>
      <c r="C25" s="484">
        <v>0</v>
      </c>
      <c r="D25" s="247">
        <v>0</v>
      </c>
      <c r="E25" s="248">
        <v>0</v>
      </c>
      <c r="F25" s="247">
        <v>0</v>
      </c>
      <c r="G25" s="248">
        <v>0</v>
      </c>
      <c r="H25" s="249">
        <v>0</v>
      </c>
    </row>
    <row r="26" spans="1:8" ht="15.05" customHeight="1" x14ac:dyDescent="0.25">
      <c r="A26" s="246" t="s">
        <v>282</v>
      </c>
      <c r="B26" s="215"/>
      <c r="C26" s="484">
        <v>0</v>
      </c>
      <c r="D26" s="247">
        <v>0</v>
      </c>
      <c r="E26" s="248">
        <v>0</v>
      </c>
      <c r="F26" s="247">
        <v>0</v>
      </c>
      <c r="G26" s="248">
        <v>0</v>
      </c>
      <c r="H26" s="249">
        <v>0</v>
      </c>
    </row>
    <row r="27" spans="1:8" ht="15.05" customHeight="1" x14ac:dyDescent="0.25">
      <c r="A27" s="482" t="s">
        <v>283</v>
      </c>
      <c r="B27" s="363"/>
      <c r="C27" s="927">
        <f>SUM(C28:C31)</f>
        <v>0</v>
      </c>
      <c r="D27" s="927">
        <f>SUM(D28:D31)</f>
        <v>0</v>
      </c>
      <c r="E27" s="927">
        <f>SUM(E28:E31)</f>
        <v>0</v>
      </c>
      <c r="F27" s="926">
        <v>0</v>
      </c>
      <c r="G27" s="927">
        <f>SUM(G28:G31)</f>
        <v>0</v>
      </c>
      <c r="H27" s="483">
        <f>SUM(H28:H31)</f>
        <v>0</v>
      </c>
    </row>
    <row r="28" spans="1:8" ht="15.05" customHeight="1" x14ac:dyDescent="0.25">
      <c r="A28" s="250" t="s">
        <v>412</v>
      </c>
      <c r="B28" s="215"/>
      <c r="C28" s="484">
        <v>0</v>
      </c>
      <c r="D28" s="247">
        <f>C28-(E28+F28+G28+H28)</f>
        <v>0</v>
      </c>
      <c r="E28" s="248">
        <v>0</v>
      </c>
      <c r="F28" s="247">
        <v>0</v>
      </c>
      <c r="G28" s="248">
        <v>0</v>
      </c>
      <c r="H28" s="249">
        <v>0</v>
      </c>
    </row>
    <row r="29" spans="1:8" ht="15.05" customHeight="1" x14ac:dyDescent="0.25">
      <c r="A29" s="250" t="s">
        <v>413</v>
      </c>
      <c r="B29" s="215"/>
      <c r="C29" s="484">
        <v>0</v>
      </c>
      <c r="D29" s="247">
        <v>0</v>
      </c>
      <c r="E29" s="248">
        <v>0</v>
      </c>
      <c r="F29" s="247">
        <v>0</v>
      </c>
      <c r="G29" s="248">
        <v>0</v>
      </c>
      <c r="H29" s="249">
        <v>0</v>
      </c>
    </row>
    <row r="30" spans="1:8" ht="15.05" customHeight="1" x14ac:dyDescent="0.25">
      <c r="A30" s="250" t="s">
        <v>414</v>
      </c>
      <c r="B30" s="215"/>
      <c r="C30" s="484">
        <v>0</v>
      </c>
      <c r="D30" s="247">
        <v>0</v>
      </c>
      <c r="E30" s="248">
        <v>0</v>
      </c>
      <c r="F30" s="247">
        <v>0</v>
      </c>
      <c r="G30" s="248">
        <v>0</v>
      </c>
      <c r="H30" s="249">
        <v>0</v>
      </c>
    </row>
    <row r="31" spans="1:8" ht="15.05" customHeight="1" x14ac:dyDescent="0.25">
      <c r="A31" s="250" t="s">
        <v>741</v>
      </c>
      <c r="B31" s="215"/>
      <c r="C31" s="484">
        <v>0</v>
      </c>
      <c r="D31" s="247">
        <v>0</v>
      </c>
      <c r="E31" s="248">
        <v>0</v>
      </c>
      <c r="F31" s="247">
        <v>0</v>
      </c>
      <c r="G31" s="248">
        <v>0</v>
      </c>
      <c r="H31" s="249">
        <v>0</v>
      </c>
    </row>
    <row r="32" spans="1:8" ht="15.05" customHeight="1" x14ac:dyDescent="0.25">
      <c r="A32" s="482" t="s">
        <v>284</v>
      </c>
      <c r="B32" s="363"/>
      <c r="C32" s="927">
        <v>20</v>
      </c>
      <c r="D32" s="927">
        <f t="shared" ref="D32:H32" si="1">SUM(D33:D35)</f>
        <v>10</v>
      </c>
      <c r="E32" s="927">
        <f t="shared" si="1"/>
        <v>2</v>
      </c>
      <c r="F32" s="926">
        <f t="shared" si="1"/>
        <v>6</v>
      </c>
      <c r="G32" s="927">
        <f t="shared" si="1"/>
        <v>0</v>
      </c>
      <c r="H32" s="483">
        <f t="shared" si="1"/>
        <v>2</v>
      </c>
    </row>
    <row r="33" spans="1:8" ht="15.05" customHeight="1" x14ac:dyDescent="0.25">
      <c r="A33" s="246" t="s">
        <v>335</v>
      </c>
      <c r="B33" s="215"/>
      <c r="C33" s="484">
        <v>0</v>
      </c>
      <c r="D33" s="247">
        <f>C33-(E33+F33+G33+H33)</f>
        <v>0</v>
      </c>
      <c r="E33" s="248">
        <v>0</v>
      </c>
      <c r="F33" s="247">
        <v>0</v>
      </c>
      <c r="G33" s="248">
        <v>0</v>
      </c>
      <c r="H33" s="249">
        <v>0</v>
      </c>
    </row>
    <row r="34" spans="1:8" ht="15.05" customHeight="1" x14ac:dyDescent="0.25">
      <c r="A34" s="246" t="s">
        <v>285</v>
      </c>
      <c r="B34" s="215"/>
      <c r="C34" s="484">
        <v>0</v>
      </c>
      <c r="D34" s="247">
        <f>C34-(E34+F34+G34+H34)</f>
        <v>0</v>
      </c>
      <c r="E34" s="248">
        <v>0</v>
      </c>
      <c r="F34" s="247">
        <v>0</v>
      </c>
      <c r="G34" s="248">
        <v>0</v>
      </c>
      <c r="H34" s="249">
        <v>0</v>
      </c>
    </row>
    <row r="35" spans="1:8" ht="15.05" customHeight="1" thickBot="1" x14ac:dyDescent="0.3">
      <c r="A35" s="251" t="s">
        <v>286</v>
      </c>
      <c r="B35" s="237"/>
      <c r="C35" s="485">
        <v>20</v>
      </c>
      <c r="D35" s="252">
        <v>10</v>
      </c>
      <c r="E35" s="253">
        <v>2</v>
      </c>
      <c r="F35" s="252">
        <v>6</v>
      </c>
      <c r="G35" s="253">
        <v>0</v>
      </c>
      <c r="H35" s="254">
        <v>2</v>
      </c>
    </row>
    <row r="36" spans="1:8" x14ac:dyDescent="0.25">
      <c r="A36" s="138"/>
      <c r="B36" s="138"/>
      <c r="C36" s="138"/>
      <c r="D36" s="138"/>
      <c r="E36" s="138"/>
      <c r="F36" s="138"/>
      <c r="G36" s="138"/>
      <c r="H36" s="138"/>
    </row>
    <row r="37" spans="1:8" ht="15.65" x14ac:dyDescent="0.3">
      <c r="A37" s="47" t="s">
        <v>1013</v>
      </c>
      <c r="B37" s="138"/>
      <c r="C37" s="138"/>
      <c r="D37" s="138"/>
      <c r="E37" s="138"/>
      <c r="F37" s="138"/>
      <c r="G37" s="138"/>
      <c r="H37" s="138"/>
    </row>
    <row r="38" spans="1:8" x14ac:dyDescent="0.25">
      <c r="A38" s="138"/>
      <c r="B38" s="138"/>
      <c r="C38" s="138"/>
      <c r="D38" s="138"/>
      <c r="E38" s="138"/>
      <c r="F38" s="138"/>
      <c r="G38" s="138"/>
      <c r="H38" s="138"/>
    </row>
    <row r="59" spans="1:1" ht="13.8" x14ac:dyDescent="0.25">
      <c r="A59" s="255" t="s">
        <v>838</v>
      </c>
    </row>
  </sheetData>
  <mergeCells count="4">
    <mergeCell ref="A8:D8"/>
    <mergeCell ref="A9:D9"/>
    <mergeCell ref="A10:D10"/>
    <mergeCell ref="A11:D11"/>
  </mergeCells>
  <phoneticPr fontId="2" type="noConversion"/>
  <printOptions horizontalCentered="1"/>
  <pageMargins left="0.70866141732283472" right="0.31496062992125984" top="0.51181102362204722" bottom="0.23622047244094491" header="0.23622047244094491" footer="0.15748031496062992"/>
  <pageSetup paperSize="9" scale="85" orientation="portrait" r:id="rId1"/>
  <headerFooter alignWithMargins="0">
    <oddHeader>&amp;C29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73"/>
  <sheetViews>
    <sheetView zoomScaleNormal="100" workbookViewId="0">
      <selection activeCell="A37" sqref="A37:K42"/>
    </sheetView>
  </sheetViews>
  <sheetFormatPr defaultColWidth="9.109375" defaultRowHeight="13.15" x14ac:dyDescent="0.25"/>
  <cols>
    <col min="1" max="16384" width="9.109375" style="54"/>
  </cols>
  <sheetData>
    <row r="1" spans="1:11" ht="15.05" x14ac:dyDescent="0.25">
      <c r="A1" s="79" t="s">
        <v>831</v>
      </c>
    </row>
    <row r="2" spans="1:11" ht="18" customHeight="1" thickBot="1" x14ac:dyDescent="0.3"/>
    <row r="3" spans="1:11" ht="18" customHeight="1" x14ac:dyDescent="0.3">
      <c r="A3" s="256"/>
      <c r="B3" s="257"/>
      <c r="C3" s="258"/>
      <c r="D3" s="203" t="s">
        <v>1014</v>
      </c>
      <c r="E3" s="259"/>
      <c r="F3" s="259"/>
      <c r="G3" s="204"/>
      <c r="H3" s="228" t="s">
        <v>1015</v>
      </c>
      <c r="I3" s="205"/>
      <c r="J3" s="205"/>
      <c r="K3" s="206"/>
    </row>
    <row r="4" spans="1:11" ht="18.2" x14ac:dyDescent="0.35">
      <c r="A4" s="207"/>
      <c r="B4" s="260"/>
      <c r="C4" s="261"/>
      <c r="D4" s="262" t="s">
        <v>410</v>
      </c>
      <c r="E4" s="263"/>
      <c r="F4" s="262" t="s">
        <v>409</v>
      </c>
      <c r="G4" s="264"/>
      <c r="H4" s="265" t="s">
        <v>410</v>
      </c>
      <c r="I4" s="263"/>
      <c r="J4" s="262" t="s">
        <v>409</v>
      </c>
      <c r="K4" s="266"/>
    </row>
    <row r="5" spans="1:11" ht="18.2" x14ac:dyDescent="0.25">
      <c r="A5" s="267" t="s">
        <v>17</v>
      </c>
      <c r="B5" s="260"/>
      <c r="C5" s="261"/>
      <c r="D5" s="268" t="s">
        <v>47</v>
      </c>
      <c r="E5" s="269" t="s">
        <v>47</v>
      </c>
      <c r="F5" s="268" t="s">
        <v>47</v>
      </c>
      <c r="G5" s="270" t="s">
        <v>47</v>
      </c>
      <c r="H5" s="268" t="s">
        <v>47</v>
      </c>
      <c r="I5" s="269" t="s">
        <v>47</v>
      </c>
      <c r="J5" s="268" t="s">
        <v>47</v>
      </c>
      <c r="K5" s="271" t="s">
        <v>47</v>
      </c>
    </row>
    <row r="6" spans="1:11" ht="18.2" x14ac:dyDescent="0.25">
      <c r="A6" s="267"/>
      <c r="B6" s="260"/>
      <c r="C6" s="261"/>
      <c r="D6" s="268" t="s">
        <v>287</v>
      </c>
      <c r="E6" s="269" t="s">
        <v>269</v>
      </c>
      <c r="F6" s="272" t="s">
        <v>287</v>
      </c>
      <c r="G6" s="270" t="s">
        <v>269</v>
      </c>
      <c r="H6" s="272" t="s">
        <v>287</v>
      </c>
      <c r="I6" s="269" t="s">
        <v>269</v>
      </c>
      <c r="J6" s="272" t="s">
        <v>287</v>
      </c>
      <c r="K6" s="271" t="s">
        <v>269</v>
      </c>
    </row>
    <row r="7" spans="1:11" ht="13.8" thickBot="1" x14ac:dyDescent="0.3">
      <c r="A7" s="220"/>
      <c r="B7" s="221"/>
      <c r="C7" s="222"/>
      <c r="D7" s="221"/>
      <c r="E7" s="273"/>
      <c r="F7" s="274"/>
      <c r="G7" s="275"/>
      <c r="H7" s="276"/>
      <c r="I7" s="273"/>
      <c r="J7" s="274"/>
      <c r="K7" s="277"/>
    </row>
    <row r="8" spans="1:11" ht="18" customHeight="1" thickTop="1" thickBot="1" x14ac:dyDescent="0.35">
      <c r="A8" s="229" t="s">
        <v>19</v>
      </c>
      <c r="B8" s="230"/>
      <c r="C8" s="231"/>
      <c r="D8" s="928">
        <f>SUM(D9+D14)</f>
        <v>0</v>
      </c>
      <c r="E8" s="928">
        <f>SUM(E9+E14)</f>
        <v>0</v>
      </c>
      <c r="F8" s="928">
        <f>SUM(F9+F14)</f>
        <v>0</v>
      </c>
      <c r="G8" s="931">
        <f>SUM(G9+G14)</f>
        <v>0</v>
      </c>
      <c r="H8" s="929">
        <v>0</v>
      </c>
      <c r="I8" s="232">
        <f>SUM(I9+I14)</f>
        <v>0</v>
      </c>
      <c r="J8" s="928">
        <v>0</v>
      </c>
      <c r="K8" s="930">
        <f>SUM(K9+K14)</f>
        <v>0</v>
      </c>
    </row>
    <row r="9" spans="1:11" ht="18" customHeight="1" thickTop="1" x14ac:dyDescent="0.3">
      <c r="A9" s="482" t="s">
        <v>278</v>
      </c>
      <c r="B9" s="490"/>
      <c r="C9" s="420"/>
      <c r="D9" s="491">
        <f>SUM(D10:D13)</f>
        <v>0</v>
      </c>
      <c r="E9" s="492">
        <f>SUM(E10:E13)</f>
        <v>0</v>
      </c>
      <c r="F9" s="493">
        <f t="shared" ref="F9:K9" si="0">SUM(F10:F13)</f>
        <v>0</v>
      </c>
      <c r="G9" s="491">
        <f>SUM(G10:G13)</f>
        <v>0</v>
      </c>
      <c r="H9" s="494">
        <f t="shared" si="0"/>
        <v>0</v>
      </c>
      <c r="I9" s="494">
        <f t="shared" si="0"/>
        <v>0</v>
      </c>
      <c r="J9" s="494">
        <f t="shared" si="0"/>
        <v>0</v>
      </c>
      <c r="K9" s="494">
        <f t="shared" si="0"/>
        <v>0</v>
      </c>
    </row>
    <row r="10" spans="1:11" ht="15.05" customHeight="1" x14ac:dyDescent="0.25">
      <c r="A10" s="278" t="s">
        <v>279</v>
      </c>
      <c r="D10" s="395">
        <v>0</v>
      </c>
      <c r="E10" s="279">
        <v>0</v>
      </c>
      <c r="F10" s="395">
        <v>0</v>
      </c>
      <c r="G10" s="226">
        <v>0</v>
      </c>
      <c r="H10" s="484">
        <v>0</v>
      </c>
      <c r="I10" s="280">
        <v>0</v>
      </c>
      <c r="J10" s="395">
        <v>0</v>
      </c>
      <c r="K10" s="281">
        <v>0</v>
      </c>
    </row>
    <row r="11" spans="1:11" ht="15.05" customHeight="1" x14ac:dyDescent="0.25">
      <c r="A11" s="278" t="s">
        <v>370</v>
      </c>
      <c r="D11" s="395">
        <v>0</v>
      </c>
      <c r="E11" s="279">
        <v>0</v>
      </c>
      <c r="F11" s="395">
        <v>0</v>
      </c>
      <c r="G11" s="226">
        <v>0</v>
      </c>
      <c r="H11" s="484">
        <v>0</v>
      </c>
      <c r="I11" s="280">
        <v>0</v>
      </c>
      <c r="J11" s="395">
        <v>0</v>
      </c>
      <c r="K11" s="281">
        <v>0</v>
      </c>
    </row>
    <row r="12" spans="1:11" ht="15.05" customHeight="1" x14ac:dyDescent="0.25">
      <c r="A12" s="278" t="s">
        <v>371</v>
      </c>
      <c r="D12" s="395">
        <v>0</v>
      </c>
      <c r="E12" s="279">
        <v>0</v>
      </c>
      <c r="F12" s="395">
        <v>0</v>
      </c>
      <c r="G12" s="226">
        <v>0</v>
      </c>
      <c r="H12" s="484">
        <v>0</v>
      </c>
      <c r="I12" s="280">
        <v>0</v>
      </c>
      <c r="J12" s="395">
        <v>0</v>
      </c>
      <c r="K12" s="281">
        <v>0</v>
      </c>
    </row>
    <row r="13" spans="1:11" ht="15.05" customHeight="1" x14ac:dyDescent="0.25">
      <c r="A13" s="278" t="s">
        <v>282</v>
      </c>
      <c r="D13" s="395">
        <v>0</v>
      </c>
      <c r="E13" s="279">
        <v>0</v>
      </c>
      <c r="F13" s="395">
        <v>0</v>
      </c>
      <c r="G13" s="226">
        <v>0</v>
      </c>
      <c r="H13" s="484">
        <v>0</v>
      </c>
      <c r="I13" s="280">
        <v>0</v>
      </c>
      <c r="J13" s="395">
        <v>0</v>
      </c>
      <c r="K13" s="281">
        <v>0</v>
      </c>
    </row>
    <row r="14" spans="1:11" ht="30.7" customHeight="1" x14ac:dyDescent="0.25">
      <c r="A14" s="1103" t="s">
        <v>411</v>
      </c>
      <c r="B14" s="1104"/>
      <c r="C14" s="1037"/>
      <c r="D14" s="486">
        <v>0</v>
      </c>
      <c r="E14" s="487">
        <v>0</v>
      </c>
      <c r="F14" s="486">
        <v>0</v>
      </c>
      <c r="G14" s="488">
        <v>0</v>
      </c>
      <c r="H14" s="487">
        <v>0</v>
      </c>
      <c r="I14" s="486">
        <v>0</v>
      </c>
      <c r="J14" s="486">
        <v>0</v>
      </c>
      <c r="K14" s="489">
        <v>0</v>
      </c>
    </row>
    <row r="15" spans="1:11" ht="18" customHeight="1" x14ac:dyDescent="0.25"/>
    <row r="16" spans="1:11" ht="15.05" x14ac:dyDescent="0.25">
      <c r="A16" s="54" t="s">
        <v>342</v>
      </c>
      <c r="B16" s="54" t="s">
        <v>757</v>
      </c>
    </row>
    <row r="17" spans="1:11" ht="13.8" thickBot="1" x14ac:dyDescent="0.3"/>
    <row r="18" spans="1:11" ht="18" customHeight="1" x14ac:dyDescent="0.3">
      <c r="A18" s="256"/>
      <c r="B18" s="257"/>
      <c r="C18" s="258"/>
      <c r="D18" s="203" t="s">
        <v>1014</v>
      </c>
      <c r="E18" s="259"/>
      <c r="F18" s="259"/>
      <c r="G18" s="204"/>
      <c r="H18" s="228" t="s">
        <v>1015</v>
      </c>
      <c r="I18" s="205"/>
      <c r="J18" s="205"/>
      <c r="K18" s="206"/>
    </row>
    <row r="19" spans="1:11" ht="18.2" x14ac:dyDescent="0.35">
      <c r="A19" s="207" t="s">
        <v>288</v>
      </c>
      <c r="B19" s="260"/>
      <c r="C19" s="261"/>
      <c r="D19" s="282" t="s">
        <v>46</v>
      </c>
      <c r="E19" s="216" t="s">
        <v>46</v>
      </c>
      <c r="F19" s="283" t="s">
        <v>289</v>
      </c>
      <c r="G19" s="284"/>
      <c r="H19" s="285" t="s">
        <v>46</v>
      </c>
      <c r="I19" s="216" t="s">
        <v>46</v>
      </c>
      <c r="J19" s="283" t="s">
        <v>289</v>
      </c>
      <c r="K19" s="286"/>
    </row>
    <row r="20" spans="1:11" ht="18.2" x14ac:dyDescent="0.35">
      <c r="A20" s="207" t="s">
        <v>290</v>
      </c>
      <c r="B20" s="260"/>
      <c r="C20" s="261"/>
      <c r="D20" s="282" t="s">
        <v>287</v>
      </c>
      <c r="E20" s="216" t="s">
        <v>291</v>
      </c>
      <c r="F20" s="218" t="s">
        <v>292</v>
      </c>
      <c r="G20" s="282" t="s">
        <v>184</v>
      </c>
      <c r="H20" s="285" t="s">
        <v>287</v>
      </c>
      <c r="I20" s="216" t="s">
        <v>291</v>
      </c>
      <c r="J20" s="218" t="s">
        <v>292</v>
      </c>
      <c r="K20" s="219" t="s">
        <v>184</v>
      </c>
    </row>
    <row r="21" spans="1:11" x14ac:dyDescent="0.25">
      <c r="A21" s="235"/>
      <c r="B21" s="260"/>
      <c r="C21" s="261"/>
      <c r="D21" s="287"/>
      <c r="E21" s="216" t="s">
        <v>293</v>
      </c>
      <c r="F21" s="218" t="s">
        <v>189</v>
      </c>
      <c r="G21" s="282" t="s">
        <v>185</v>
      </c>
      <c r="H21" s="288"/>
      <c r="I21" s="216" t="s">
        <v>293</v>
      </c>
      <c r="J21" s="218" t="s">
        <v>189</v>
      </c>
      <c r="K21" s="219" t="s">
        <v>185</v>
      </c>
    </row>
    <row r="22" spans="1:11" ht="18" customHeight="1" thickBot="1" x14ac:dyDescent="0.3">
      <c r="A22" s="220"/>
      <c r="B22" s="221"/>
      <c r="C22" s="222"/>
      <c r="D22" s="862"/>
      <c r="E22" s="863"/>
      <c r="F22" s="864"/>
      <c r="G22" s="865"/>
      <c r="H22" s="866"/>
      <c r="I22" s="863"/>
      <c r="J22" s="864"/>
      <c r="K22" s="867"/>
    </row>
    <row r="23" spans="1:11" ht="18" customHeight="1" thickTop="1" thickBot="1" x14ac:dyDescent="0.35">
      <c r="A23" s="229" t="s">
        <v>19</v>
      </c>
      <c r="B23" s="230"/>
      <c r="C23" s="231"/>
      <c r="D23" s="931">
        <f t="shared" ref="D23:K23" si="1">D24+D25</f>
        <v>0</v>
      </c>
      <c r="E23" s="931">
        <f t="shared" si="1"/>
        <v>0</v>
      </c>
      <c r="F23" s="931">
        <f t="shared" si="1"/>
        <v>0</v>
      </c>
      <c r="G23" s="931">
        <f t="shared" si="1"/>
        <v>0</v>
      </c>
      <c r="H23" s="931">
        <f t="shared" si="1"/>
        <v>0</v>
      </c>
      <c r="I23" s="931">
        <f t="shared" si="1"/>
        <v>0</v>
      </c>
      <c r="J23" s="931">
        <f t="shared" si="1"/>
        <v>0</v>
      </c>
      <c r="K23" s="931">
        <f t="shared" si="1"/>
        <v>0</v>
      </c>
    </row>
    <row r="24" spans="1:11" ht="15.05" customHeight="1" thickTop="1" x14ac:dyDescent="0.25">
      <c r="A24" s="495" t="s">
        <v>744</v>
      </c>
      <c r="B24" s="359"/>
      <c r="C24" s="360"/>
      <c r="D24" s="410"/>
      <c r="E24" s="376"/>
      <c r="F24" s="527"/>
      <c r="G24" s="410"/>
      <c r="H24" s="520"/>
      <c r="I24" s="376"/>
      <c r="J24" s="527"/>
      <c r="K24" s="528"/>
    </row>
    <row r="25" spans="1:11" ht="18" customHeight="1" x14ac:dyDescent="0.25">
      <c r="A25" s="289" t="s">
        <v>744</v>
      </c>
      <c r="B25" s="290"/>
      <c r="C25" s="291"/>
      <c r="D25" s="292"/>
      <c r="E25" s="496"/>
      <c r="F25" s="293"/>
      <c r="G25" s="292"/>
      <c r="H25" s="294"/>
      <c r="I25" s="496"/>
      <c r="J25" s="293"/>
      <c r="K25" s="295"/>
    </row>
    <row r="26" spans="1:11" ht="15.05" x14ac:dyDescent="0.25">
      <c r="A26" s="54" t="s">
        <v>343</v>
      </c>
      <c r="B26" s="79" t="s">
        <v>758</v>
      </c>
    </row>
    <row r="27" spans="1:11" ht="13.8" thickBot="1" x14ac:dyDescent="0.3"/>
    <row r="28" spans="1:11" ht="18" customHeight="1" x14ac:dyDescent="0.3">
      <c r="A28" s="200"/>
      <c r="B28" s="201"/>
      <c r="C28" s="202"/>
      <c r="D28" s="203" t="s">
        <v>1016</v>
      </c>
      <c r="E28" s="259"/>
      <c r="F28" s="259"/>
      <c r="G28" s="204"/>
      <c r="H28" s="228" t="s">
        <v>1017</v>
      </c>
      <c r="I28" s="205"/>
      <c r="J28" s="205"/>
      <c r="K28" s="206"/>
    </row>
    <row r="29" spans="1:11" ht="18.2" x14ac:dyDescent="0.35">
      <c r="A29" s="207" t="s">
        <v>294</v>
      </c>
      <c r="B29" s="296"/>
      <c r="C29" s="208"/>
      <c r="D29" s="297" t="s">
        <v>46</v>
      </c>
      <c r="E29" s="298"/>
      <c r="F29" s="297" t="s">
        <v>46</v>
      </c>
      <c r="G29" s="299"/>
      <c r="H29" s="300" t="s">
        <v>46</v>
      </c>
      <c r="I29" s="298"/>
      <c r="J29" s="297" t="s">
        <v>47</v>
      </c>
      <c r="K29" s="301"/>
    </row>
    <row r="30" spans="1:11" ht="13.8" thickBot="1" x14ac:dyDescent="0.3">
      <c r="A30" s="302"/>
      <c r="B30" s="303"/>
      <c r="C30" s="304"/>
      <c r="D30" s="305" t="s">
        <v>287</v>
      </c>
      <c r="E30" s="306"/>
      <c r="F30" s="305" t="s">
        <v>295</v>
      </c>
      <c r="G30" s="307"/>
      <c r="H30" s="308" t="s">
        <v>287</v>
      </c>
      <c r="I30" s="306"/>
      <c r="J30" s="305" t="s">
        <v>295</v>
      </c>
      <c r="K30" s="309"/>
    </row>
    <row r="31" spans="1:11" ht="16.899999999999999" thickTop="1" thickBot="1" x14ac:dyDescent="0.35">
      <c r="A31" s="310" t="s">
        <v>19</v>
      </c>
      <c r="B31" s="311"/>
      <c r="C31" s="312"/>
      <c r="D31" s="1110">
        <f>SUM(D32:E33)</f>
        <v>0</v>
      </c>
      <c r="E31" s="1111"/>
      <c r="F31" s="1110">
        <f>SUM(F32:G33)</f>
        <v>0</v>
      </c>
      <c r="G31" s="1112"/>
      <c r="H31" s="1113">
        <f>SUM(H32:I33)</f>
        <v>0</v>
      </c>
      <c r="I31" s="1111"/>
      <c r="J31" s="1110">
        <f>SUM(J32:K33)</f>
        <v>0</v>
      </c>
      <c r="K31" s="1114"/>
    </row>
    <row r="32" spans="1:11" ht="18" customHeight="1" thickTop="1" x14ac:dyDescent="0.25">
      <c r="A32" s="495"/>
      <c r="B32" s="359"/>
      <c r="C32" s="360"/>
      <c r="D32" s="1105"/>
      <c r="E32" s="1107"/>
      <c r="F32" s="1105"/>
      <c r="G32" s="1108"/>
      <c r="H32" s="1109"/>
      <c r="I32" s="1107"/>
      <c r="J32" s="1105"/>
      <c r="K32" s="1106"/>
    </row>
    <row r="33" spans="1:11" ht="18" customHeight="1" thickBot="1" x14ac:dyDescent="0.3">
      <c r="A33" s="313" t="s">
        <v>744</v>
      </c>
      <c r="B33" s="314"/>
      <c r="C33" s="315"/>
      <c r="D33" s="497"/>
      <c r="E33" s="498"/>
      <c r="F33" s="316"/>
      <c r="G33" s="317"/>
      <c r="H33" s="499"/>
      <c r="I33" s="498"/>
      <c r="J33" s="316"/>
      <c r="K33" s="318"/>
    </row>
    <row r="34" spans="1:11" ht="18" customHeight="1" x14ac:dyDescent="0.25"/>
    <row r="35" spans="1:11" ht="15.05" x14ac:dyDescent="0.25">
      <c r="A35" s="54" t="s">
        <v>344</v>
      </c>
      <c r="B35" s="79" t="s">
        <v>759</v>
      </c>
    </row>
    <row r="36" spans="1:11" ht="13.8" thickBot="1" x14ac:dyDescent="0.3">
      <c r="A36" s="98"/>
    </row>
    <row r="37" spans="1:11" ht="18" customHeight="1" x14ac:dyDescent="0.3">
      <c r="A37" s="200"/>
      <c r="B37" s="201"/>
      <c r="C37" s="202"/>
      <c r="D37" s="203" t="s">
        <v>1018</v>
      </c>
      <c r="E37" s="259"/>
      <c r="F37" s="259"/>
      <c r="G37" s="204"/>
      <c r="H37" s="228" t="s">
        <v>1017</v>
      </c>
      <c r="I37" s="205"/>
      <c r="J37" s="205"/>
      <c r="K37" s="206"/>
    </row>
    <row r="38" spans="1:11" ht="18.2" x14ac:dyDescent="0.35">
      <c r="A38" s="207" t="s">
        <v>294</v>
      </c>
      <c r="B38" s="296"/>
      <c r="C38" s="208"/>
      <c r="D38" s="297" t="s">
        <v>46</v>
      </c>
      <c r="E38" s="298"/>
      <c r="F38" s="297" t="s">
        <v>46</v>
      </c>
      <c r="G38" s="299"/>
      <c r="H38" s="300" t="s">
        <v>46</v>
      </c>
      <c r="I38" s="298"/>
      <c r="J38" s="297" t="s">
        <v>47</v>
      </c>
      <c r="K38" s="301"/>
    </row>
    <row r="39" spans="1:11" ht="13.8" thickBot="1" x14ac:dyDescent="0.3">
      <c r="A39" s="213"/>
      <c r="B39" s="214"/>
      <c r="C39" s="215"/>
      <c r="D39" s="305" t="s">
        <v>287</v>
      </c>
      <c r="E39" s="306"/>
      <c r="F39" s="305" t="s">
        <v>295</v>
      </c>
      <c r="G39" s="307"/>
      <c r="H39" s="308" t="s">
        <v>287</v>
      </c>
      <c r="I39" s="306"/>
      <c r="J39" s="305" t="s">
        <v>295</v>
      </c>
      <c r="K39" s="309"/>
    </row>
    <row r="40" spans="1:11" ht="16.899999999999999" thickTop="1" thickBot="1" x14ac:dyDescent="0.35">
      <c r="A40" s="229" t="s">
        <v>19</v>
      </c>
      <c r="B40" s="230"/>
      <c r="C40" s="231"/>
      <c r="D40" s="1110">
        <v>0</v>
      </c>
      <c r="E40" s="1111"/>
      <c r="F40" s="1110">
        <v>0</v>
      </c>
      <c r="G40" s="1112"/>
      <c r="H40" s="1113">
        <v>0</v>
      </c>
      <c r="I40" s="1111"/>
      <c r="J40" s="1110">
        <v>0</v>
      </c>
      <c r="K40" s="1114"/>
    </row>
    <row r="41" spans="1:11" ht="18" customHeight="1" thickTop="1" x14ac:dyDescent="0.3">
      <c r="A41" s="521" t="s">
        <v>744</v>
      </c>
      <c r="B41" s="402"/>
      <c r="C41" s="419"/>
      <c r="D41" s="1115"/>
      <c r="E41" s="1116"/>
      <c r="F41" s="1115"/>
      <c r="G41" s="1117"/>
      <c r="H41" s="1118"/>
      <c r="I41" s="1116"/>
      <c r="J41" s="1115"/>
      <c r="K41" s="1119"/>
    </row>
    <row r="42" spans="1:11" ht="13.65" customHeight="1" thickBot="1" x14ac:dyDescent="0.3">
      <c r="A42" s="319"/>
      <c r="B42" s="320"/>
      <c r="C42" s="321"/>
      <c r="D42" s="501"/>
      <c r="E42" s="502"/>
      <c r="F42" s="320"/>
      <c r="G42" s="322"/>
      <c r="H42" s="501"/>
      <c r="I42" s="502"/>
      <c r="J42" s="320"/>
      <c r="K42" s="323"/>
    </row>
    <row r="43" spans="1:11" ht="15.05" x14ac:dyDescent="0.25">
      <c r="A43" s="116" t="s">
        <v>835</v>
      </c>
    </row>
    <row r="56" spans="1:1" x14ac:dyDescent="0.25">
      <c r="A56" s="79"/>
    </row>
    <row r="73" spans="1:1" x14ac:dyDescent="0.25">
      <c r="A73" s="79"/>
    </row>
  </sheetData>
  <mergeCells count="17">
    <mergeCell ref="D40:E40"/>
    <mergeCell ref="F40:G40"/>
    <mergeCell ref="H40:I40"/>
    <mergeCell ref="J40:K40"/>
    <mergeCell ref="D41:E41"/>
    <mergeCell ref="F41:G41"/>
    <mergeCell ref="H41:I41"/>
    <mergeCell ref="J41:K41"/>
    <mergeCell ref="A14:C14"/>
    <mergeCell ref="J32:K32"/>
    <mergeCell ref="D32:E32"/>
    <mergeCell ref="F32:G32"/>
    <mergeCell ref="H32:I32"/>
    <mergeCell ref="D31:E31"/>
    <mergeCell ref="F31:G31"/>
    <mergeCell ref="H31:I31"/>
    <mergeCell ref="J31:K31"/>
  </mergeCells>
  <phoneticPr fontId="2" type="noConversion"/>
  <printOptions horizontalCentered="1"/>
  <pageMargins left="0.59055118110236227" right="0.27559055118110237" top="0.43307086614173229" bottom="0.27559055118110237" header="0.23622047244094491" footer="0.27559055118110237"/>
  <pageSetup paperSize="9" scale="96" orientation="portrait" r:id="rId1"/>
  <headerFooter alignWithMargins="0">
    <oddHeader>&amp;C30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64"/>
  <sheetViews>
    <sheetView topLeftCell="A34" zoomScaleNormal="100" workbookViewId="0">
      <selection activeCell="A53" sqref="A53:XFD57"/>
    </sheetView>
  </sheetViews>
  <sheetFormatPr defaultColWidth="9.109375" defaultRowHeight="13.15" x14ac:dyDescent="0.25"/>
  <cols>
    <col min="1" max="16384" width="9.109375" style="54"/>
  </cols>
  <sheetData>
    <row r="1" spans="1:11" ht="15.05" customHeight="1" x14ac:dyDescent="0.25">
      <c r="A1" s="120" t="s">
        <v>345</v>
      </c>
      <c r="B1" s="67" t="s">
        <v>760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ht="14.25" customHeight="1" thickBot="1" x14ac:dyDescent="0.3">
      <c r="A2" s="120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" customHeight="1" x14ac:dyDescent="0.3">
      <c r="A3" s="1123" t="s">
        <v>294</v>
      </c>
      <c r="B3" s="1124"/>
      <c r="C3" s="1125"/>
      <c r="D3" s="203" t="s">
        <v>1014</v>
      </c>
      <c r="E3" s="259"/>
      <c r="F3" s="259"/>
      <c r="G3" s="204"/>
      <c r="H3" s="228" t="s">
        <v>1017</v>
      </c>
      <c r="I3" s="205"/>
      <c r="J3" s="205"/>
      <c r="K3" s="206"/>
    </row>
    <row r="4" spans="1:11" ht="15.05" customHeight="1" x14ac:dyDescent="0.25">
      <c r="A4" s="1126"/>
      <c r="B4" s="1127"/>
      <c r="C4" s="1128"/>
      <c r="D4" s="297" t="s">
        <v>46</v>
      </c>
      <c r="E4" s="298"/>
      <c r="F4" s="297" t="s">
        <v>46</v>
      </c>
      <c r="G4" s="299"/>
      <c r="H4" s="300" t="s">
        <v>46</v>
      </c>
      <c r="I4" s="298"/>
      <c r="J4" s="297" t="s">
        <v>47</v>
      </c>
      <c r="K4" s="301"/>
    </row>
    <row r="5" spans="1:11" ht="15.05" customHeight="1" thickBot="1" x14ac:dyDescent="0.3">
      <c r="A5" s="1126"/>
      <c r="B5" s="1127"/>
      <c r="C5" s="1128"/>
      <c r="D5" s="305" t="s">
        <v>287</v>
      </c>
      <c r="E5" s="306"/>
      <c r="F5" s="305" t="s">
        <v>295</v>
      </c>
      <c r="G5" s="307"/>
      <c r="H5" s="308" t="s">
        <v>287</v>
      </c>
      <c r="I5" s="306"/>
      <c r="J5" s="305" t="s">
        <v>295</v>
      </c>
      <c r="K5" s="309"/>
    </row>
    <row r="6" spans="1:11" ht="18" customHeight="1" thickTop="1" thickBot="1" x14ac:dyDescent="0.35">
      <c r="A6" s="229" t="s">
        <v>19</v>
      </c>
      <c r="B6" s="324"/>
      <c r="C6" s="325"/>
      <c r="D6" s="1110">
        <v>0</v>
      </c>
      <c r="E6" s="1111"/>
      <c r="F6" s="1110">
        <v>0</v>
      </c>
      <c r="G6" s="1112"/>
      <c r="H6" s="1113">
        <v>0</v>
      </c>
      <c r="I6" s="1111"/>
      <c r="J6" s="1110">
        <v>0</v>
      </c>
      <c r="K6" s="1114"/>
    </row>
    <row r="7" spans="1:11" ht="12.25" customHeight="1" thickTop="1" x14ac:dyDescent="0.25">
      <c r="A7" s="495"/>
      <c r="B7" s="359"/>
      <c r="C7" s="360"/>
      <c r="D7" s="515"/>
      <c r="E7" s="516"/>
      <c r="F7" s="515"/>
      <c r="G7" s="515"/>
      <c r="H7" s="517"/>
      <c r="I7" s="516"/>
      <c r="J7" s="515"/>
      <c r="K7" s="518"/>
    </row>
    <row r="8" spans="1:11" ht="12.7" customHeight="1" thickBot="1" x14ac:dyDescent="0.3">
      <c r="A8" s="326"/>
      <c r="B8" s="327"/>
      <c r="C8" s="328"/>
      <c r="D8" s="512"/>
      <c r="E8" s="513"/>
      <c r="F8" s="329"/>
      <c r="G8" s="330"/>
      <c r="H8" s="514"/>
      <c r="I8" s="513"/>
      <c r="J8" s="329"/>
      <c r="K8" s="331"/>
    </row>
    <row r="9" spans="1:11" ht="12.7" customHeight="1" x14ac:dyDescent="0.25">
      <c r="A9" s="335"/>
      <c r="B9" s="335"/>
      <c r="C9" s="198"/>
      <c r="D9" s="145"/>
      <c r="E9" s="894"/>
      <c r="F9" s="145"/>
      <c r="G9" s="198"/>
      <c r="H9" s="145"/>
      <c r="I9" s="894"/>
      <c r="J9" s="145"/>
      <c r="K9" s="198"/>
    </row>
    <row r="10" spans="1:11" ht="15.05" customHeight="1" x14ac:dyDescent="0.25">
      <c r="A10" s="120" t="s">
        <v>346</v>
      </c>
      <c r="B10" s="54" t="s">
        <v>761</v>
      </c>
    </row>
    <row r="11" spans="1:11" ht="13.65" customHeight="1" thickBot="1" x14ac:dyDescent="0.3">
      <c r="A11" s="120"/>
    </row>
    <row r="12" spans="1:11" ht="18" customHeight="1" x14ac:dyDescent="0.3">
      <c r="A12" s="1123" t="s">
        <v>294</v>
      </c>
      <c r="B12" s="1124"/>
      <c r="C12" s="1125"/>
      <c r="D12" s="203" t="s">
        <v>1019</v>
      </c>
      <c r="E12" s="259"/>
      <c r="F12" s="259"/>
      <c r="G12" s="204"/>
      <c r="H12" s="228" t="s">
        <v>1017</v>
      </c>
      <c r="I12" s="205"/>
      <c r="J12" s="205"/>
      <c r="K12" s="206"/>
    </row>
    <row r="13" spans="1:11" ht="15.85" customHeight="1" x14ac:dyDescent="0.25">
      <c r="A13" s="1126"/>
      <c r="B13" s="1127"/>
      <c r="C13" s="1128"/>
      <c r="D13" s="297" t="s">
        <v>46</v>
      </c>
      <c r="E13" s="298"/>
      <c r="F13" s="297" t="s">
        <v>46</v>
      </c>
      <c r="G13" s="299"/>
      <c r="H13" s="300" t="s">
        <v>46</v>
      </c>
      <c r="I13" s="298"/>
      <c r="J13" s="297" t="s">
        <v>47</v>
      </c>
      <c r="K13" s="301"/>
    </row>
    <row r="14" spans="1:11" ht="15.85" customHeight="1" thickBot="1" x14ac:dyDescent="0.3">
      <c r="A14" s="1126"/>
      <c r="B14" s="1127"/>
      <c r="C14" s="1128"/>
      <c r="D14" s="305" t="s">
        <v>287</v>
      </c>
      <c r="E14" s="306"/>
      <c r="F14" s="305" t="s">
        <v>295</v>
      </c>
      <c r="G14" s="307"/>
      <c r="H14" s="308" t="s">
        <v>287</v>
      </c>
      <c r="I14" s="306"/>
      <c r="J14" s="305" t="s">
        <v>295</v>
      </c>
      <c r="K14" s="309"/>
    </row>
    <row r="15" spans="1:11" ht="18" customHeight="1" thickTop="1" thickBot="1" x14ac:dyDescent="0.35">
      <c r="A15" s="229" t="s">
        <v>19</v>
      </c>
      <c r="B15" s="324"/>
      <c r="C15" s="325"/>
      <c r="D15" s="1110">
        <v>0</v>
      </c>
      <c r="E15" s="1111"/>
      <c r="F15" s="1110">
        <v>0</v>
      </c>
      <c r="G15" s="1112"/>
      <c r="H15" s="1113">
        <v>0</v>
      </c>
      <c r="I15" s="1111"/>
      <c r="J15" s="1110">
        <v>0</v>
      </c>
      <c r="K15" s="1114"/>
    </row>
    <row r="16" spans="1:11" ht="12.25" customHeight="1" thickTop="1" x14ac:dyDescent="0.25">
      <c r="A16" s="482"/>
      <c r="B16" s="362"/>
      <c r="C16" s="363"/>
      <c r="D16" s="957"/>
      <c r="E16" s="958"/>
      <c r="F16" s="957"/>
      <c r="G16" s="1120"/>
      <c r="H16" s="1121"/>
      <c r="I16" s="958"/>
      <c r="J16" s="957"/>
      <c r="K16" s="1122"/>
    </row>
    <row r="17" spans="1:11" ht="12.05" customHeight="1" thickBot="1" x14ac:dyDescent="0.3">
      <c r="A17" s="326"/>
      <c r="B17" s="327"/>
      <c r="C17" s="328"/>
      <c r="D17" s="512"/>
      <c r="E17" s="513"/>
      <c r="F17" s="329"/>
      <c r="G17" s="330"/>
      <c r="H17" s="514"/>
      <c r="I17" s="513"/>
      <c r="J17" s="329"/>
      <c r="K17" s="331"/>
    </row>
    <row r="18" spans="1:11" ht="12.05" customHeight="1" x14ac:dyDescent="0.25">
      <c r="A18" s="335"/>
      <c r="B18" s="198"/>
      <c r="C18" s="198"/>
      <c r="D18" s="145"/>
      <c r="E18" s="894"/>
      <c r="F18" s="145"/>
      <c r="G18" s="198"/>
      <c r="H18" s="145"/>
      <c r="I18" s="894"/>
      <c r="J18" s="145"/>
      <c r="K18" s="893"/>
    </row>
    <row r="19" spans="1:11" ht="15.05" customHeight="1" x14ac:dyDescent="0.25">
      <c r="A19" s="67" t="s">
        <v>570</v>
      </c>
      <c r="B19" s="332" t="s">
        <v>762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1:11" ht="12.7" customHeight="1" thickBot="1" x14ac:dyDescent="0.3">
      <c r="A20" s="120"/>
    </row>
    <row r="21" spans="1:11" ht="15.05" customHeight="1" x14ac:dyDescent="0.3">
      <c r="A21" s="1123" t="s">
        <v>294</v>
      </c>
      <c r="B21" s="1124"/>
      <c r="C21" s="1125"/>
      <c r="D21" s="203" t="s">
        <v>1016</v>
      </c>
      <c r="E21" s="525"/>
      <c r="F21" s="259"/>
      <c r="G21" s="204"/>
      <c r="H21" s="333" t="s">
        <v>1020</v>
      </c>
      <c r="I21" s="205"/>
      <c r="J21" s="205"/>
      <c r="K21" s="206"/>
    </row>
    <row r="22" spans="1:11" ht="13.65" customHeight="1" x14ac:dyDescent="0.25">
      <c r="A22" s="1126"/>
      <c r="B22" s="1127"/>
      <c r="C22" s="1128"/>
      <c r="D22" s="297" t="s">
        <v>46</v>
      </c>
      <c r="E22" s="298"/>
      <c r="F22" s="297" t="s">
        <v>46</v>
      </c>
      <c r="G22" s="299"/>
      <c r="H22" s="300" t="s">
        <v>46</v>
      </c>
      <c r="I22" s="298"/>
      <c r="J22" s="297" t="s">
        <v>47</v>
      </c>
      <c r="K22" s="301"/>
    </row>
    <row r="23" spans="1:11" ht="13.65" customHeight="1" thickBot="1" x14ac:dyDescent="0.3">
      <c r="A23" s="1126"/>
      <c r="B23" s="1127"/>
      <c r="C23" s="1128"/>
      <c r="D23" s="305" t="s">
        <v>584</v>
      </c>
      <c r="E23" s="306"/>
      <c r="F23" s="305" t="s">
        <v>295</v>
      </c>
      <c r="G23" s="307"/>
      <c r="H23" s="308" t="s">
        <v>584</v>
      </c>
      <c r="I23" s="306"/>
      <c r="J23" s="305" t="s">
        <v>295</v>
      </c>
      <c r="K23" s="309"/>
    </row>
    <row r="24" spans="1:11" ht="15.65" customHeight="1" thickTop="1" thickBot="1" x14ac:dyDescent="0.35">
      <c r="A24" s="637" t="s">
        <v>19</v>
      </c>
      <c r="B24" s="931"/>
      <c r="C24" s="928"/>
      <c r="D24" s="1110">
        <f>D25+D28+D29+D31+D33+D34+D37+D40+D46+D47+D48+D49+D50</f>
        <v>10</v>
      </c>
      <c r="E24" s="1111"/>
      <c r="F24" s="1110">
        <f>F25+F28+F29+F31+F33+F34+F37+F40+F46+F47+F48</f>
        <v>10</v>
      </c>
      <c r="G24" s="1111"/>
      <c r="H24" s="1110">
        <f>H25+H28+H29+H31+H33+H34+H37+H40+H46+H47+H48</f>
        <v>19</v>
      </c>
      <c r="I24" s="1111"/>
      <c r="J24" s="1110">
        <f>J25+J28+J29+J31+J33+J34+J37+J40+J46+J47+J48</f>
        <v>20</v>
      </c>
      <c r="K24" s="1111"/>
    </row>
    <row r="25" spans="1:11" ht="14.25" customHeight="1" thickTop="1" x14ac:dyDescent="0.25">
      <c r="A25" s="482" t="s">
        <v>490</v>
      </c>
      <c r="B25" s="362"/>
      <c r="C25" s="363"/>
      <c r="D25" s="957">
        <v>1</v>
      </c>
      <c r="E25" s="1129"/>
      <c r="F25" s="957">
        <v>1</v>
      </c>
      <c r="G25" s="1129"/>
      <c r="H25" s="957">
        <v>2</v>
      </c>
      <c r="I25" s="1129"/>
      <c r="J25" s="957">
        <v>2</v>
      </c>
      <c r="K25" s="1129"/>
    </row>
    <row r="26" spans="1:11" ht="12.7" customHeight="1" x14ac:dyDescent="0.25">
      <c r="A26" s="344" t="s">
        <v>961</v>
      </c>
      <c r="B26" s="290"/>
      <c r="C26" s="291"/>
      <c r="D26" s="885"/>
      <c r="E26" s="886"/>
      <c r="F26" s="887"/>
      <c r="G26" s="888"/>
      <c r="H26" s="885"/>
      <c r="I26" s="886">
        <v>1</v>
      </c>
      <c r="J26" s="887"/>
      <c r="K26" s="889">
        <v>1</v>
      </c>
    </row>
    <row r="27" spans="1:11" ht="12.7" customHeight="1" x14ac:dyDescent="0.25">
      <c r="A27" s="344" t="s">
        <v>1021</v>
      </c>
      <c r="B27" s="290"/>
      <c r="C27" s="291"/>
      <c r="D27" s="885"/>
      <c r="E27" s="886">
        <v>1</v>
      </c>
      <c r="F27" s="887"/>
      <c r="G27" s="888">
        <v>1</v>
      </c>
      <c r="H27" s="885"/>
      <c r="I27" s="886">
        <v>1</v>
      </c>
      <c r="J27" s="887"/>
      <c r="K27" s="889">
        <v>1</v>
      </c>
    </row>
    <row r="28" spans="1:11" ht="12.7" customHeight="1" x14ac:dyDescent="0.25">
      <c r="A28" s="482" t="s">
        <v>405</v>
      </c>
      <c r="B28" s="362"/>
      <c r="C28" s="363"/>
      <c r="D28" s="957"/>
      <c r="E28" s="958"/>
      <c r="F28" s="957"/>
      <c r="G28" s="1120"/>
      <c r="H28" s="1121"/>
      <c r="I28" s="958"/>
      <c r="J28" s="957"/>
      <c r="K28" s="1122"/>
    </row>
    <row r="29" spans="1:11" ht="14.25" customHeight="1" x14ac:dyDescent="0.25">
      <c r="A29" s="482" t="s">
        <v>482</v>
      </c>
      <c r="B29" s="362"/>
      <c r="C29" s="363"/>
      <c r="D29" s="957">
        <v>1</v>
      </c>
      <c r="E29" s="958"/>
      <c r="F29" s="957">
        <v>1</v>
      </c>
      <c r="G29" s="1120"/>
      <c r="H29" s="1121">
        <v>1</v>
      </c>
      <c r="I29" s="958"/>
      <c r="J29" s="957">
        <v>1</v>
      </c>
      <c r="K29" s="1122"/>
    </row>
    <row r="30" spans="1:11" ht="12.7" customHeight="1" x14ac:dyDescent="0.25">
      <c r="A30" s="932" t="s">
        <v>1022</v>
      </c>
      <c r="B30" s="933"/>
      <c r="C30" s="934"/>
      <c r="D30" s="935"/>
      <c r="E30" s="936">
        <v>1</v>
      </c>
      <c r="F30" s="935"/>
      <c r="G30" s="880">
        <v>1</v>
      </c>
      <c r="H30" s="937"/>
      <c r="I30" s="936">
        <v>1</v>
      </c>
      <c r="J30" s="935"/>
      <c r="K30" s="882">
        <v>1</v>
      </c>
    </row>
    <row r="31" spans="1:11" ht="12.7" customHeight="1" x14ac:dyDescent="0.25">
      <c r="A31" s="482" t="s">
        <v>487</v>
      </c>
      <c r="B31" s="362"/>
      <c r="C31" s="363"/>
      <c r="D31" s="957"/>
      <c r="E31" s="958"/>
      <c r="F31" s="957"/>
      <c r="G31" s="1120"/>
      <c r="H31" s="1121">
        <v>1</v>
      </c>
      <c r="I31" s="958"/>
      <c r="J31" s="957">
        <v>1</v>
      </c>
      <c r="K31" s="1122"/>
    </row>
    <row r="32" spans="1:11" ht="12.7" customHeight="1" x14ac:dyDescent="0.25">
      <c r="A32" s="895" t="s">
        <v>973</v>
      </c>
      <c r="B32" s="896"/>
      <c r="C32" s="897"/>
      <c r="D32" s="898"/>
      <c r="E32" s="899"/>
      <c r="F32" s="898"/>
      <c r="G32" s="900"/>
      <c r="H32" s="901"/>
      <c r="I32" s="902">
        <v>1</v>
      </c>
      <c r="J32" s="898"/>
      <c r="K32" s="938">
        <v>1</v>
      </c>
    </row>
    <row r="33" spans="1:11" ht="14.25" customHeight="1" x14ac:dyDescent="0.25">
      <c r="A33" s="482" t="s">
        <v>486</v>
      </c>
      <c r="B33" s="362"/>
      <c r="C33" s="363"/>
      <c r="D33" s="957"/>
      <c r="E33" s="958"/>
      <c r="F33" s="957"/>
      <c r="G33" s="1120"/>
      <c r="H33" s="1121"/>
      <c r="I33" s="958"/>
      <c r="J33" s="957"/>
      <c r="K33" s="1122"/>
    </row>
    <row r="34" spans="1:11" ht="12.7" customHeight="1" x14ac:dyDescent="0.25">
      <c r="A34" s="482" t="s">
        <v>453</v>
      </c>
      <c r="B34" s="362"/>
      <c r="C34" s="363"/>
      <c r="D34" s="957">
        <v>2</v>
      </c>
      <c r="E34" s="958"/>
      <c r="F34" s="957">
        <v>2</v>
      </c>
      <c r="G34" s="1120"/>
      <c r="H34" s="1121">
        <v>2</v>
      </c>
      <c r="I34" s="958"/>
      <c r="J34" s="957">
        <v>2</v>
      </c>
      <c r="K34" s="1122"/>
    </row>
    <row r="35" spans="1:11" ht="12.7" customHeight="1" x14ac:dyDescent="0.25">
      <c r="A35" s="932" t="s">
        <v>1023</v>
      </c>
      <c r="B35" s="933"/>
      <c r="C35" s="934"/>
      <c r="D35" s="935"/>
      <c r="E35" s="936">
        <v>1</v>
      </c>
      <c r="F35" s="935"/>
      <c r="G35" s="939">
        <v>1</v>
      </c>
      <c r="H35" s="940"/>
      <c r="I35" s="936">
        <v>1</v>
      </c>
      <c r="J35" s="935"/>
      <c r="K35" s="882">
        <v>1</v>
      </c>
    </row>
    <row r="36" spans="1:11" ht="14.25" customHeight="1" x14ac:dyDescent="0.25">
      <c r="A36" s="932" t="s">
        <v>1024</v>
      </c>
      <c r="B36" s="933"/>
      <c r="C36" s="934"/>
      <c r="D36" s="935"/>
      <c r="E36" s="936">
        <v>1</v>
      </c>
      <c r="F36" s="935"/>
      <c r="G36" s="939">
        <v>1</v>
      </c>
      <c r="H36" s="940"/>
      <c r="I36" s="936">
        <v>1</v>
      </c>
      <c r="J36" s="935"/>
      <c r="K36" s="941">
        <v>1</v>
      </c>
    </row>
    <row r="37" spans="1:11" ht="12.7" customHeight="1" x14ac:dyDescent="0.25">
      <c r="A37" s="482" t="s">
        <v>491</v>
      </c>
      <c r="B37" s="362"/>
      <c r="C37" s="363"/>
      <c r="D37" s="957">
        <v>2</v>
      </c>
      <c r="E37" s="958"/>
      <c r="F37" s="957">
        <v>2</v>
      </c>
      <c r="G37" s="958"/>
      <c r="H37" s="957">
        <v>3</v>
      </c>
      <c r="I37" s="958"/>
      <c r="J37" s="957">
        <v>3</v>
      </c>
      <c r="K37" s="982"/>
    </row>
    <row r="38" spans="1:11" ht="14.25" customHeight="1" x14ac:dyDescent="0.25">
      <c r="A38" s="942" t="s">
        <v>962</v>
      </c>
      <c r="B38" s="933"/>
      <c r="C38" s="934"/>
      <c r="D38" s="935"/>
      <c r="E38" s="936">
        <v>1</v>
      </c>
      <c r="F38" s="935"/>
      <c r="G38" s="936">
        <v>1</v>
      </c>
      <c r="H38" s="940"/>
      <c r="I38" s="936">
        <v>1</v>
      </c>
      <c r="J38" s="935"/>
      <c r="K38" s="940">
        <v>1</v>
      </c>
    </row>
    <row r="39" spans="1:11" ht="12.7" customHeight="1" x14ac:dyDescent="0.25">
      <c r="A39" s="344" t="s">
        <v>1025</v>
      </c>
      <c r="B39" s="290"/>
      <c r="C39" s="291"/>
      <c r="D39" s="877"/>
      <c r="E39" s="878">
        <v>1</v>
      </c>
      <c r="F39" s="879"/>
      <c r="G39" s="880">
        <v>1</v>
      </c>
      <c r="H39" s="881"/>
      <c r="I39" s="878">
        <v>2</v>
      </c>
      <c r="J39" s="879"/>
      <c r="K39" s="882">
        <v>2</v>
      </c>
    </row>
    <row r="40" spans="1:11" ht="12.7" customHeight="1" x14ac:dyDescent="0.25">
      <c r="A40" s="482" t="s">
        <v>489</v>
      </c>
      <c r="B40" s="362"/>
      <c r="C40" s="363"/>
      <c r="D40" s="957">
        <v>3</v>
      </c>
      <c r="E40" s="958"/>
      <c r="F40" s="957">
        <v>3</v>
      </c>
      <c r="G40" s="1120"/>
      <c r="H40" s="1121">
        <v>8</v>
      </c>
      <c r="I40" s="958"/>
      <c r="J40" s="957">
        <v>9</v>
      </c>
      <c r="K40" s="1122"/>
    </row>
    <row r="41" spans="1:11" ht="14.25" customHeight="1" x14ac:dyDescent="0.25">
      <c r="A41" s="289" t="s">
        <v>963</v>
      </c>
      <c r="B41" s="290"/>
      <c r="C41" s="291"/>
      <c r="D41" s="877"/>
      <c r="E41" s="878"/>
      <c r="F41" s="879"/>
      <c r="G41" s="880"/>
      <c r="H41" s="881"/>
      <c r="I41" s="878">
        <v>1</v>
      </c>
      <c r="J41" s="879"/>
      <c r="K41" s="883">
        <v>2</v>
      </c>
    </row>
    <row r="42" spans="1:11" ht="12.7" customHeight="1" x14ac:dyDescent="0.25">
      <c r="A42" s="289" t="s">
        <v>964</v>
      </c>
      <c r="B42" s="290"/>
      <c r="C42" s="291"/>
      <c r="D42" s="877"/>
      <c r="E42" s="878"/>
      <c r="F42" s="879"/>
      <c r="G42" s="880"/>
      <c r="H42" s="881"/>
      <c r="I42" s="878">
        <v>1</v>
      </c>
      <c r="J42" s="879"/>
      <c r="K42" s="883">
        <v>1</v>
      </c>
    </row>
    <row r="43" spans="1:11" ht="12.7" customHeight="1" x14ac:dyDescent="0.25">
      <c r="A43" s="289" t="s">
        <v>965</v>
      </c>
      <c r="B43" s="290"/>
      <c r="C43" s="291"/>
      <c r="D43" s="877"/>
      <c r="E43" s="878"/>
      <c r="F43" s="879"/>
      <c r="G43" s="884"/>
      <c r="H43" s="881"/>
      <c r="I43" s="878">
        <v>2</v>
      </c>
      <c r="J43" s="879"/>
      <c r="K43" s="883">
        <v>2</v>
      </c>
    </row>
    <row r="44" spans="1:11" ht="12.7" customHeight="1" x14ac:dyDescent="0.25">
      <c r="A44" s="289" t="s">
        <v>1026</v>
      </c>
      <c r="B44" s="290"/>
      <c r="C44" s="291"/>
      <c r="D44" s="877"/>
      <c r="E44" s="878">
        <v>2</v>
      </c>
      <c r="F44" s="879"/>
      <c r="G44" s="884">
        <v>2</v>
      </c>
      <c r="H44" s="881"/>
      <c r="I44" s="878">
        <v>3</v>
      </c>
      <c r="J44" s="879"/>
      <c r="K44" s="883">
        <v>3</v>
      </c>
    </row>
    <row r="45" spans="1:11" ht="12.7" customHeight="1" x14ac:dyDescent="0.25">
      <c r="A45" s="289" t="s">
        <v>1027</v>
      </c>
      <c r="B45" s="290"/>
      <c r="C45" s="291"/>
      <c r="D45" s="877"/>
      <c r="E45" s="878">
        <v>1</v>
      </c>
      <c r="F45" s="879"/>
      <c r="G45" s="884">
        <v>1</v>
      </c>
      <c r="H45" s="881"/>
      <c r="I45" s="878">
        <v>1</v>
      </c>
      <c r="J45" s="879"/>
      <c r="K45" s="883">
        <v>1</v>
      </c>
    </row>
    <row r="46" spans="1:11" ht="12.7" customHeight="1" x14ac:dyDescent="0.25">
      <c r="A46" s="482" t="s">
        <v>488</v>
      </c>
      <c r="B46" s="362"/>
      <c r="C46" s="363"/>
      <c r="D46" s="957"/>
      <c r="E46" s="958"/>
      <c r="F46" s="957"/>
      <c r="G46" s="1120"/>
      <c r="H46" s="1121"/>
      <c r="I46" s="958"/>
      <c r="J46" s="957"/>
      <c r="K46" s="1122"/>
    </row>
    <row r="47" spans="1:11" ht="12.7" customHeight="1" x14ac:dyDescent="0.25">
      <c r="A47" s="482" t="s">
        <v>483</v>
      </c>
      <c r="B47" s="362"/>
      <c r="C47" s="363"/>
      <c r="D47" s="957"/>
      <c r="E47" s="958"/>
      <c r="F47" s="957"/>
      <c r="G47" s="1120"/>
      <c r="H47" s="1121"/>
      <c r="I47" s="958"/>
      <c r="J47" s="957"/>
      <c r="K47" s="1122"/>
    </row>
    <row r="48" spans="1:11" ht="12.7" customHeight="1" x14ac:dyDescent="0.25">
      <c r="A48" s="482" t="s">
        <v>484</v>
      </c>
      <c r="B48" s="362"/>
      <c r="C48" s="363"/>
      <c r="D48" s="957">
        <v>1</v>
      </c>
      <c r="E48" s="958"/>
      <c r="F48" s="957">
        <v>1</v>
      </c>
      <c r="G48" s="1120"/>
      <c r="H48" s="1121">
        <v>2</v>
      </c>
      <c r="I48" s="958"/>
      <c r="J48" s="957">
        <v>2</v>
      </c>
      <c r="K48" s="1122"/>
    </row>
    <row r="49" spans="1:11" ht="12.7" customHeight="1" x14ac:dyDescent="0.25">
      <c r="A49" s="289" t="s">
        <v>974</v>
      </c>
      <c r="B49" s="290"/>
      <c r="C49" s="291"/>
      <c r="D49" s="877"/>
      <c r="E49" s="878"/>
      <c r="F49" s="879"/>
      <c r="G49" s="884"/>
      <c r="H49" s="881"/>
      <c r="I49" s="878">
        <v>1</v>
      </c>
      <c r="J49" s="879"/>
      <c r="K49" s="883">
        <v>1</v>
      </c>
    </row>
    <row r="50" spans="1:11" ht="12.7" customHeight="1" x14ac:dyDescent="0.25">
      <c r="A50" s="289" t="s">
        <v>1028</v>
      </c>
      <c r="B50" s="290"/>
      <c r="C50" s="291"/>
      <c r="D50" s="877"/>
      <c r="E50" s="878">
        <v>1</v>
      </c>
      <c r="F50" s="879"/>
      <c r="G50" s="884">
        <v>1</v>
      </c>
      <c r="H50" s="881"/>
      <c r="I50" s="878">
        <v>1</v>
      </c>
      <c r="J50" s="879"/>
      <c r="K50" s="883">
        <v>1</v>
      </c>
    </row>
    <row r="51" spans="1:11" ht="12.7" customHeight="1" x14ac:dyDescent="0.25"/>
    <row r="52" spans="1:11" ht="14.25" customHeight="1" x14ac:dyDescent="0.25"/>
    <row r="53" spans="1:11" ht="15.65" x14ac:dyDescent="0.3">
      <c r="G53" s="353"/>
      <c r="H53" s="353"/>
      <c r="I53" s="354"/>
      <c r="J53" s="354"/>
    </row>
    <row r="54" spans="1:11" ht="13.65" customHeight="1" x14ac:dyDescent="0.3">
      <c r="A54" s="54" t="s">
        <v>746</v>
      </c>
      <c r="G54" s="353"/>
      <c r="H54" s="353"/>
      <c r="I54" s="354"/>
      <c r="J54" s="354"/>
    </row>
    <row r="55" spans="1:11" x14ac:dyDescent="0.25">
      <c r="A55" s="54" t="s">
        <v>864</v>
      </c>
    </row>
    <row r="57" spans="1:11" x14ac:dyDescent="0.25">
      <c r="A57" s="54" t="s">
        <v>1029</v>
      </c>
    </row>
    <row r="61" spans="1:11" ht="14.25" customHeight="1" x14ac:dyDescent="0.25"/>
    <row r="64" spans="1:11" ht="12.05" customHeight="1" x14ac:dyDescent="0.25"/>
  </sheetData>
  <mergeCells count="63">
    <mergeCell ref="D48:E48"/>
    <mergeCell ref="F48:G48"/>
    <mergeCell ref="H48:I48"/>
    <mergeCell ref="J48:K48"/>
    <mergeCell ref="D46:E46"/>
    <mergeCell ref="F46:G46"/>
    <mergeCell ref="H46:I46"/>
    <mergeCell ref="J46:K46"/>
    <mergeCell ref="D47:E47"/>
    <mergeCell ref="F47:G47"/>
    <mergeCell ref="H47:I47"/>
    <mergeCell ref="J47:K47"/>
    <mergeCell ref="D34:E34"/>
    <mergeCell ref="F34:G34"/>
    <mergeCell ref="H34:I34"/>
    <mergeCell ref="J34:K34"/>
    <mergeCell ref="D37:E37"/>
    <mergeCell ref="F37:G37"/>
    <mergeCell ref="H37:I37"/>
    <mergeCell ref="J37:K37"/>
    <mergeCell ref="J6:K6"/>
    <mergeCell ref="J15:K15"/>
    <mergeCell ref="J16:K16"/>
    <mergeCell ref="D25:E25"/>
    <mergeCell ref="F25:G25"/>
    <mergeCell ref="H25:I25"/>
    <mergeCell ref="J25:K25"/>
    <mergeCell ref="D24:E24"/>
    <mergeCell ref="F24:G24"/>
    <mergeCell ref="H24:I24"/>
    <mergeCell ref="J24:K24"/>
    <mergeCell ref="H6:I6"/>
    <mergeCell ref="H15:I15"/>
    <mergeCell ref="H16:I16"/>
    <mergeCell ref="A3:C5"/>
    <mergeCell ref="D6:E6"/>
    <mergeCell ref="F6:G6"/>
    <mergeCell ref="D16:E16"/>
    <mergeCell ref="F16:G16"/>
    <mergeCell ref="A12:C14"/>
    <mergeCell ref="D15:E15"/>
    <mergeCell ref="F15:G15"/>
    <mergeCell ref="H28:I28"/>
    <mergeCell ref="J28:K28"/>
    <mergeCell ref="D29:E29"/>
    <mergeCell ref="F29:G29"/>
    <mergeCell ref="H29:I29"/>
    <mergeCell ref="D40:E40"/>
    <mergeCell ref="F40:G40"/>
    <mergeCell ref="H40:I40"/>
    <mergeCell ref="J40:K40"/>
    <mergeCell ref="A21:C23"/>
    <mergeCell ref="D33:E33"/>
    <mergeCell ref="F33:G33"/>
    <mergeCell ref="H33:I33"/>
    <mergeCell ref="J33:K33"/>
    <mergeCell ref="J29:K29"/>
    <mergeCell ref="D31:E31"/>
    <mergeCell ref="F31:G31"/>
    <mergeCell ref="H31:I31"/>
    <mergeCell ref="J31:K31"/>
    <mergeCell ref="D28:E28"/>
    <mergeCell ref="F28:G28"/>
  </mergeCells>
  <phoneticPr fontId="2" type="noConversion"/>
  <printOptions horizontalCentered="1"/>
  <pageMargins left="0.59055118110236227" right="0.47244094488188981" top="0.47244094488188981" bottom="0.19685039370078741" header="0.19685039370078741" footer="0.15748031496062992"/>
  <pageSetup paperSize="9" scale="93" orientation="portrait" r:id="rId1"/>
  <headerFooter alignWithMargins="0">
    <oddHeader>&amp;C31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75"/>
  <sheetViews>
    <sheetView workbookViewId="0">
      <selection activeCell="J19" sqref="J19"/>
    </sheetView>
  </sheetViews>
  <sheetFormatPr defaultColWidth="9.109375" defaultRowHeight="13.15" x14ac:dyDescent="0.25"/>
  <cols>
    <col min="1" max="16384" width="9.109375" style="54"/>
  </cols>
  <sheetData>
    <row r="1" spans="1:12" ht="15.05" customHeight="1" x14ac:dyDescent="0.25">
      <c r="A1" s="67" t="s">
        <v>570</v>
      </c>
      <c r="B1" s="332" t="s">
        <v>763</v>
      </c>
      <c r="C1" s="67"/>
      <c r="D1" s="67"/>
      <c r="E1" s="67"/>
      <c r="F1" s="67"/>
      <c r="G1" s="67"/>
      <c r="H1" s="67"/>
      <c r="I1" s="67"/>
      <c r="J1" s="67"/>
      <c r="K1" s="67"/>
      <c r="L1" s="116"/>
    </row>
    <row r="2" spans="1:12" ht="15.05" customHeight="1" thickBot="1" x14ac:dyDescent="0.3">
      <c r="A2" s="120"/>
    </row>
    <row r="3" spans="1:12" ht="18" customHeight="1" x14ac:dyDescent="0.3">
      <c r="A3" s="1123" t="s">
        <v>294</v>
      </c>
      <c r="B3" s="1124"/>
      <c r="C3" s="1125"/>
      <c r="D3" s="203" t="s">
        <v>959</v>
      </c>
      <c r="E3" s="525"/>
      <c r="F3" s="259"/>
      <c r="G3" s="204"/>
      <c r="H3" s="333" t="s">
        <v>960</v>
      </c>
      <c r="I3" s="205"/>
      <c r="J3" s="205"/>
      <c r="K3" s="206"/>
    </row>
    <row r="4" spans="1:12" ht="17.25" customHeight="1" x14ac:dyDescent="0.25">
      <c r="A4" s="1126"/>
      <c r="B4" s="1127"/>
      <c r="C4" s="1128"/>
      <c r="D4" s="297" t="s">
        <v>46</v>
      </c>
      <c r="E4" s="298"/>
      <c r="F4" s="297" t="s">
        <v>46</v>
      </c>
      <c r="G4" s="299"/>
      <c r="H4" s="300" t="s">
        <v>46</v>
      </c>
      <c r="I4" s="298"/>
      <c r="J4" s="297" t="s">
        <v>47</v>
      </c>
      <c r="K4" s="301"/>
    </row>
    <row r="5" spans="1:12" ht="17.25" customHeight="1" thickBot="1" x14ac:dyDescent="0.3">
      <c r="A5" s="1126"/>
      <c r="B5" s="1127"/>
      <c r="C5" s="1128"/>
      <c r="D5" s="305" t="s">
        <v>584</v>
      </c>
      <c r="E5" s="306"/>
      <c r="F5" s="305" t="s">
        <v>295</v>
      </c>
      <c r="G5" s="307"/>
      <c r="H5" s="308" t="s">
        <v>584</v>
      </c>
      <c r="I5" s="306"/>
      <c r="J5" s="305" t="s">
        <v>295</v>
      </c>
      <c r="K5" s="309"/>
    </row>
    <row r="6" spans="1:12" ht="18" customHeight="1" thickTop="1" thickBot="1" x14ac:dyDescent="0.35">
      <c r="A6" s="229" t="s">
        <v>19</v>
      </c>
      <c r="B6" s="324"/>
      <c r="C6" s="325"/>
      <c r="D6" s="1110">
        <v>9</v>
      </c>
      <c r="E6" s="1111"/>
      <c r="F6" s="1110">
        <v>9</v>
      </c>
      <c r="G6" s="1112"/>
      <c r="H6" s="1130">
        <v>134</v>
      </c>
      <c r="I6" s="1111"/>
      <c r="J6" s="1110">
        <v>137</v>
      </c>
      <c r="K6" s="1114"/>
    </row>
    <row r="7" spans="1:12" ht="14.25" customHeight="1" thickTop="1" x14ac:dyDescent="0.25">
      <c r="A7" s="482" t="s">
        <v>453</v>
      </c>
      <c r="B7" s="362"/>
      <c r="C7" s="363"/>
      <c r="D7" s="957">
        <f>SUM(D8:E15)</f>
        <v>1</v>
      </c>
      <c r="E7" s="958"/>
      <c r="F7" s="957">
        <f>SUM(F8:G15)</f>
        <v>1</v>
      </c>
      <c r="G7" s="1120"/>
      <c r="H7" s="1121">
        <f>SUM(H8:I15)</f>
        <v>7</v>
      </c>
      <c r="I7" s="958"/>
      <c r="J7" s="957">
        <f>SUM(J8:K15)</f>
        <v>8</v>
      </c>
      <c r="K7" s="1122"/>
    </row>
    <row r="8" spans="1:12" ht="12.7" customHeight="1" x14ac:dyDescent="0.25">
      <c r="A8" s="289" t="s">
        <v>792</v>
      </c>
      <c r="B8" s="290"/>
      <c r="C8" s="291"/>
      <c r="D8" s="511"/>
      <c r="E8" s="507"/>
      <c r="F8" s="340"/>
      <c r="G8" s="341"/>
      <c r="H8" s="505"/>
      <c r="I8" s="507"/>
      <c r="J8" s="340"/>
      <c r="K8" s="342"/>
    </row>
    <row r="9" spans="1:12" ht="14.25" customHeight="1" x14ac:dyDescent="0.25">
      <c r="A9" s="289" t="s">
        <v>897</v>
      </c>
      <c r="B9" s="290"/>
      <c r="C9" s="291"/>
      <c r="D9" s="511"/>
      <c r="E9" s="507"/>
      <c r="F9" s="340"/>
      <c r="G9" s="341"/>
      <c r="H9" s="505"/>
      <c r="I9" s="507">
        <v>1</v>
      </c>
      <c r="J9" s="340"/>
      <c r="K9" s="342">
        <v>1</v>
      </c>
    </row>
    <row r="10" spans="1:12" ht="12.7" customHeight="1" x14ac:dyDescent="0.25">
      <c r="A10" s="334" t="s">
        <v>898</v>
      </c>
      <c r="B10" s="335"/>
      <c r="C10" s="336"/>
      <c r="D10" s="503"/>
      <c r="E10" s="508"/>
      <c r="F10" s="337"/>
      <c r="G10" s="338"/>
      <c r="H10" s="509"/>
      <c r="I10" s="508">
        <v>1</v>
      </c>
      <c r="J10" s="337"/>
      <c r="K10" s="339">
        <v>1</v>
      </c>
    </row>
    <row r="11" spans="1:12" ht="12.7" customHeight="1" x14ac:dyDescent="0.25">
      <c r="A11" s="289" t="s">
        <v>899</v>
      </c>
      <c r="B11" s="290"/>
      <c r="C11" s="291"/>
      <c r="D11" s="511"/>
      <c r="E11" s="507">
        <v>1</v>
      </c>
      <c r="F11" s="340"/>
      <c r="G11" s="341">
        <v>1</v>
      </c>
      <c r="H11" s="505"/>
      <c r="I11" s="507">
        <v>4</v>
      </c>
      <c r="J11" s="340"/>
      <c r="K11" s="342">
        <v>5</v>
      </c>
    </row>
    <row r="12" spans="1:12" ht="12.7" customHeight="1" x14ac:dyDescent="0.25">
      <c r="A12" s="289" t="s">
        <v>900</v>
      </c>
      <c r="B12" s="290"/>
      <c r="C12" s="291"/>
      <c r="D12" s="511"/>
      <c r="E12" s="507"/>
      <c r="F12" s="340"/>
      <c r="G12" s="341"/>
      <c r="H12" s="505"/>
      <c r="I12" s="507"/>
      <c r="J12" s="340"/>
      <c r="K12" s="342"/>
    </row>
    <row r="13" spans="1:12" ht="12.7" customHeight="1" x14ac:dyDescent="0.25">
      <c r="A13" s="289" t="s">
        <v>901</v>
      </c>
      <c r="B13" s="290"/>
      <c r="C13" s="291"/>
      <c r="D13" s="511"/>
      <c r="E13" s="507"/>
      <c r="F13" s="340"/>
      <c r="G13" s="341"/>
      <c r="H13" s="505"/>
      <c r="I13" s="507"/>
      <c r="J13" s="340"/>
      <c r="K13" s="342"/>
    </row>
    <row r="14" spans="1:12" ht="12.7" customHeight="1" x14ac:dyDescent="0.25">
      <c r="A14" s="289" t="s">
        <v>902</v>
      </c>
      <c r="B14" s="290"/>
      <c r="C14" s="291"/>
      <c r="D14" s="511"/>
      <c r="E14" s="507"/>
      <c r="F14" s="340"/>
      <c r="G14" s="341"/>
      <c r="H14" s="505"/>
      <c r="I14" s="507"/>
      <c r="J14" s="340"/>
      <c r="K14" s="342"/>
    </row>
    <row r="15" spans="1:12" ht="14.25" customHeight="1" x14ac:dyDescent="0.25">
      <c r="A15" s="289" t="s">
        <v>903</v>
      </c>
      <c r="B15" s="290"/>
      <c r="C15" s="291"/>
      <c r="D15" s="511"/>
      <c r="E15" s="507"/>
      <c r="F15" s="340"/>
      <c r="G15" s="341"/>
      <c r="H15" s="505"/>
      <c r="I15" s="507">
        <v>1</v>
      </c>
      <c r="J15" s="340"/>
      <c r="K15" s="342">
        <v>1</v>
      </c>
    </row>
    <row r="16" spans="1:12" ht="12.7" customHeight="1" x14ac:dyDescent="0.25">
      <c r="A16" s="482" t="s">
        <v>491</v>
      </c>
      <c r="B16" s="362"/>
      <c r="C16" s="363"/>
      <c r="D16" s="957">
        <f>SUM(D17:E24)</f>
        <v>0</v>
      </c>
      <c r="E16" s="958"/>
      <c r="F16" s="957">
        <f>SUM(F17:G24)</f>
        <v>0</v>
      </c>
      <c r="G16" s="1120"/>
      <c r="H16" s="1121">
        <f>SUM(H17:I24)</f>
        <v>14</v>
      </c>
      <c r="I16" s="958"/>
      <c r="J16" s="957">
        <f>SUM(J17:K24)</f>
        <v>14</v>
      </c>
      <c r="K16" s="1122"/>
    </row>
    <row r="17" spans="1:11" ht="12.7" customHeight="1" x14ac:dyDescent="0.25">
      <c r="A17" s="344" t="s">
        <v>850</v>
      </c>
      <c r="B17" s="335"/>
      <c r="C17" s="336"/>
      <c r="D17" s="503"/>
      <c r="E17" s="508"/>
      <c r="F17" s="337"/>
      <c r="G17" s="347"/>
      <c r="H17" s="503"/>
      <c r="I17" s="508"/>
      <c r="J17" s="337"/>
      <c r="K17" s="348"/>
    </row>
    <row r="18" spans="1:11" ht="15.05" customHeight="1" x14ac:dyDescent="0.25">
      <c r="A18" s="344" t="s">
        <v>855</v>
      </c>
      <c r="B18" s="290"/>
      <c r="C18" s="291"/>
      <c r="D18" s="511"/>
      <c r="E18" s="507"/>
      <c r="F18" s="340"/>
      <c r="G18" s="341"/>
      <c r="H18" s="505"/>
      <c r="I18" s="507"/>
      <c r="J18" s="340"/>
      <c r="K18" s="349"/>
    </row>
    <row r="19" spans="1:11" ht="12.7" customHeight="1" x14ac:dyDescent="0.25">
      <c r="A19" s="344" t="s">
        <v>856</v>
      </c>
      <c r="B19" s="290"/>
      <c r="C19" s="291"/>
      <c r="D19" s="511"/>
      <c r="E19" s="507"/>
      <c r="F19" s="340"/>
      <c r="G19" s="341"/>
      <c r="H19" s="505"/>
      <c r="I19" s="507">
        <v>6</v>
      </c>
      <c r="J19" s="340"/>
      <c r="K19" s="349">
        <v>6</v>
      </c>
    </row>
    <row r="20" spans="1:11" ht="12.7" customHeight="1" x14ac:dyDescent="0.25">
      <c r="A20" s="344" t="s">
        <v>857</v>
      </c>
      <c r="B20" s="290"/>
      <c r="C20" s="291"/>
      <c r="D20" s="511"/>
      <c r="E20" s="507"/>
      <c r="F20" s="340"/>
      <c r="G20" s="341"/>
      <c r="H20" s="505"/>
      <c r="I20" s="507"/>
      <c r="J20" s="340"/>
      <c r="K20" s="349"/>
    </row>
    <row r="21" spans="1:11" ht="14.25" customHeight="1" x14ac:dyDescent="0.25">
      <c r="A21" s="344" t="s">
        <v>858</v>
      </c>
      <c r="B21" s="557"/>
      <c r="C21" s="291"/>
      <c r="D21" s="511"/>
      <c r="E21" s="507"/>
      <c r="F21" s="340"/>
      <c r="G21" s="341"/>
      <c r="H21" s="505"/>
      <c r="I21" s="507">
        <v>7</v>
      </c>
      <c r="J21" s="340"/>
      <c r="K21" s="349">
        <v>7</v>
      </c>
    </row>
    <row r="22" spans="1:11" ht="12.7" customHeight="1" x14ac:dyDescent="0.25">
      <c r="A22" s="344" t="s">
        <v>860</v>
      </c>
      <c r="B22" s="557"/>
      <c r="C22" s="346"/>
      <c r="D22" s="506"/>
      <c r="E22" s="504"/>
      <c r="F22" s="345"/>
      <c r="G22" s="343"/>
      <c r="H22" s="506"/>
      <c r="I22" s="504"/>
      <c r="J22" s="345"/>
      <c r="K22" s="350"/>
    </row>
    <row r="23" spans="1:11" ht="12.7" customHeight="1" x14ac:dyDescent="0.25">
      <c r="A23" s="344" t="s">
        <v>861</v>
      </c>
      <c r="B23" s="557"/>
      <c r="C23" s="346"/>
      <c r="D23" s="506"/>
      <c r="E23" s="504"/>
      <c r="F23" s="345"/>
      <c r="G23" s="343"/>
      <c r="H23" s="506"/>
      <c r="I23" s="504"/>
      <c r="J23" s="345"/>
      <c r="K23" s="350"/>
    </row>
    <row r="24" spans="1:11" ht="14.25" customHeight="1" x14ac:dyDescent="0.25">
      <c r="A24" s="344" t="s">
        <v>862</v>
      </c>
      <c r="B24" s="290"/>
      <c r="C24" s="346"/>
      <c r="D24" s="506"/>
      <c r="E24" s="504"/>
      <c r="F24" s="345"/>
      <c r="G24" s="343"/>
      <c r="H24" s="506"/>
      <c r="I24" s="504">
        <v>1</v>
      </c>
      <c r="J24" s="345"/>
      <c r="K24" s="350">
        <v>1</v>
      </c>
    </row>
    <row r="25" spans="1:11" ht="17.399999999999999" customHeight="1" x14ac:dyDescent="0.25">
      <c r="A25" s="482" t="s">
        <v>489</v>
      </c>
      <c r="B25" s="362"/>
      <c r="C25" s="363"/>
      <c r="D25" s="957">
        <f>SUM(D26:E36)</f>
        <v>3</v>
      </c>
      <c r="E25" s="958"/>
      <c r="F25" s="957">
        <f>SUM(F26:G36)</f>
        <v>3</v>
      </c>
      <c r="G25" s="1120"/>
      <c r="H25" s="1121">
        <f>SUM(H26:I36)</f>
        <v>24</v>
      </c>
      <c r="I25" s="958"/>
      <c r="J25" s="957">
        <f>SUM(J26:K36)</f>
        <v>26</v>
      </c>
      <c r="K25" s="1122"/>
    </row>
    <row r="26" spans="1:11" x14ac:dyDescent="0.25">
      <c r="A26" s="334" t="s">
        <v>734</v>
      </c>
      <c r="B26" s="335"/>
      <c r="C26" s="336"/>
      <c r="D26" s="503"/>
      <c r="E26" s="508"/>
      <c r="F26" s="337"/>
      <c r="G26" s="338"/>
      <c r="H26" s="509"/>
      <c r="I26" s="508"/>
      <c r="J26" s="337"/>
      <c r="K26" s="339"/>
    </row>
    <row r="27" spans="1:11" x14ac:dyDescent="0.25">
      <c r="A27" s="289" t="s">
        <v>793</v>
      </c>
      <c r="B27" s="290"/>
      <c r="C27" s="291"/>
      <c r="D27" s="511"/>
      <c r="E27" s="507"/>
      <c r="F27" s="340"/>
      <c r="G27" s="341"/>
      <c r="H27" s="505"/>
      <c r="I27" s="507">
        <v>1</v>
      </c>
      <c r="J27" s="340"/>
      <c r="K27" s="342">
        <v>2</v>
      </c>
    </row>
    <row r="28" spans="1:11" x14ac:dyDescent="0.25">
      <c r="A28" s="289" t="s">
        <v>735</v>
      </c>
      <c r="B28" s="290"/>
      <c r="C28" s="291"/>
      <c r="D28" s="511"/>
      <c r="E28" s="507"/>
      <c r="F28" s="340"/>
      <c r="G28" s="341"/>
      <c r="H28" s="505"/>
      <c r="I28" s="507">
        <v>3</v>
      </c>
      <c r="J28" s="340"/>
      <c r="K28" s="342">
        <v>3</v>
      </c>
    </row>
    <row r="29" spans="1:11" x14ac:dyDescent="0.25">
      <c r="A29" s="289" t="s">
        <v>880</v>
      </c>
      <c r="B29" s="290"/>
      <c r="C29" s="291"/>
      <c r="D29" s="511"/>
      <c r="E29" s="507"/>
      <c r="F29" s="340"/>
      <c r="G29" s="341"/>
      <c r="H29" s="505"/>
      <c r="I29" s="507">
        <v>1</v>
      </c>
      <c r="J29" s="340"/>
      <c r="K29" s="342">
        <v>1</v>
      </c>
    </row>
    <row r="30" spans="1:11" x14ac:dyDescent="0.25">
      <c r="A30" s="289" t="s">
        <v>881</v>
      </c>
      <c r="B30" s="290"/>
      <c r="C30" s="291"/>
      <c r="D30" s="511"/>
      <c r="E30" s="507"/>
      <c r="F30" s="340"/>
      <c r="G30" s="341"/>
      <c r="H30" s="505"/>
      <c r="I30" s="507">
        <v>1</v>
      </c>
      <c r="J30" s="340"/>
      <c r="K30" s="342">
        <v>1</v>
      </c>
    </row>
    <row r="31" spans="1:11" x14ac:dyDescent="0.25">
      <c r="A31" s="289" t="s">
        <v>882</v>
      </c>
      <c r="B31" s="290"/>
      <c r="C31" s="291"/>
      <c r="D31" s="511"/>
      <c r="E31" s="507"/>
      <c r="F31" s="340"/>
      <c r="G31" s="341"/>
      <c r="H31" s="505"/>
      <c r="I31" s="507"/>
      <c r="J31" s="340"/>
      <c r="K31" s="342"/>
    </row>
    <row r="32" spans="1:11" x14ac:dyDescent="0.25">
      <c r="A32" s="289" t="s">
        <v>883</v>
      </c>
      <c r="B32" s="290"/>
      <c r="C32" s="291"/>
      <c r="D32" s="511"/>
      <c r="E32" s="507"/>
      <c r="F32" s="340"/>
      <c r="G32" s="341"/>
      <c r="H32" s="505"/>
      <c r="I32" s="507">
        <v>1</v>
      </c>
      <c r="J32" s="340"/>
      <c r="K32" s="342">
        <v>1</v>
      </c>
    </row>
    <row r="33" spans="1:11" x14ac:dyDescent="0.25">
      <c r="A33" s="289" t="s">
        <v>884</v>
      </c>
      <c r="B33" s="290"/>
      <c r="C33" s="291"/>
      <c r="D33" s="511"/>
      <c r="E33" s="507"/>
      <c r="F33" s="340"/>
      <c r="G33" s="341"/>
      <c r="H33" s="505"/>
      <c r="I33" s="507">
        <v>2</v>
      </c>
      <c r="J33" s="340"/>
      <c r="K33" s="342">
        <v>2</v>
      </c>
    </row>
    <row r="34" spans="1:11" x14ac:dyDescent="0.25">
      <c r="A34" s="289" t="s">
        <v>885</v>
      </c>
      <c r="B34" s="290"/>
      <c r="C34" s="291"/>
      <c r="D34" s="511"/>
      <c r="E34" s="507"/>
      <c r="F34" s="340"/>
      <c r="G34" s="341"/>
      <c r="H34" s="505"/>
      <c r="I34" s="507"/>
      <c r="J34" s="340"/>
      <c r="K34" s="342"/>
    </row>
    <row r="35" spans="1:11" x14ac:dyDescent="0.25">
      <c r="A35" s="289" t="s">
        <v>886</v>
      </c>
      <c r="B35" s="290"/>
      <c r="C35" s="291"/>
      <c r="D35" s="511"/>
      <c r="E35" s="507"/>
      <c r="F35" s="340"/>
      <c r="G35" s="341"/>
      <c r="H35" s="505"/>
      <c r="I35" s="507"/>
      <c r="J35" s="340"/>
      <c r="K35" s="342"/>
    </row>
    <row r="36" spans="1:11" x14ac:dyDescent="0.25">
      <c r="A36" s="289" t="s">
        <v>887</v>
      </c>
      <c r="B36" s="290"/>
      <c r="C36" s="291"/>
      <c r="D36" s="511"/>
      <c r="E36" s="507">
        <v>3</v>
      </c>
      <c r="F36" s="340"/>
      <c r="G36" s="341">
        <v>3</v>
      </c>
      <c r="H36" s="505"/>
      <c r="I36" s="507">
        <v>15</v>
      </c>
      <c r="J36" s="340"/>
      <c r="K36" s="342">
        <v>16</v>
      </c>
    </row>
    <row r="37" spans="1:11" x14ac:dyDescent="0.25">
      <c r="A37" s="482" t="s">
        <v>488</v>
      </c>
      <c r="B37" s="362"/>
      <c r="C37" s="363"/>
      <c r="D37" s="957">
        <f>SUM(D38:E43)</f>
        <v>1</v>
      </c>
      <c r="E37" s="958"/>
      <c r="F37" s="957">
        <f>SUM(F38:G43)</f>
        <v>1</v>
      </c>
      <c r="G37" s="1120"/>
      <c r="H37" s="1121">
        <f>SUM(H38:I43)</f>
        <v>9</v>
      </c>
      <c r="I37" s="958"/>
      <c r="J37" s="957">
        <f>SUM(J38:K43)</f>
        <v>9</v>
      </c>
      <c r="K37" s="1122"/>
    </row>
    <row r="38" spans="1:11" x14ac:dyDescent="0.25">
      <c r="A38" s="334" t="s">
        <v>890</v>
      </c>
      <c r="B38" s="335"/>
      <c r="C38" s="336"/>
      <c r="D38" s="503"/>
      <c r="E38" s="508"/>
      <c r="F38" s="337"/>
      <c r="G38" s="338"/>
      <c r="H38" s="509"/>
      <c r="I38" s="508">
        <v>1</v>
      </c>
      <c r="J38" s="337"/>
      <c r="K38" s="339">
        <v>1</v>
      </c>
    </row>
    <row r="39" spans="1:11" x14ac:dyDescent="0.25">
      <c r="A39" s="289" t="s">
        <v>891</v>
      </c>
      <c r="B39" s="290"/>
      <c r="C39" s="291"/>
      <c r="D39" s="511"/>
      <c r="E39" s="507"/>
      <c r="F39" s="340"/>
      <c r="G39" s="341"/>
      <c r="H39" s="505"/>
      <c r="I39" s="507">
        <v>1</v>
      </c>
      <c r="J39" s="340"/>
      <c r="K39" s="342">
        <v>1</v>
      </c>
    </row>
    <row r="40" spans="1:11" x14ac:dyDescent="0.25">
      <c r="A40" s="289" t="s">
        <v>892</v>
      </c>
      <c r="B40" s="290"/>
      <c r="C40" s="291"/>
      <c r="D40" s="511"/>
      <c r="E40" s="507">
        <v>1</v>
      </c>
      <c r="F40" s="340"/>
      <c r="G40" s="341">
        <v>1</v>
      </c>
      <c r="H40" s="505"/>
      <c r="I40" s="507">
        <v>1</v>
      </c>
      <c r="J40" s="340"/>
      <c r="K40" s="342">
        <v>1</v>
      </c>
    </row>
    <row r="41" spans="1:11" x14ac:dyDescent="0.25">
      <c r="A41" s="289" t="s">
        <v>893</v>
      </c>
      <c r="B41" s="290"/>
      <c r="C41" s="291"/>
      <c r="D41" s="511"/>
      <c r="E41" s="507"/>
      <c r="F41" s="340"/>
      <c r="G41" s="341"/>
      <c r="H41" s="505"/>
      <c r="I41" s="507"/>
      <c r="J41" s="340"/>
      <c r="K41" s="342"/>
    </row>
    <row r="42" spans="1:11" x14ac:dyDescent="0.25">
      <c r="A42" s="289" t="s">
        <v>894</v>
      </c>
      <c r="B42" s="290"/>
      <c r="C42" s="291"/>
      <c r="D42" s="511"/>
      <c r="E42" s="507"/>
      <c r="F42" s="340"/>
      <c r="G42" s="341"/>
      <c r="H42" s="505"/>
      <c r="I42" s="507">
        <v>3</v>
      </c>
      <c r="J42" s="340"/>
      <c r="K42" s="342">
        <v>3</v>
      </c>
    </row>
    <row r="43" spans="1:11" x14ac:dyDescent="0.25">
      <c r="A43" s="289" t="s">
        <v>895</v>
      </c>
      <c r="B43" s="290"/>
      <c r="C43" s="291"/>
      <c r="D43" s="511"/>
      <c r="E43" s="507"/>
      <c r="F43" s="340"/>
      <c r="G43" s="341"/>
      <c r="H43" s="505"/>
      <c r="I43" s="507">
        <v>3</v>
      </c>
      <c r="J43" s="340"/>
      <c r="K43" s="342">
        <v>3</v>
      </c>
    </row>
    <row r="44" spans="1:11" x14ac:dyDescent="0.25">
      <c r="A44" s="482" t="s">
        <v>483</v>
      </c>
      <c r="B44" s="362"/>
      <c r="C44" s="363"/>
      <c r="D44" s="957">
        <f>SUM(D45:E53)</f>
        <v>0</v>
      </c>
      <c r="E44" s="958"/>
      <c r="F44" s="957">
        <f>SUM(F45:G53)</f>
        <v>0</v>
      </c>
      <c r="G44" s="1120"/>
      <c r="H44" s="1121">
        <f>SUM(H45:I53)</f>
        <v>6</v>
      </c>
      <c r="I44" s="958"/>
      <c r="J44" s="957">
        <f>SUM(J45:K53)</f>
        <v>6</v>
      </c>
      <c r="K44" s="1122"/>
    </row>
    <row r="45" spans="1:11" x14ac:dyDescent="0.25">
      <c r="A45" s="334" t="s">
        <v>796</v>
      </c>
      <c r="B45" s="335"/>
      <c r="C45" s="336"/>
      <c r="D45" s="503"/>
      <c r="E45" s="508"/>
      <c r="F45" s="337"/>
      <c r="G45" s="338"/>
      <c r="H45" s="509"/>
      <c r="I45" s="508"/>
      <c r="J45" s="337"/>
      <c r="K45" s="339"/>
    </row>
    <row r="46" spans="1:11" x14ac:dyDescent="0.25">
      <c r="A46" s="289" t="s">
        <v>797</v>
      </c>
      <c r="B46" s="290"/>
      <c r="C46" s="291"/>
      <c r="D46" s="511"/>
      <c r="E46" s="507"/>
      <c r="F46" s="340"/>
      <c r="G46" s="341"/>
      <c r="H46" s="505"/>
      <c r="I46" s="507"/>
      <c r="J46" s="340"/>
      <c r="K46" s="342"/>
    </row>
    <row r="47" spans="1:11" x14ac:dyDescent="0.25">
      <c r="A47" s="289" t="s">
        <v>851</v>
      </c>
      <c r="B47" s="290"/>
      <c r="C47" s="291"/>
      <c r="D47" s="511"/>
      <c r="E47" s="507"/>
      <c r="F47" s="340"/>
      <c r="G47" s="341"/>
      <c r="H47" s="505"/>
      <c r="I47" s="507">
        <v>1</v>
      </c>
      <c r="J47" s="340"/>
      <c r="K47" s="342">
        <v>1</v>
      </c>
    </row>
    <row r="48" spans="1:11" x14ac:dyDescent="0.25">
      <c r="A48" s="289" t="s">
        <v>904</v>
      </c>
      <c r="B48" s="290"/>
      <c r="C48" s="291"/>
      <c r="D48" s="511"/>
      <c r="E48" s="507"/>
      <c r="F48" s="340"/>
      <c r="G48" s="341"/>
      <c r="H48" s="505"/>
      <c r="I48" s="507">
        <v>2</v>
      </c>
      <c r="J48" s="340"/>
      <c r="K48" s="342">
        <v>2</v>
      </c>
    </row>
    <row r="49" spans="1:11" x14ac:dyDescent="0.25">
      <c r="A49" s="289" t="s">
        <v>905</v>
      </c>
      <c r="B49" s="290"/>
      <c r="C49" s="291"/>
      <c r="D49" s="511"/>
      <c r="E49" s="507"/>
      <c r="F49" s="340"/>
      <c r="G49" s="341"/>
      <c r="H49" s="505"/>
      <c r="I49" s="507">
        <v>1</v>
      </c>
      <c r="J49" s="340"/>
      <c r="K49" s="342">
        <v>1</v>
      </c>
    </row>
    <row r="50" spans="1:11" x14ac:dyDescent="0.25">
      <c r="A50" s="289" t="s">
        <v>906</v>
      </c>
      <c r="B50" s="290"/>
      <c r="C50" s="291"/>
      <c r="D50" s="511"/>
      <c r="E50" s="507"/>
      <c r="F50" s="340"/>
      <c r="G50" s="341"/>
      <c r="H50" s="505"/>
      <c r="I50" s="507">
        <v>1</v>
      </c>
      <c r="J50" s="340"/>
      <c r="K50" s="342">
        <v>1</v>
      </c>
    </row>
    <row r="51" spans="1:11" x14ac:dyDescent="0.25">
      <c r="A51" s="289" t="s">
        <v>907</v>
      </c>
      <c r="B51" s="290"/>
      <c r="C51" s="291"/>
      <c r="D51" s="511"/>
      <c r="E51" s="507"/>
      <c r="F51" s="340"/>
      <c r="G51" s="341"/>
      <c r="H51" s="505"/>
      <c r="I51" s="507"/>
      <c r="J51" s="340"/>
      <c r="K51" s="342"/>
    </row>
    <row r="52" spans="1:11" x14ac:dyDescent="0.25">
      <c r="A52" s="289" t="s">
        <v>908</v>
      </c>
      <c r="B52" s="290"/>
      <c r="C52" s="291"/>
      <c r="D52" s="511"/>
      <c r="E52" s="507"/>
      <c r="F52" s="340"/>
      <c r="G52" s="341"/>
      <c r="H52" s="505"/>
      <c r="I52" s="507">
        <v>1</v>
      </c>
      <c r="J52" s="340"/>
      <c r="K52" s="342">
        <v>1</v>
      </c>
    </row>
    <row r="53" spans="1:11" x14ac:dyDescent="0.25">
      <c r="A53" s="289" t="s">
        <v>909</v>
      </c>
      <c r="B53" s="290"/>
      <c r="C53" s="291"/>
      <c r="D53" s="511"/>
      <c r="E53" s="507"/>
      <c r="F53" s="340"/>
      <c r="G53" s="341"/>
      <c r="H53" s="505"/>
      <c r="I53" s="507"/>
      <c r="J53" s="340"/>
      <c r="K53" s="342"/>
    </row>
    <row r="54" spans="1:11" x14ac:dyDescent="0.25">
      <c r="A54" s="482" t="s">
        <v>484</v>
      </c>
      <c r="B54" s="362"/>
      <c r="C54" s="363"/>
      <c r="D54" s="957">
        <f>SUM(D55:E64)</f>
        <v>0</v>
      </c>
      <c r="E54" s="958"/>
      <c r="F54" s="957">
        <f>SUM(F55:G64)</f>
        <v>0</v>
      </c>
      <c r="G54" s="1120"/>
      <c r="H54" s="1121">
        <f>SUM(H55:I64)</f>
        <v>13</v>
      </c>
      <c r="I54" s="958"/>
      <c r="J54" s="957">
        <f>SUM(J55:K64)</f>
        <v>13</v>
      </c>
      <c r="K54" s="1122"/>
    </row>
    <row r="55" spans="1:11" x14ac:dyDescent="0.25">
      <c r="A55" s="344" t="s">
        <v>794</v>
      </c>
      <c r="B55" s="351"/>
      <c r="C55" s="346"/>
      <c r="D55" s="519"/>
      <c r="E55" s="504"/>
      <c r="F55" s="352"/>
      <c r="G55" s="343"/>
      <c r="H55" s="510"/>
      <c r="I55" s="504">
        <v>2</v>
      </c>
      <c r="J55" s="352"/>
      <c r="K55" s="350">
        <v>2</v>
      </c>
    </row>
    <row r="56" spans="1:11" x14ac:dyDescent="0.25">
      <c r="A56" s="344" t="s">
        <v>795</v>
      </c>
      <c r="B56" s="351"/>
      <c r="C56" s="346"/>
      <c r="D56" s="519"/>
      <c r="E56" s="504"/>
      <c r="F56" s="352"/>
      <c r="G56" s="343"/>
      <c r="H56" s="510"/>
      <c r="I56" s="504">
        <v>1</v>
      </c>
      <c r="J56" s="352"/>
      <c r="K56" s="350">
        <v>1</v>
      </c>
    </row>
    <row r="57" spans="1:11" x14ac:dyDescent="0.25">
      <c r="A57" s="344" t="s">
        <v>865</v>
      </c>
      <c r="B57" s="351"/>
      <c r="C57" s="346"/>
      <c r="D57" s="519"/>
      <c r="E57" s="504"/>
      <c r="F57" s="352"/>
      <c r="G57" s="343"/>
      <c r="H57" s="510"/>
      <c r="I57" s="504">
        <v>3</v>
      </c>
      <c r="J57" s="352"/>
      <c r="K57" s="350">
        <v>3</v>
      </c>
    </row>
    <row r="58" spans="1:11" x14ac:dyDescent="0.25">
      <c r="A58" s="344" t="s">
        <v>866</v>
      </c>
      <c r="B58" s="351"/>
      <c r="C58" s="346"/>
      <c r="D58" s="519"/>
      <c r="E58" s="504"/>
      <c r="F58" s="352"/>
      <c r="G58" s="343"/>
      <c r="H58" s="510"/>
      <c r="I58" s="504">
        <v>2</v>
      </c>
      <c r="J58" s="352"/>
      <c r="K58" s="350">
        <v>2</v>
      </c>
    </row>
    <row r="59" spans="1:11" x14ac:dyDescent="0.25">
      <c r="A59" s="344" t="s">
        <v>867</v>
      </c>
      <c r="B59" s="351"/>
      <c r="C59" s="346"/>
      <c r="D59" s="519"/>
      <c r="E59" s="504"/>
      <c r="F59" s="352"/>
      <c r="G59" s="343"/>
      <c r="H59" s="510"/>
      <c r="I59" s="504"/>
      <c r="J59" s="352"/>
      <c r="K59" s="350"/>
    </row>
    <row r="60" spans="1:11" x14ac:dyDescent="0.25">
      <c r="A60" s="344" t="s">
        <v>910</v>
      </c>
      <c r="B60" s="351"/>
      <c r="C60" s="346"/>
      <c r="D60" s="519"/>
      <c r="E60" s="504"/>
      <c r="F60" s="352"/>
      <c r="G60" s="343"/>
      <c r="H60" s="510"/>
      <c r="I60" s="504">
        <v>1</v>
      </c>
      <c r="J60" s="352"/>
      <c r="K60" s="350">
        <v>1</v>
      </c>
    </row>
    <row r="61" spans="1:11" x14ac:dyDescent="0.25">
      <c r="A61" s="344" t="s">
        <v>911</v>
      </c>
      <c r="B61" s="351"/>
      <c r="C61" s="346"/>
      <c r="D61" s="519"/>
      <c r="E61" s="504"/>
      <c r="F61" s="352"/>
      <c r="G61" s="343"/>
      <c r="H61" s="510"/>
      <c r="I61" s="504"/>
      <c r="J61" s="352"/>
      <c r="K61" s="350"/>
    </row>
    <row r="62" spans="1:11" x14ac:dyDescent="0.25">
      <c r="A62" s="344" t="s">
        <v>912</v>
      </c>
      <c r="B62" s="351"/>
      <c r="C62" s="346"/>
      <c r="D62" s="519"/>
      <c r="E62" s="504"/>
      <c r="F62" s="352"/>
      <c r="G62" s="343"/>
      <c r="H62" s="510"/>
      <c r="I62" s="504"/>
      <c r="J62" s="352"/>
      <c r="K62" s="350"/>
    </row>
    <row r="63" spans="1:11" x14ac:dyDescent="0.25">
      <c r="A63" s="344" t="s">
        <v>913</v>
      </c>
      <c r="B63" s="351"/>
      <c r="C63" s="346"/>
      <c r="D63" s="519"/>
      <c r="E63" s="504"/>
      <c r="F63" s="352"/>
      <c r="G63" s="343"/>
      <c r="H63" s="510"/>
      <c r="I63" s="504">
        <v>3</v>
      </c>
      <c r="J63" s="352"/>
      <c r="K63" s="350">
        <v>3</v>
      </c>
    </row>
    <row r="64" spans="1:11" x14ac:dyDescent="0.25">
      <c r="A64" s="289" t="s">
        <v>914</v>
      </c>
      <c r="B64" s="290"/>
      <c r="C64" s="291"/>
      <c r="D64" s="511"/>
      <c r="E64" s="507"/>
      <c r="F64" s="340"/>
      <c r="G64" s="341"/>
      <c r="H64" s="505"/>
      <c r="I64" s="507">
        <v>1</v>
      </c>
      <c r="J64" s="340"/>
      <c r="K64" s="349">
        <v>1</v>
      </c>
    </row>
    <row r="65" spans="1:10" ht="15.65" x14ac:dyDescent="0.3">
      <c r="H65" s="353"/>
      <c r="I65" s="354"/>
      <c r="J65" s="354"/>
    </row>
    <row r="66" spans="1:10" ht="15.65" x14ac:dyDescent="0.3">
      <c r="H66" s="353" t="s">
        <v>747</v>
      </c>
      <c r="I66" s="354"/>
      <c r="J66" s="354"/>
    </row>
    <row r="67" spans="1:10" ht="15.65" x14ac:dyDescent="0.3">
      <c r="G67" s="355"/>
      <c r="H67" s="353" t="s">
        <v>875</v>
      </c>
      <c r="I67" s="354"/>
      <c r="J67" s="354"/>
    </row>
    <row r="68" spans="1:10" ht="15.65" x14ac:dyDescent="0.3">
      <c r="G68" s="354"/>
      <c r="H68" s="118" t="s">
        <v>709</v>
      </c>
      <c r="I68" s="354"/>
      <c r="J68" s="354"/>
    </row>
    <row r="69" spans="1:10" ht="10.5" customHeight="1" x14ac:dyDescent="0.3">
      <c r="G69" s="354"/>
      <c r="H69" s="354"/>
      <c r="I69" s="354"/>
      <c r="J69" s="354"/>
    </row>
    <row r="70" spans="1:10" ht="15.65" x14ac:dyDescent="0.3">
      <c r="G70" s="353"/>
      <c r="H70" s="353" t="s">
        <v>927</v>
      </c>
      <c r="I70" s="354"/>
      <c r="J70" s="354"/>
    </row>
    <row r="71" spans="1:10" ht="15.65" x14ac:dyDescent="0.3">
      <c r="G71" s="353"/>
      <c r="H71" s="353"/>
      <c r="I71" s="354"/>
      <c r="J71" s="354"/>
    </row>
    <row r="72" spans="1:10" ht="13.65" customHeight="1" x14ac:dyDescent="0.3">
      <c r="A72" s="54" t="s">
        <v>746</v>
      </c>
      <c r="G72" s="353"/>
      <c r="H72" s="353"/>
      <c r="I72" s="354"/>
      <c r="J72" s="354"/>
    </row>
    <row r="73" spans="1:10" x14ac:dyDescent="0.25">
      <c r="A73" s="54" t="s">
        <v>864</v>
      </c>
    </row>
    <row r="75" spans="1:10" x14ac:dyDescent="0.25">
      <c r="A75" s="54" t="s">
        <v>926</v>
      </c>
    </row>
  </sheetData>
  <mergeCells count="29">
    <mergeCell ref="D7:E7"/>
    <mergeCell ref="F7:G7"/>
    <mergeCell ref="H7:I7"/>
    <mergeCell ref="J7:K7"/>
    <mergeCell ref="A3:C5"/>
    <mergeCell ref="D6:E6"/>
    <mergeCell ref="F6:G6"/>
    <mergeCell ref="H6:I6"/>
    <mergeCell ref="J6:K6"/>
    <mergeCell ref="D16:E16"/>
    <mergeCell ref="F16:G16"/>
    <mergeCell ref="H16:I16"/>
    <mergeCell ref="J16:K16"/>
    <mergeCell ref="D25:E25"/>
    <mergeCell ref="F25:G25"/>
    <mergeCell ref="H25:I25"/>
    <mergeCell ref="J25:K25"/>
    <mergeCell ref="D54:E54"/>
    <mergeCell ref="F54:G54"/>
    <mergeCell ref="H54:I54"/>
    <mergeCell ref="J54:K54"/>
    <mergeCell ref="D37:E37"/>
    <mergeCell ref="F37:G37"/>
    <mergeCell ref="H37:I37"/>
    <mergeCell ref="J37:K37"/>
    <mergeCell ref="D44:E44"/>
    <mergeCell ref="F44:G44"/>
    <mergeCell ref="H44:I44"/>
    <mergeCell ref="J44:K44"/>
  </mergeCells>
  <printOptions horizontalCentered="1"/>
  <pageMargins left="0.74803149606299213" right="0.47244094488188981" top="0.47244094488188981" bottom="0.27559055118110237" header="0.23622047244094491" footer="0.19685039370078741"/>
  <pageSetup paperSize="9" scale="78" orientation="portrait" r:id="rId1"/>
  <headerFooter>
    <oddHeader>&amp;C32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37"/>
  <sheetViews>
    <sheetView workbookViewId="0">
      <selection activeCell="V23" sqref="V23"/>
    </sheetView>
  </sheetViews>
  <sheetFormatPr defaultColWidth="9.109375" defaultRowHeight="12.55" x14ac:dyDescent="0.2"/>
  <cols>
    <col min="1" max="16384" width="9.109375" style="19"/>
  </cols>
  <sheetData>
    <row r="1" spans="1:12" s="2" customFormat="1" ht="15.05" customHeight="1" x14ac:dyDescent="0.2">
      <c r="A1" s="3" t="s">
        <v>346</v>
      </c>
      <c r="B1" s="15" t="s">
        <v>626</v>
      </c>
      <c r="C1" s="3"/>
      <c r="D1" s="3"/>
      <c r="E1" s="3"/>
      <c r="F1" s="3"/>
      <c r="G1" s="3"/>
      <c r="H1" s="3"/>
      <c r="I1" s="3"/>
      <c r="J1" s="3"/>
      <c r="K1" s="3"/>
      <c r="L1" s="46"/>
    </row>
    <row r="2" spans="1:12" s="2" customFormat="1" ht="15.05" customHeight="1" x14ac:dyDescent="0.2">
      <c r="A2" s="14"/>
    </row>
    <row r="3" spans="1:12" s="2" customFormat="1" ht="18" customHeight="1" x14ac:dyDescent="0.25">
      <c r="A3" s="1135" t="s">
        <v>294</v>
      </c>
      <c r="B3" s="1136"/>
      <c r="C3" s="1137"/>
      <c r="D3" s="1144" t="s">
        <v>654</v>
      </c>
      <c r="E3" s="1145"/>
      <c r="F3" s="1145"/>
      <c r="G3" s="1146"/>
      <c r="H3" s="1147" t="s">
        <v>655</v>
      </c>
      <c r="I3" s="1148"/>
      <c r="J3" s="1148"/>
      <c r="K3" s="1149"/>
    </row>
    <row r="4" spans="1:12" s="2" customFormat="1" ht="17.25" customHeight="1" x14ac:dyDescent="0.25">
      <c r="A4" s="1138"/>
      <c r="B4" s="1139"/>
      <c r="C4" s="1140"/>
      <c r="D4" s="4" t="s">
        <v>46</v>
      </c>
      <c r="E4" s="5"/>
      <c r="F4" s="4" t="s">
        <v>46</v>
      </c>
      <c r="G4" s="6"/>
      <c r="H4" s="7" t="s">
        <v>46</v>
      </c>
      <c r="I4" s="5"/>
      <c r="J4" s="4" t="s">
        <v>47</v>
      </c>
      <c r="K4" s="5"/>
    </row>
    <row r="5" spans="1:12" s="2" customFormat="1" ht="17.25" customHeight="1" thickBot="1" x14ac:dyDescent="0.3">
      <c r="A5" s="1141"/>
      <c r="B5" s="1142"/>
      <c r="C5" s="1143"/>
      <c r="D5" s="8" t="s">
        <v>584</v>
      </c>
      <c r="E5" s="9"/>
      <c r="F5" s="8" t="s">
        <v>295</v>
      </c>
      <c r="G5" s="10"/>
      <c r="H5" s="11" t="s">
        <v>584</v>
      </c>
      <c r="I5" s="9"/>
      <c r="J5" s="8" t="s">
        <v>295</v>
      </c>
      <c r="K5" s="9"/>
    </row>
    <row r="6" spans="1:12" s="2" customFormat="1" ht="18" customHeight="1" thickTop="1" thickBot="1" x14ac:dyDescent="0.3">
      <c r="A6" s="30" t="s">
        <v>19</v>
      </c>
      <c r="B6" s="20"/>
      <c r="C6" s="21"/>
      <c r="D6" s="1150">
        <v>13</v>
      </c>
      <c r="E6" s="1151"/>
      <c r="F6" s="1150">
        <v>13</v>
      </c>
      <c r="G6" s="1152"/>
      <c r="H6" s="1153">
        <v>39</v>
      </c>
      <c r="I6" s="1151"/>
      <c r="J6" s="1150">
        <v>39</v>
      </c>
      <c r="K6" s="1151"/>
    </row>
    <row r="7" spans="1:12" ht="18" customHeight="1" thickTop="1" x14ac:dyDescent="0.2">
      <c r="A7" s="33" t="s">
        <v>489</v>
      </c>
      <c r="B7" s="25"/>
      <c r="C7" s="26"/>
      <c r="D7" s="1131"/>
      <c r="E7" s="1132"/>
      <c r="F7" s="1131"/>
      <c r="G7" s="1133"/>
      <c r="H7" s="1134">
        <v>1</v>
      </c>
      <c r="I7" s="1132"/>
      <c r="J7" s="1131">
        <v>1</v>
      </c>
      <c r="K7" s="1132"/>
    </row>
    <row r="8" spans="1:12" ht="15.05" customHeight="1" x14ac:dyDescent="0.2">
      <c r="A8" s="31" t="s">
        <v>648</v>
      </c>
      <c r="B8" s="16"/>
      <c r="C8" s="13"/>
      <c r="D8" s="22"/>
      <c r="E8" s="23"/>
      <c r="F8" s="17"/>
      <c r="G8" s="18"/>
      <c r="H8" s="24"/>
      <c r="I8" s="23">
        <v>1</v>
      </c>
      <c r="J8" s="17"/>
      <c r="K8" s="32">
        <v>1</v>
      </c>
    </row>
    <row r="9" spans="1:12" ht="18" customHeight="1" x14ac:dyDescent="0.2">
      <c r="A9" s="33" t="s">
        <v>488</v>
      </c>
      <c r="B9" s="25"/>
      <c r="C9" s="26"/>
      <c r="D9" s="1131"/>
      <c r="E9" s="1132"/>
      <c r="F9" s="1131"/>
      <c r="G9" s="1133"/>
      <c r="H9" s="1134">
        <v>2</v>
      </c>
      <c r="I9" s="1132"/>
      <c r="J9" s="1131">
        <v>2</v>
      </c>
      <c r="K9" s="1132"/>
    </row>
    <row r="10" spans="1:12" ht="15.05" customHeight="1" x14ac:dyDescent="0.2">
      <c r="A10" s="31" t="s">
        <v>652</v>
      </c>
      <c r="B10" s="16"/>
      <c r="C10" s="13"/>
      <c r="D10" s="22"/>
      <c r="E10" s="23"/>
      <c r="F10" s="17"/>
      <c r="G10" s="18"/>
      <c r="H10" s="24"/>
      <c r="I10" s="23">
        <v>1</v>
      </c>
      <c r="J10" s="17"/>
      <c r="K10" s="32">
        <v>1</v>
      </c>
    </row>
    <row r="11" spans="1:12" ht="15.05" customHeight="1" x14ac:dyDescent="0.2">
      <c r="A11" s="31" t="s">
        <v>656</v>
      </c>
      <c r="B11" s="16"/>
      <c r="C11" s="13"/>
      <c r="D11" s="22"/>
      <c r="E11" s="23"/>
      <c r="F11" s="17"/>
      <c r="G11" s="18"/>
      <c r="H11" s="24"/>
      <c r="I11" s="23">
        <v>1</v>
      </c>
      <c r="J11" s="17"/>
      <c r="K11" s="32">
        <v>1</v>
      </c>
    </row>
    <row r="12" spans="1:12" ht="18" customHeight="1" x14ac:dyDescent="0.2">
      <c r="A12" s="33" t="s">
        <v>483</v>
      </c>
      <c r="B12" s="25"/>
      <c r="C12" s="26"/>
      <c r="D12" s="1131"/>
      <c r="E12" s="1132"/>
      <c r="F12" s="1131"/>
      <c r="G12" s="1133"/>
      <c r="H12" s="1134"/>
      <c r="I12" s="1132"/>
      <c r="J12" s="1131"/>
      <c r="K12" s="1132"/>
    </row>
    <row r="13" spans="1:12" ht="15.05" customHeight="1" x14ac:dyDescent="0.2">
      <c r="A13" s="31"/>
      <c r="B13" s="16"/>
      <c r="C13" s="13"/>
      <c r="D13" s="22"/>
      <c r="E13" s="23"/>
      <c r="F13" s="17"/>
      <c r="G13" s="18"/>
      <c r="H13" s="24"/>
      <c r="I13" s="23"/>
      <c r="J13" s="17"/>
      <c r="K13" s="32"/>
    </row>
    <row r="14" spans="1:12" ht="18" customHeight="1" x14ac:dyDescent="0.2">
      <c r="A14" s="33" t="s">
        <v>454</v>
      </c>
      <c r="B14" s="25"/>
      <c r="C14" s="26"/>
      <c r="D14" s="1131"/>
      <c r="E14" s="1132"/>
      <c r="F14" s="1131"/>
      <c r="G14" s="1133"/>
      <c r="H14" s="1134">
        <v>3</v>
      </c>
      <c r="I14" s="1132"/>
      <c r="J14" s="1131">
        <v>3</v>
      </c>
      <c r="K14" s="1132"/>
    </row>
    <row r="15" spans="1:12" ht="15.05" customHeight="1" x14ac:dyDescent="0.2">
      <c r="A15" s="31" t="s">
        <v>649</v>
      </c>
      <c r="B15" s="16"/>
      <c r="C15" s="13"/>
      <c r="D15" s="22"/>
      <c r="E15" s="23"/>
      <c r="F15" s="17"/>
      <c r="G15" s="18"/>
      <c r="H15" s="24"/>
      <c r="I15" s="23">
        <v>2</v>
      </c>
      <c r="J15" s="17"/>
      <c r="K15" s="32">
        <v>2</v>
      </c>
    </row>
    <row r="16" spans="1:12" ht="15.05" customHeight="1" x14ac:dyDescent="0.2">
      <c r="A16" s="31" t="s">
        <v>650</v>
      </c>
      <c r="B16" s="16"/>
      <c r="C16" s="13"/>
      <c r="D16" s="22"/>
      <c r="E16" s="23"/>
      <c r="F16" s="17"/>
      <c r="G16" s="18"/>
      <c r="H16" s="24"/>
      <c r="I16" s="23">
        <v>1</v>
      </c>
      <c r="J16" s="17"/>
      <c r="K16" s="32">
        <v>1</v>
      </c>
    </row>
    <row r="17" spans="1:11" ht="18" customHeight="1" x14ac:dyDescent="0.2">
      <c r="A17" s="33" t="s">
        <v>484</v>
      </c>
      <c r="B17" s="25"/>
      <c r="C17" s="26"/>
      <c r="D17" s="1131">
        <v>2</v>
      </c>
      <c r="E17" s="1132"/>
      <c r="F17" s="1131">
        <v>2</v>
      </c>
      <c r="G17" s="1133"/>
      <c r="H17" s="1134">
        <v>4</v>
      </c>
      <c r="I17" s="1132"/>
      <c r="J17" s="1131">
        <v>4</v>
      </c>
      <c r="K17" s="1132"/>
    </row>
    <row r="18" spans="1:11" ht="15.05" customHeight="1" x14ac:dyDescent="0.2">
      <c r="A18" s="31" t="s">
        <v>641</v>
      </c>
      <c r="B18" s="16"/>
      <c r="C18" s="13"/>
      <c r="D18" s="22"/>
      <c r="E18" s="23">
        <v>1</v>
      </c>
      <c r="F18" s="17"/>
      <c r="G18" s="18">
        <v>1</v>
      </c>
      <c r="H18" s="24"/>
      <c r="I18" s="23">
        <v>2</v>
      </c>
      <c r="J18" s="17"/>
      <c r="K18" s="35">
        <v>2</v>
      </c>
    </row>
    <row r="19" spans="1:11" ht="15.05" customHeight="1" x14ac:dyDescent="0.2">
      <c r="A19" s="31" t="s">
        <v>657</v>
      </c>
      <c r="B19" s="16"/>
      <c r="C19" s="13"/>
      <c r="D19" s="22"/>
      <c r="E19" s="23">
        <v>1</v>
      </c>
      <c r="F19" s="17"/>
      <c r="G19" s="18">
        <v>1</v>
      </c>
      <c r="H19" s="24"/>
      <c r="I19" s="23">
        <v>1</v>
      </c>
      <c r="J19" s="17"/>
      <c r="K19" s="35">
        <v>1</v>
      </c>
    </row>
    <row r="20" spans="1:11" ht="15.05" customHeight="1" x14ac:dyDescent="0.2">
      <c r="A20" s="31" t="s">
        <v>658</v>
      </c>
      <c r="B20" s="16"/>
      <c r="C20" s="13"/>
      <c r="D20" s="22"/>
      <c r="E20" s="23"/>
      <c r="F20" s="17"/>
      <c r="G20" s="18"/>
      <c r="H20" s="24"/>
      <c r="I20" s="23">
        <v>1</v>
      </c>
      <c r="J20" s="17"/>
      <c r="K20" s="35">
        <v>1</v>
      </c>
    </row>
    <row r="21" spans="1:11" ht="18" customHeight="1" x14ac:dyDescent="0.2">
      <c r="A21" s="33" t="s">
        <v>404</v>
      </c>
      <c r="B21" s="25"/>
      <c r="C21" s="26"/>
      <c r="D21" s="1131">
        <v>1</v>
      </c>
      <c r="E21" s="1132"/>
      <c r="F21" s="1131">
        <v>1</v>
      </c>
      <c r="G21" s="1133"/>
      <c r="H21" s="1134">
        <v>4</v>
      </c>
      <c r="I21" s="1132"/>
      <c r="J21" s="1131">
        <v>4</v>
      </c>
      <c r="K21" s="1132"/>
    </row>
    <row r="22" spans="1:11" ht="15.05" customHeight="1" x14ac:dyDescent="0.2">
      <c r="A22" s="31" t="s">
        <v>653</v>
      </c>
      <c r="B22" s="16"/>
      <c r="C22" s="13"/>
      <c r="D22" s="22"/>
      <c r="E22" s="23"/>
      <c r="F22" s="17"/>
      <c r="G22" s="18"/>
      <c r="H22" s="24"/>
      <c r="I22" s="23">
        <v>2</v>
      </c>
      <c r="J22" s="17"/>
      <c r="K22" s="32">
        <v>2</v>
      </c>
    </row>
    <row r="23" spans="1:11" ht="15.05" customHeight="1" x14ac:dyDescent="0.2">
      <c r="A23" s="31" t="s">
        <v>659</v>
      </c>
      <c r="B23" s="16"/>
      <c r="C23" s="13"/>
      <c r="D23" s="22"/>
      <c r="E23" s="23">
        <v>1</v>
      </c>
      <c r="F23" s="17"/>
      <c r="G23" s="18">
        <v>1</v>
      </c>
      <c r="H23" s="24"/>
      <c r="I23" s="23">
        <v>1</v>
      </c>
      <c r="J23" s="17"/>
      <c r="K23" s="32">
        <v>1</v>
      </c>
    </row>
    <row r="24" spans="1:11" ht="15.05" customHeight="1" x14ac:dyDescent="0.2">
      <c r="A24" s="53" t="s">
        <v>660</v>
      </c>
      <c r="B24" s="36"/>
      <c r="C24" s="34"/>
      <c r="D24" s="28"/>
      <c r="E24" s="27"/>
      <c r="F24" s="36"/>
      <c r="G24" s="52"/>
      <c r="H24" s="29"/>
      <c r="I24" s="27">
        <v>1</v>
      </c>
      <c r="J24" s="36"/>
      <c r="K24" s="34">
        <v>1</v>
      </c>
    </row>
    <row r="26" spans="1:11" ht="15.85" customHeight="1" x14ac:dyDescent="0.2">
      <c r="A26" s="46" t="s">
        <v>625</v>
      </c>
    </row>
    <row r="28" spans="1:11" s="2" customFormat="1" ht="15.05" x14ac:dyDescent="0.25">
      <c r="H28" s="43"/>
      <c r="I28" s="44"/>
      <c r="J28" s="44"/>
    </row>
    <row r="29" spans="1:11" s="2" customFormat="1" ht="15.05" x14ac:dyDescent="0.25">
      <c r="G29" s="45"/>
      <c r="H29" s="43"/>
      <c r="I29" s="44"/>
      <c r="J29" s="44"/>
    </row>
    <row r="30" spans="1:11" s="2" customFormat="1" ht="15.05" x14ac:dyDescent="0.25">
      <c r="G30" s="44"/>
      <c r="H30" s="41"/>
      <c r="I30" s="44"/>
      <c r="J30" s="44"/>
    </row>
    <row r="31" spans="1:11" s="2" customFormat="1" ht="13.65" customHeight="1" x14ac:dyDescent="0.25">
      <c r="G31" s="44"/>
      <c r="H31" s="44"/>
      <c r="I31" s="44"/>
      <c r="J31" s="44"/>
    </row>
    <row r="32" spans="1:11" s="2" customFormat="1" ht="15.05" x14ac:dyDescent="0.25">
      <c r="G32" s="43"/>
      <c r="H32" s="43"/>
      <c r="I32" s="44"/>
      <c r="J32" s="44"/>
    </row>
    <row r="33" spans="1:7" s="2" customFormat="1" ht="15.05" x14ac:dyDescent="0.25">
      <c r="A33" s="2" t="s">
        <v>586</v>
      </c>
      <c r="G33" s="42"/>
    </row>
    <row r="34" spans="1:7" s="2" customFormat="1" ht="15.05" x14ac:dyDescent="0.25">
      <c r="A34" s="2" t="s">
        <v>633</v>
      </c>
      <c r="G34" s="42"/>
    </row>
    <row r="35" spans="1:7" s="2" customFormat="1" ht="15.05" x14ac:dyDescent="0.25">
      <c r="A35" s="2" t="s">
        <v>610</v>
      </c>
      <c r="G35" s="42"/>
    </row>
    <row r="36" spans="1:7" s="2" customFormat="1" ht="9.1" customHeight="1" x14ac:dyDescent="0.25">
      <c r="G36" s="42"/>
    </row>
    <row r="37" spans="1:7" s="2" customFormat="1" x14ac:dyDescent="0.2">
      <c r="A37" s="2" t="s">
        <v>661</v>
      </c>
    </row>
  </sheetData>
  <mergeCells count="31">
    <mergeCell ref="A3:C5"/>
    <mergeCell ref="D3:G3"/>
    <mergeCell ref="H3:K3"/>
    <mergeCell ref="D6:E6"/>
    <mergeCell ref="F6:G6"/>
    <mergeCell ref="H6:I6"/>
    <mergeCell ref="J6:K6"/>
    <mergeCell ref="D7:E7"/>
    <mergeCell ref="F7:G7"/>
    <mergeCell ref="H7:I7"/>
    <mergeCell ref="J7:K7"/>
    <mergeCell ref="D9:E9"/>
    <mergeCell ref="F9:G9"/>
    <mergeCell ref="H9:I9"/>
    <mergeCell ref="J9:K9"/>
    <mergeCell ref="D12:E12"/>
    <mergeCell ref="F12:G12"/>
    <mergeCell ref="H12:I12"/>
    <mergeCell ref="J12:K12"/>
    <mergeCell ref="D14:E14"/>
    <mergeCell ref="F14:G14"/>
    <mergeCell ref="H14:I14"/>
    <mergeCell ref="J14:K14"/>
    <mergeCell ref="D17:E17"/>
    <mergeCell ref="F17:G17"/>
    <mergeCell ref="H17:I17"/>
    <mergeCell ref="J17:K17"/>
    <mergeCell ref="D21:E21"/>
    <mergeCell ref="F21:G21"/>
    <mergeCell ref="H21:I21"/>
    <mergeCell ref="J21:K21"/>
  </mergeCells>
  <pageMargins left="0.43307086614173229" right="0.39370078740157483" top="0.74803149606299213" bottom="0.74803149606299213" header="0.31496062992125984" footer="0.31496062992125984"/>
  <pageSetup paperSize="9" scale="96" orientation="portrait" horizontalDpi="4294967295" verticalDpi="4294967295" r:id="rId1"/>
  <headerFooter>
    <oddHeader>&amp;C33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zoomScaleNormal="100" workbookViewId="0">
      <selection activeCell="K9" sqref="K9"/>
    </sheetView>
  </sheetViews>
  <sheetFormatPr defaultColWidth="9.109375" defaultRowHeight="13.15" x14ac:dyDescent="0.25"/>
  <cols>
    <col min="1" max="5" width="9.109375" style="54"/>
    <col min="6" max="9" width="10.77734375" style="54" customWidth="1"/>
    <col min="10" max="10" width="13" style="54" customWidth="1"/>
    <col min="11" max="16384" width="9.109375" style="54"/>
  </cols>
  <sheetData>
    <row r="1" spans="1:9" ht="15.85" customHeight="1" x14ac:dyDescent="0.3">
      <c r="A1" s="62" t="s">
        <v>496</v>
      </c>
      <c r="B1" s="62" t="s">
        <v>977</v>
      </c>
    </row>
    <row r="2" spans="1:9" ht="16.45" customHeight="1" x14ac:dyDescent="0.25"/>
    <row r="3" spans="1:9" ht="15.05" customHeight="1" x14ac:dyDescent="0.25">
      <c r="A3" s="373" t="s">
        <v>24</v>
      </c>
      <c r="B3" s="357"/>
      <c r="C3" s="357"/>
      <c r="D3" s="357"/>
      <c r="E3" s="357"/>
      <c r="F3" s="375" t="s">
        <v>25</v>
      </c>
      <c r="G3" s="375" t="s">
        <v>26</v>
      </c>
      <c r="H3" s="375" t="s">
        <v>22</v>
      </c>
      <c r="I3" s="908" t="s">
        <v>23</v>
      </c>
    </row>
    <row r="4" spans="1:9" ht="15.05" customHeight="1" x14ac:dyDescent="0.25">
      <c r="A4" s="367"/>
      <c r="B4" s="359"/>
      <c r="C4" s="359"/>
      <c r="D4" s="359"/>
      <c r="E4" s="359"/>
      <c r="F4" s="500"/>
      <c r="G4" s="500" t="s">
        <v>27</v>
      </c>
      <c r="H4" s="500"/>
      <c r="I4" s="376"/>
    </row>
    <row r="5" spans="1:9" ht="15.05" customHeight="1" x14ac:dyDescent="0.25">
      <c r="A5" s="533" t="s">
        <v>28</v>
      </c>
      <c r="B5" s="359"/>
      <c r="C5" s="359"/>
      <c r="D5" s="359"/>
      <c r="E5" s="359"/>
      <c r="F5" s="377">
        <v>71050</v>
      </c>
      <c r="G5" s="377">
        <v>7743</v>
      </c>
      <c r="H5" s="377">
        <v>62089</v>
      </c>
      <c r="I5" s="378">
        <v>1218</v>
      </c>
    </row>
    <row r="6" spans="1:9" ht="15.05" customHeight="1" x14ac:dyDescent="0.25">
      <c r="A6" s="374" t="s">
        <v>30</v>
      </c>
      <c r="B6" s="365"/>
      <c r="C6" s="365"/>
      <c r="D6" s="365"/>
      <c r="E6" s="365"/>
      <c r="F6" s="534">
        <v>9352</v>
      </c>
      <c r="G6" s="72">
        <v>817</v>
      </c>
      <c r="H6" s="72">
        <v>8354</v>
      </c>
      <c r="I6" s="73">
        <v>181</v>
      </c>
    </row>
    <row r="7" spans="1:9" ht="15.05" customHeight="1" x14ac:dyDescent="0.25">
      <c r="A7" s="364" t="s">
        <v>32</v>
      </c>
      <c r="B7" s="365"/>
      <c r="C7" s="365"/>
      <c r="D7" s="365"/>
      <c r="E7" s="365"/>
      <c r="F7" s="534">
        <v>8283</v>
      </c>
      <c r="G7" s="72">
        <v>891</v>
      </c>
      <c r="H7" s="72">
        <v>7255</v>
      </c>
      <c r="I7" s="73">
        <v>137</v>
      </c>
    </row>
    <row r="8" spans="1:9" ht="15.05" customHeight="1" x14ac:dyDescent="0.25">
      <c r="A8" s="364" t="s">
        <v>33</v>
      </c>
      <c r="B8" s="365"/>
      <c r="C8" s="365"/>
      <c r="D8" s="365"/>
      <c r="E8" s="365"/>
      <c r="F8" s="534">
        <v>7599</v>
      </c>
      <c r="G8" s="72">
        <v>761</v>
      </c>
      <c r="H8" s="72">
        <v>6716</v>
      </c>
      <c r="I8" s="73">
        <v>122</v>
      </c>
    </row>
    <row r="9" spans="1:9" ht="15.05" customHeight="1" x14ac:dyDescent="0.25">
      <c r="A9" s="364" t="s">
        <v>34</v>
      </c>
      <c r="B9" s="365"/>
      <c r="C9" s="365"/>
      <c r="D9" s="365"/>
      <c r="E9" s="365"/>
      <c r="F9" s="534">
        <v>4939</v>
      </c>
      <c r="G9" s="72">
        <v>618</v>
      </c>
      <c r="H9" s="72">
        <v>4203</v>
      </c>
      <c r="I9" s="73">
        <v>118</v>
      </c>
    </row>
    <row r="10" spans="1:9" ht="15.05" customHeight="1" x14ac:dyDescent="0.25">
      <c r="A10" s="364" t="s">
        <v>35</v>
      </c>
      <c r="B10" s="365"/>
      <c r="C10" s="365"/>
      <c r="D10" s="365"/>
      <c r="E10" s="365"/>
      <c r="F10" s="534">
        <v>4063</v>
      </c>
      <c r="G10" s="72">
        <v>518</v>
      </c>
      <c r="H10" s="72">
        <v>3490</v>
      </c>
      <c r="I10" s="73">
        <v>55</v>
      </c>
    </row>
    <row r="11" spans="1:9" ht="15.05" customHeight="1" x14ac:dyDescent="0.25">
      <c r="A11" s="364" t="s">
        <v>36</v>
      </c>
      <c r="B11" s="365"/>
      <c r="C11" s="365"/>
      <c r="D11" s="365"/>
      <c r="E11" s="365"/>
      <c r="F11" s="534">
        <v>5486</v>
      </c>
      <c r="G11" s="72">
        <v>662</v>
      </c>
      <c r="H11" s="72">
        <v>4724</v>
      </c>
      <c r="I11" s="73">
        <v>100</v>
      </c>
    </row>
    <row r="12" spans="1:9" ht="15.05" customHeight="1" x14ac:dyDescent="0.25">
      <c r="A12" s="364" t="s">
        <v>37</v>
      </c>
      <c r="B12" s="365"/>
      <c r="C12" s="365"/>
      <c r="D12" s="365"/>
      <c r="E12" s="365"/>
      <c r="F12" s="534">
        <v>6698</v>
      </c>
      <c r="G12" s="72">
        <v>539</v>
      </c>
      <c r="H12" s="72">
        <v>6057</v>
      </c>
      <c r="I12" s="73">
        <v>102</v>
      </c>
    </row>
    <row r="13" spans="1:9" ht="15.05" customHeight="1" x14ac:dyDescent="0.25">
      <c r="A13" s="364" t="s">
        <v>38</v>
      </c>
      <c r="B13" s="365"/>
      <c r="C13" s="365"/>
      <c r="D13" s="365"/>
      <c r="E13" s="365"/>
      <c r="F13" s="534">
        <v>7875</v>
      </c>
      <c r="G13" s="72">
        <v>575</v>
      </c>
      <c r="H13" s="72">
        <v>7140</v>
      </c>
      <c r="I13" s="73">
        <v>160</v>
      </c>
    </row>
    <row r="14" spans="1:9" ht="15.05" customHeight="1" x14ac:dyDescent="0.25">
      <c r="A14" s="364" t="s">
        <v>39</v>
      </c>
      <c r="B14" s="365"/>
      <c r="C14" s="365"/>
      <c r="D14" s="365"/>
      <c r="E14" s="365"/>
      <c r="F14" s="534">
        <v>5742</v>
      </c>
      <c r="G14" s="72">
        <v>663</v>
      </c>
      <c r="H14" s="72">
        <v>4974</v>
      </c>
      <c r="I14" s="73">
        <v>105</v>
      </c>
    </row>
    <row r="15" spans="1:9" ht="15.05" customHeight="1" x14ac:dyDescent="0.25">
      <c r="A15" s="364" t="s">
        <v>40</v>
      </c>
      <c r="B15" s="365"/>
      <c r="C15" s="365"/>
      <c r="D15" s="365"/>
      <c r="E15" s="365"/>
      <c r="F15" s="534">
        <v>3596</v>
      </c>
      <c r="G15" s="72">
        <v>356</v>
      </c>
      <c r="H15" s="72">
        <v>3195</v>
      </c>
      <c r="I15" s="73">
        <v>45</v>
      </c>
    </row>
    <row r="16" spans="1:9" ht="15.05" customHeight="1" x14ac:dyDescent="0.25">
      <c r="A16" s="535" t="s">
        <v>42</v>
      </c>
      <c r="B16" s="359"/>
      <c r="C16" s="359"/>
      <c r="D16" s="359"/>
      <c r="E16" s="359"/>
      <c r="F16" s="536">
        <v>7417</v>
      </c>
      <c r="G16" s="74">
        <v>1343</v>
      </c>
      <c r="H16" s="74">
        <v>5981</v>
      </c>
      <c r="I16" s="75">
        <v>93</v>
      </c>
    </row>
    <row r="18" spans="1:2" ht="15.05" x14ac:dyDescent="0.3">
      <c r="A18" s="70" t="s">
        <v>978</v>
      </c>
      <c r="B18" s="76"/>
    </row>
    <row r="19" spans="1:2" ht="15.05" customHeight="1" x14ac:dyDescent="0.25"/>
    <row r="20" spans="1:2" ht="18" customHeight="1" x14ac:dyDescent="0.25"/>
    <row r="21" spans="1:2" ht="18" customHeight="1" x14ac:dyDescent="0.25"/>
    <row r="22" spans="1:2" ht="15.05" customHeight="1" x14ac:dyDescent="0.25"/>
    <row r="23" spans="1:2" ht="18" customHeight="1" x14ac:dyDescent="0.25"/>
    <row r="24" spans="1:2" ht="15.05" customHeight="1" x14ac:dyDescent="0.25"/>
    <row r="25" spans="1:2" ht="18" customHeight="1" x14ac:dyDescent="0.25"/>
    <row r="26" spans="1:2" ht="15.05" customHeight="1" x14ac:dyDescent="0.25"/>
    <row r="27" spans="1:2" ht="18" customHeight="1" x14ac:dyDescent="0.25"/>
    <row r="28" spans="1:2" ht="15.05" customHeight="1" x14ac:dyDescent="0.25"/>
    <row r="29" spans="1:2" ht="18" customHeight="1" x14ac:dyDescent="0.25"/>
    <row r="30" spans="1:2" ht="18" customHeight="1" x14ac:dyDescent="0.25"/>
    <row r="54" spans="4:4" x14ac:dyDescent="0.25">
      <c r="D54" s="77"/>
    </row>
    <row r="83" spans="3:4" x14ac:dyDescent="0.25">
      <c r="C83" s="78"/>
      <c r="D83" s="77"/>
    </row>
  </sheetData>
  <phoneticPr fontId="2" type="noConversion"/>
  <printOptions horizontalCentered="1"/>
  <pageMargins left="0.9055118110236221" right="0.27559055118110237" top="0.59055118110236227" bottom="0.6692913385826772" header="0.31496062992125984" footer="0.51181102362204722"/>
  <pageSetup paperSize="9" scale="85" orientation="portrait" r:id="rId1"/>
  <headerFooter alignWithMargins="0"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5"/>
  <sheetViews>
    <sheetView topLeftCell="A45" zoomScaleNormal="100" workbookViewId="0">
      <selection activeCell="M61" sqref="A61:M61"/>
    </sheetView>
  </sheetViews>
  <sheetFormatPr defaultColWidth="9.109375" defaultRowHeight="5.65" customHeight="1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777343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6640625" style="54" customWidth="1"/>
    <col min="13" max="15" width="9.77734375" style="54" customWidth="1"/>
    <col min="16" max="16384" width="9.109375" style="54"/>
  </cols>
  <sheetData>
    <row r="1" spans="1:13" ht="13.15" x14ac:dyDescent="0.25">
      <c r="A1" s="79" t="s">
        <v>980</v>
      </c>
      <c r="B1" s="80"/>
      <c r="C1" s="80"/>
    </row>
    <row r="2" spans="1:13" ht="13.15" x14ac:dyDescent="0.25">
      <c r="A2" s="81" t="s">
        <v>979</v>
      </c>
      <c r="B2" s="80"/>
      <c r="C2" s="80"/>
    </row>
    <row r="3" spans="1:13" ht="13.15" x14ac:dyDescent="0.25">
      <c r="A3" s="81" t="s">
        <v>606</v>
      </c>
      <c r="I3" s="67"/>
      <c r="J3" s="67"/>
      <c r="K3" s="67"/>
      <c r="L3" s="67"/>
      <c r="M3" s="67"/>
    </row>
    <row r="4" spans="1:13" ht="12.7" customHeight="1" x14ac:dyDescent="0.25">
      <c r="A4" s="379" t="s">
        <v>44</v>
      </c>
      <c r="B4" s="585" t="s">
        <v>45</v>
      </c>
      <c r="C4" s="585" t="s">
        <v>448</v>
      </c>
      <c r="D4" s="585" t="s">
        <v>46</v>
      </c>
      <c r="E4" s="955" t="s">
        <v>593</v>
      </c>
      <c r="F4" s="956"/>
      <c r="G4" s="952" t="s">
        <v>497</v>
      </c>
      <c r="H4" s="585" t="s">
        <v>47</v>
      </c>
      <c r="I4" s="381" t="s">
        <v>298</v>
      </c>
      <c r="J4" s="362"/>
      <c r="K4" s="362"/>
      <c r="L4" s="362"/>
      <c r="M4" s="363"/>
    </row>
    <row r="5" spans="1:13" ht="13.15" x14ac:dyDescent="0.25">
      <c r="A5" s="382"/>
      <c r="B5" s="584" t="s">
        <v>49</v>
      </c>
      <c r="C5" s="384" t="s">
        <v>449</v>
      </c>
      <c r="D5" s="584" t="s">
        <v>50</v>
      </c>
      <c r="E5" s="385"/>
      <c r="F5" s="385"/>
      <c r="G5" s="953"/>
      <c r="H5" s="584" t="s">
        <v>50</v>
      </c>
      <c r="I5" s="386" t="s">
        <v>51</v>
      </c>
      <c r="J5" s="386" t="s">
        <v>52</v>
      </c>
      <c r="K5" s="586" t="s">
        <v>299</v>
      </c>
      <c r="L5" s="587"/>
      <c r="M5" s="583" t="s">
        <v>53</v>
      </c>
    </row>
    <row r="6" spans="1:13" ht="13.15" x14ac:dyDescent="0.25">
      <c r="A6" s="382"/>
      <c r="B6" s="385"/>
      <c r="C6" s="388" t="s">
        <v>2</v>
      </c>
      <c r="D6" s="584" t="s">
        <v>54</v>
      </c>
      <c r="E6" s="584" t="s">
        <v>55</v>
      </c>
      <c r="F6" s="584" t="s">
        <v>22</v>
      </c>
      <c r="G6" s="953"/>
      <c r="H6" s="584" t="s">
        <v>56</v>
      </c>
      <c r="I6" s="386" t="s">
        <v>57</v>
      </c>
      <c r="J6" s="386"/>
      <c r="K6" s="375" t="s">
        <v>28</v>
      </c>
      <c r="L6" s="389" t="s">
        <v>300</v>
      </c>
      <c r="M6" s="583" t="s">
        <v>58</v>
      </c>
    </row>
    <row r="7" spans="1:13" ht="13.15" x14ac:dyDescent="0.25">
      <c r="A7" s="382"/>
      <c r="B7" s="385"/>
      <c r="C7" s="390" t="s">
        <v>459</v>
      </c>
      <c r="D7" s="584" t="s">
        <v>59</v>
      </c>
      <c r="E7" s="584" t="s">
        <v>27</v>
      </c>
      <c r="F7" s="584" t="s">
        <v>23</v>
      </c>
      <c r="G7" s="954"/>
      <c r="H7" s="584" t="s">
        <v>498</v>
      </c>
      <c r="I7" s="500" t="s">
        <v>60</v>
      </c>
      <c r="J7" s="500"/>
      <c r="K7" s="500"/>
      <c r="L7" s="391" t="s">
        <v>301</v>
      </c>
      <c r="M7" s="376" t="s">
        <v>61</v>
      </c>
    </row>
    <row r="8" spans="1:13" ht="13.15" x14ac:dyDescent="0.25">
      <c r="A8" s="582">
        <v>1</v>
      </c>
      <c r="B8" s="581">
        <v>2</v>
      </c>
      <c r="C8" s="500">
        <v>3</v>
      </c>
      <c r="D8" s="581">
        <v>4</v>
      </c>
      <c r="E8" s="581">
        <v>5</v>
      </c>
      <c r="F8" s="581">
        <v>6</v>
      </c>
      <c r="G8" s="581">
        <v>7</v>
      </c>
      <c r="H8" s="581">
        <v>8</v>
      </c>
      <c r="I8" s="500">
        <v>9</v>
      </c>
      <c r="J8" s="500">
        <v>10</v>
      </c>
      <c r="K8" s="500">
        <v>11</v>
      </c>
      <c r="L8" s="500">
        <v>12</v>
      </c>
      <c r="M8" s="376">
        <v>13</v>
      </c>
    </row>
    <row r="9" spans="1:13" ht="16.45" customHeight="1" x14ac:dyDescent="0.25">
      <c r="A9" s="82" t="s">
        <v>28</v>
      </c>
      <c r="B9" s="83">
        <v>86785</v>
      </c>
      <c r="C9" s="83">
        <v>3743</v>
      </c>
      <c r="D9" s="74">
        <v>71050</v>
      </c>
      <c r="E9" s="84">
        <v>7743</v>
      </c>
      <c r="F9" s="83">
        <v>63307</v>
      </c>
      <c r="G9" s="84">
        <v>73</v>
      </c>
      <c r="H9" s="84">
        <v>70977</v>
      </c>
      <c r="I9" s="85">
        <v>6594</v>
      </c>
      <c r="J9" s="85">
        <v>8202</v>
      </c>
      <c r="K9" s="85">
        <v>6602</v>
      </c>
      <c r="L9" s="74">
        <v>1001</v>
      </c>
      <c r="M9" s="86">
        <v>7725</v>
      </c>
    </row>
    <row r="10" spans="1:13" ht="13.15" x14ac:dyDescent="0.25">
      <c r="A10" s="664" t="s">
        <v>65</v>
      </c>
      <c r="B10" s="537">
        <f>SUM(B11:B38)</f>
        <v>11873</v>
      </c>
      <c r="C10" s="537">
        <f>SUM(C11:C38)</f>
        <v>455</v>
      </c>
      <c r="D10" s="537">
        <f t="shared" ref="D10:M10" si="0">SUM(D11:D38)</f>
        <v>9352</v>
      </c>
      <c r="E10" s="537">
        <f t="shared" si="0"/>
        <v>817</v>
      </c>
      <c r="F10" s="537">
        <f t="shared" si="0"/>
        <v>8535</v>
      </c>
      <c r="G10" s="537">
        <f t="shared" si="0"/>
        <v>6</v>
      </c>
      <c r="H10" s="537">
        <f t="shared" si="0"/>
        <v>9346</v>
      </c>
      <c r="I10" s="537">
        <f t="shared" si="0"/>
        <v>755</v>
      </c>
      <c r="J10" s="537">
        <f t="shared" si="0"/>
        <v>990</v>
      </c>
      <c r="K10" s="537">
        <f t="shared" si="0"/>
        <v>828</v>
      </c>
      <c r="L10" s="537">
        <f t="shared" si="0"/>
        <v>145</v>
      </c>
      <c r="M10" s="537">
        <f t="shared" si="0"/>
        <v>1039</v>
      </c>
    </row>
    <row r="11" spans="1:13" ht="14.25" customHeight="1" x14ac:dyDescent="0.25">
      <c r="A11" s="393" t="s">
        <v>66</v>
      </c>
      <c r="B11" s="72">
        <v>443</v>
      </c>
      <c r="C11" s="72"/>
      <c r="D11" s="72">
        <f t="shared" ref="D11:D37" si="1">SUM(E11:F11)</f>
        <v>296</v>
      </c>
      <c r="E11" s="72">
        <v>79</v>
      </c>
      <c r="F11" s="72">
        <v>217</v>
      </c>
      <c r="G11" s="72">
        <v>0</v>
      </c>
      <c r="H11" s="72">
        <f>+D11-G11</f>
        <v>296</v>
      </c>
      <c r="I11" s="72">
        <v>74</v>
      </c>
      <c r="J11" s="72">
        <v>170</v>
      </c>
      <c r="K11" s="72">
        <v>132</v>
      </c>
      <c r="L11" s="72">
        <v>10</v>
      </c>
      <c r="M11" s="73">
        <v>128</v>
      </c>
    </row>
    <row r="12" spans="1:13" ht="14.25" customHeight="1" x14ac:dyDescent="0.25">
      <c r="A12" s="653" t="s">
        <v>67</v>
      </c>
      <c r="B12" s="72">
        <v>70</v>
      </c>
      <c r="C12" s="72">
        <v>40</v>
      </c>
      <c r="D12" s="72">
        <f t="shared" si="1"/>
        <v>13</v>
      </c>
      <c r="E12" s="72">
        <v>1</v>
      </c>
      <c r="F12" s="72">
        <v>12</v>
      </c>
      <c r="G12" s="72">
        <v>0</v>
      </c>
      <c r="H12" s="72">
        <f t="shared" ref="H12:H56" si="2">+D12-G12</f>
        <v>13</v>
      </c>
      <c r="I12" s="654"/>
      <c r="J12" s="654"/>
      <c r="K12" s="654"/>
      <c r="L12" s="654"/>
      <c r="M12" s="655"/>
    </row>
    <row r="13" spans="1:13" ht="14.25" customHeight="1" x14ac:dyDescent="0.25">
      <c r="A13" s="653" t="s">
        <v>68</v>
      </c>
      <c r="B13" s="72">
        <v>93</v>
      </c>
      <c r="C13" s="72"/>
      <c r="D13" s="72">
        <f t="shared" si="1"/>
        <v>84</v>
      </c>
      <c r="E13" s="72">
        <v>0</v>
      </c>
      <c r="F13" s="72">
        <v>84</v>
      </c>
      <c r="G13" s="72">
        <v>0</v>
      </c>
      <c r="H13" s="72">
        <f t="shared" si="2"/>
        <v>84</v>
      </c>
      <c r="I13" s="654"/>
      <c r="J13" s="654"/>
      <c r="K13" s="654"/>
      <c r="L13" s="654"/>
      <c r="M13" s="655"/>
    </row>
    <row r="14" spans="1:13" ht="14.25" customHeight="1" x14ac:dyDescent="0.25">
      <c r="A14" s="653" t="s">
        <v>73</v>
      </c>
      <c r="B14" s="72">
        <v>238</v>
      </c>
      <c r="C14" s="72"/>
      <c r="D14" s="72">
        <f>SUM(E14:F14)</f>
        <v>0</v>
      </c>
      <c r="E14" s="72">
        <v>0</v>
      </c>
      <c r="F14" s="72">
        <v>0</v>
      </c>
      <c r="G14" s="72">
        <v>0</v>
      </c>
      <c r="H14" s="72">
        <f>+D14-G14</f>
        <v>0</v>
      </c>
      <c r="I14" s="654"/>
      <c r="J14" s="654"/>
      <c r="K14" s="654"/>
      <c r="L14" s="654"/>
      <c r="M14" s="655"/>
    </row>
    <row r="15" spans="1:13" ht="14.25" customHeight="1" x14ac:dyDescent="0.25">
      <c r="A15" s="656" t="s">
        <v>772</v>
      </c>
      <c r="B15" s="72">
        <v>608</v>
      </c>
      <c r="C15" s="72">
        <v>2</v>
      </c>
      <c r="D15" s="72">
        <f t="shared" ref="D15" si="3">SUM(E15:F15)</f>
        <v>466</v>
      </c>
      <c r="E15" s="72">
        <v>46</v>
      </c>
      <c r="F15" s="72">
        <v>420</v>
      </c>
      <c r="G15" s="72">
        <v>0</v>
      </c>
      <c r="H15" s="72">
        <f t="shared" ref="H15" si="4">+D15-G15</f>
        <v>466</v>
      </c>
      <c r="I15" s="657"/>
      <c r="J15" s="657"/>
      <c r="K15" s="657"/>
      <c r="L15" s="657"/>
      <c r="M15" s="658"/>
    </row>
    <row r="16" spans="1:13" ht="14.25" customHeight="1" x14ac:dyDescent="0.25">
      <c r="A16" s="393" t="s">
        <v>76</v>
      </c>
      <c r="B16" s="72">
        <v>1006</v>
      </c>
      <c r="C16" s="72"/>
      <c r="D16" s="72">
        <f>SUM(E16:F16)</f>
        <v>901</v>
      </c>
      <c r="E16" s="72">
        <v>365</v>
      </c>
      <c r="F16" s="72">
        <v>536</v>
      </c>
      <c r="G16" s="72">
        <v>1</v>
      </c>
      <c r="H16" s="72">
        <f>+D16-G16</f>
        <v>900</v>
      </c>
      <c r="I16" s="72">
        <v>117</v>
      </c>
      <c r="J16" s="72">
        <v>201</v>
      </c>
      <c r="K16" s="72">
        <v>126</v>
      </c>
      <c r="L16" s="72">
        <v>30</v>
      </c>
      <c r="M16" s="73">
        <v>202</v>
      </c>
    </row>
    <row r="17" spans="1:13" ht="14.25" customHeight="1" x14ac:dyDescent="0.25">
      <c r="A17" s="653" t="s">
        <v>67</v>
      </c>
      <c r="B17" s="72">
        <v>79</v>
      </c>
      <c r="C17" s="72">
        <v>20</v>
      </c>
      <c r="D17" s="72">
        <f>SUM(E17:F17)</f>
        <v>41</v>
      </c>
      <c r="E17" s="72">
        <v>7</v>
      </c>
      <c r="F17" s="72">
        <v>34</v>
      </c>
      <c r="G17" s="72">
        <v>0</v>
      </c>
      <c r="H17" s="72">
        <f>+D17-G17</f>
        <v>41</v>
      </c>
      <c r="I17" s="654"/>
      <c r="J17" s="654"/>
      <c r="K17" s="654"/>
      <c r="L17" s="654"/>
      <c r="M17" s="655"/>
    </row>
    <row r="18" spans="1:13" ht="14.25" customHeight="1" x14ac:dyDescent="0.25">
      <c r="A18" s="653" t="s">
        <v>774</v>
      </c>
      <c r="B18" s="72">
        <v>620</v>
      </c>
      <c r="C18" s="72"/>
      <c r="D18" s="72">
        <f t="shared" ref="D18" si="5">SUM(E18:F18)</f>
        <v>425</v>
      </c>
      <c r="E18" s="72">
        <v>0</v>
      </c>
      <c r="F18" s="72">
        <v>425</v>
      </c>
      <c r="G18" s="72">
        <v>0</v>
      </c>
      <c r="H18" s="72">
        <f t="shared" ref="H18" si="6">+D18-G18</f>
        <v>425</v>
      </c>
      <c r="I18" s="657"/>
      <c r="J18" s="657"/>
      <c r="K18" s="657"/>
      <c r="L18" s="657"/>
      <c r="M18" s="658"/>
    </row>
    <row r="19" spans="1:13" ht="14.25" customHeight="1" x14ac:dyDescent="0.25">
      <c r="A19" s="394" t="s">
        <v>78</v>
      </c>
      <c r="B19" s="72">
        <v>360</v>
      </c>
      <c r="C19" s="72"/>
      <c r="D19" s="72">
        <f>SUM(E19:F19)</f>
        <v>279</v>
      </c>
      <c r="E19" s="72">
        <v>29</v>
      </c>
      <c r="F19" s="72">
        <v>250</v>
      </c>
      <c r="G19" s="72">
        <v>0</v>
      </c>
      <c r="H19" s="72">
        <f>+D19-G19</f>
        <v>279</v>
      </c>
      <c r="I19" s="72">
        <v>15</v>
      </c>
      <c r="J19" s="72">
        <v>86</v>
      </c>
      <c r="K19" s="72">
        <v>76</v>
      </c>
      <c r="L19" s="72">
        <v>3</v>
      </c>
      <c r="M19" s="73">
        <v>41</v>
      </c>
    </row>
    <row r="20" spans="1:13" ht="14.25" customHeight="1" x14ac:dyDescent="0.25">
      <c r="A20" s="394" t="s">
        <v>77</v>
      </c>
      <c r="B20" s="72">
        <v>389</v>
      </c>
      <c r="C20" s="72">
        <v>8</v>
      </c>
      <c r="D20" s="72">
        <f>SUM(E20:F20)</f>
        <v>304</v>
      </c>
      <c r="E20" s="72">
        <v>37</v>
      </c>
      <c r="F20" s="72">
        <v>267</v>
      </c>
      <c r="G20" s="72">
        <v>1</v>
      </c>
      <c r="H20" s="72">
        <f>+D20-G20</f>
        <v>303</v>
      </c>
      <c r="I20" s="72">
        <v>9</v>
      </c>
      <c r="J20" s="72">
        <v>89</v>
      </c>
      <c r="K20" s="72">
        <v>78</v>
      </c>
      <c r="L20" s="72">
        <v>11</v>
      </c>
      <c r="M20" s="73">
        <v>62</v>
      </c>
    </row>
    <row r="21" spans="1:13" ht="14.25" customHeight="1" x14ac:dyDescent="0.25">
      <c r="A21" s="653" t="s">
        <v>297</v>
      </c>
      <c r="B21" s="72">
        <v>32</v>
      </c>
      <c r="C21" s="72"/>
      <c r="D21" s="72">
        <f>SUM(E21:F21)</f>
        <v>31</v>
      </c>
      <c r="E21" s="72">
        <v>0</v>
      </c>
      <c r="F21" s="72">
        <v>31</v>
      </c>
      <c r="G21" s="72">
        <v>0</v>
      </c>
      <c r="H21" s="72">
        <f>+D21-G21</f>
        <v>31</v>
      </c>
      <c r="I21" s="654"/>
      <c r="J21" s="654"/>
      <c r="K21" s="654"/>
      <c r="L21" s="654"/>
      <c r="M21" s="655"/>
    </row>
    <row r="22" spans="1:13" ht="14.25" customHeight="1" x14ac:dyDescent="0.25">
      <c r="A22" s="393" t="s">
        <v>338</v>
      </c>
      <c r="B22" s="72">
        <v>1262</v>
      </c>
      <c r="C22" s="72">
        <v>66</v>
      </c>
      <c r="D22" s="72">
        <f t="shared" si="1"/>
        <v>1058</v>
      </c>
      <c r="E22" s="72">
        <v>17</v>
      </c>
      <c r="F22" s="72">
        <v>1041</v>
      </c>
      <c r="G22" s="72">
        <v>0</v>
      </c>
      <c r="H22" s="72">
        <f t="shared" si="2"/>
        <v>1058</v>
      </c>
      <c r="I22" s="72">
        <v>142</v>
      </c>
      <c r="J22" s="72">
        <v>114</v>
      </c>
      <c r="K22" s="72">
        <v>109</v>
      </c>
      <c r="L22" s="72">
        <v>18</v>
      </c>
      <c r="M22" s="73">
        <v>147</v>
      </c>
    </row>
    <row r="23" spans="1:13" ht="14.25" customHeight="1" x14ac:dyDescent="0.25">
      <c r="A23" s="653" t="s">
        <v>3</v>
      </c>
      <c r="B23" s="72">
        <v>38</v>
      </c>
      <c r="C23" s="72"/>
      <c r="D23" s="72">
        <f t="shared" si="1"/>
        <v>28</v>
      </c>
      <c r="E23" s="72">
        <v>2</v>
      </c>
      <c r="F23" s="72">
        <v>26</v>
      </c>
      <c r="G23" s="72">
        <v>0</v>
      </c>
      <c r="H23" s="72">
        <f t="shared" si="2"/>
        <v>28</v>
      </c>
      <c r="I23" s="654"/>
      <c r="J23" s="654"/>
      <c r="K23" s="654"/>
      <c r="L23" s="654"/>
      <c r="M23" s="655"/>
    </row>
    <row r="24" spans="1:13" ht="14.25" customHeight="1" x14ac:dyDescent="0.25">
      <c r="A24" s="653" t="s">
        <v>460</v>
      </c>
      <c r="B24" s="72">
        <v>19</v>
      </c>
      <c r="C24" s="72"/>
      <c r="D24" s="72">
        <f t="shared" si="1"/>
        <v>8</v>
      </c>
      <c r="E24" s="72">
        <v>0</v>
      </c>
      <c r="F24" s="72">
        <v>8</v>
      </c>
      <c r="G24" s="72">
        <v>0</v>
      </c>
      <c r="H24" s="72">
        <f t="shared" si="2"/>
        <v>8</v>
      </c>
      <c r="I24" s="654"/>
      <c r="J24" s="654"/>
      <c r="K24" s="654"/>
      <c r="L24" s="654"/>
      <c r="M24" s="655"/>
    </row>
    <row r="25" spans="1:13" ht="14.25" customHeight="1" x14ac:dyDescent="0.25">
      <c r="A25" s="656" t="s">
        <v>773</v>
      </c>
      <c r="B25" s="72">
        <v>329</v>
      </c>
      <c r="C25" s="72"/>
      <c r="D25" s="72">
        <f t="shared" si="1"/>
        <v>297</v>
      </c>
      <c r="E25" s="72">
        <v>27</v>
      </c>
      <c r="F25" s="72">
        <v>270</v>
      </c>
      <c r="G25" s="72">
        <v>0</v>
      </c>
      <c r="H25" s="72">
        <f t="shared" si="2"/>
        <v>297</v>
      </c>
      <c r="I25" s="657"/>
      <c r="J25" s="657"/>
      <c r="K25" s="657"/>
      <c r="L25" s="657"/>
      <c r="M25" s="658"/>
    </row>
    <row r="26" spans="1:13" ht="14.25" customHeight="1" x14ac:dyDescent="0.25">
      <c r="A26" s="393" t="s">
        <v>662</v>
      </c>
      <c r="B26" s="72">
        <v>346</v>
      </c>
      <c r="C26" s="72"/>
      <c r="D26" s="72">
        <f t="shared" si="1"/>
        <v>335</v>
      </c>
      <c r="E26" s="72">
        <v>0</v>
      </c>
      <c r="F26" s="72">
        <v>335</v>
      </c>
      <c r="G26" s="72">
        <v>0</v>
      </c>
      <c r="H26" s="72">
        <f>+D26-G26</f>
        <v>335</v>
      </c>
      <c r="I26" s="72">
        <v>35</v>
      </c>
      <c r="J26" s="72">
        <v>90</v>
      </c>
      <c r="K26" s="72">
        <v>64</v>
      </c>
      <c r="L26" s="72">
        <v>8</v>
      </c>
      <c r="M26" s="73">
        <v>56</v>
      </c>
    </row>
    <row r="27" spans="1:13" ht="14.25" customHeight="1" x14ac:dyDescent="0.25">
      <c r="A27" s="659" t="s">
        <v>711</v>
      </c>
      <c r="B27" s="72">
        <v>151</v>
      </c>
      <c r="C27" s="72"/>
      <c r="D27" s="72">
        <f t="shared" si="1"/>
        <v>137</v>
      </c>
      <c r="E27" s="72">
        <v>57</v>
      </c>
      <c r="F27" s="72">
        <v>80</v>
      </c>
      <c r="G27" s="72">
        <v>0</v>
      </c>
      <c r="H27" s="72">
        <f>+D27-G27</f>
        <v>137</v>
      </c>
      <c r="I27" s="657"/>
      <c r="J27" s="657"/>
      <c r="K27" s="657"/>
      <c r="L27" s="657"/>
      <c r="M27" s="658"/>
    </row>
    <row r="28" spans="1:13" ht="14.25" customHeight="1" x14ac:dyDescent="0.25">
      <c r="A28" s="394" t="s">
        <v>70</v>
      </c>
      <c r="B28" s="72">
        <v>566</v>
      </c>
      <c r="C28" s="72"/>
      <c r="D28" s="72">
        <f t="shared" si="1"/>
        <v>511</v>
      </c>
      <c r="E28" s="72">
        <v>0</v>
      </c>
      <c r="F28" s="72">
        <v>511</v>
      </c>
      <c r="G28" s="72">
        <v>1</v>
      </c>
      <c r="H28" s="72">
        <f t="shared" si="2"/>
        <v>510</v>
      </c>
      <c r="I28" s="72">
        <v>54</v>
      </c>
      <c r="J28" s="72">
        <v>52</v>
      </c>
      <c r="K28" s="72">
        <v>32</v>
      </c>
      <c r="L28" s="72">
        <v>4</v>
      </c>
      <c r="M28" s="73">
        <v>89</v>
      </c>
    </row>
    <row r="29" spans="1:13" ht="14.25" customHeight="1" x14ac:dyDescent="0.25">
      <c r="A29" s="562" t="s">
        <v>634</v>
      </c>
      <c r="B29" s="72">
        <v>129</v>
      </c>
      <c r="C29" s="72">
        <v>129</v>
      </c>
      <c r="D29" s="72">
        <f t="shared" si="1"/>
        <v>0</v>
      </c>
      <c r="E29" s="72">
        <v>0</v>
      </c>
      <c r="F29" s="72">
        <v>0</v>
      </c>
      <c r="G29" s="72">
        <v>0</v>
      </c>
      <c r="H29" s="72">
        <f t="shared" si="2"/>
        <v>0</v>
      </c>
      <c r="I29" s="654"/>
      <c r="J29" s="654"/>
      <c r="K29" s="654"/>
      <c r="L29" s="654"/>
      <c r="M29" s="655"/>
    </row>
    <row r="30" spans="1:13" ht="14.25" customHeight="1" x14ac:dyDescent="0.25">
      <c r="A30" s="562" t="s">
        <v>69</v>
      </c>
      <c r="B30" s="72">
        <v>38</v>
      </c>
      <c r="C30" s="72"/>
      <c r="D30" s="72">
        <f t="shared" si="1"/>
        <v>32</v>
      </c>
      <c r="E30" s="72">
        <v>0</v>
      </c>
      <c r="F30" s="72">
        <v>32</v>
      </c>
      <c r="G30" s="72">
        <v>0</v>
      </c>
      <c r="H30" s="72">
        <f t="shared" si="2"/>
        <v>32</v>
      </c>
      <c r="I30" s="654"/>
      <c r="J30" s="654"/>
      <c r="K30" s="654"/>
      <c r="L30" s="654"/>
      <c r="M30" s="655"/>
    </row>
    <row r="31" spans="1:13" ht="14.25" customHeight="1" x14ac:dyDescent="0.25">
      <c r="A31" s="659" t="s">
        <v>712</v>
      </c>
      <c r="B31" s="72">
        <v>132</v>
      </c>
      <c r="C31" s="72"/>
      <c r="D31" s="72">
        <f t="shared" si="1"/>
        <v>107</v>
      </c>
      <c r="E31" s="72">
        <v>21</v>
      </c>
      <c r="F31" s="72">
        <v>86</v>
      </c>
      <c r="G31" s="72">
        <v>0</v>
      </c>
      <c r="H31" s="72">
        <f t="shared" si="2"/>
        <v>107</v>
      </c>
      <c r="I31" s="654"/>
      <c r="J31" s="654"/>
      <c r="K31" s="654"/>
      <c r="L31" s="654"/>
      <c r="M31" s="655"/>
    </row>
    <row r="32" spans="1:13" ht="14.25" customHeight="1" x14ac:dyDescent="0.25">
      <c r="A32" s="394" t="s">
        <v>79</v>
      </c>
      <c r="B32" s="72">
        <v>626</v>
      </c>
      <c r="C32" s="72"/>
      <c r="D32" s="72">
        <f t="shared" si="1"/>
        <v>568</v>
      </c>
      <c r="E32" s="72">
        <v>0</v>
      </c>
      <c r="F32" s="72">
        <v>568</v>
      </c>
      <c r="G32" s="72">
        <v>1</v>
      </c>
      <c r="H32" s="72">
        <f t="shared" si="2"/>
        <v>567</v>
      </c>
      <c r="I32" s="72">
        <v>73</v>
      </c>
      <c r="J32" s="72">
        <v>0</v>
      </c>
      <c r="K32" s="72">
        <v>33</v>
      </c>
      <c r="L32" s="72">
        <v>11</v>
      </c>
      <c r="M32" s="73">
        <v>64</v>
      </c>
    </row>
    <row r="33" spans="1:13" ht="14.25" customHeight="1" x14ac:dyDescent="0.25">
      <c r="A33" s="394" t="s">
        <v>71</v>
      </c>
      <c r="B33" s="72">
        <v>1322</v>
      </c>
      <c r="C33" s="72"/>
      <c r="D33" s="72">
        <f>SUM(E33:F33)</f>
        <v>928</v>
      </c>
      <c r="E33" s="72">
        <v>34</v>
      </c>
      <c r="F33" s="72">
        <v>894</v>
      </c>
      <c r="G33" s="72">
        <v>0</v>
      </c>
      <c r="H33" s="72">
        <f t="shared" si="2"/>
        <v>928</v>
      </c>
      <c r="I33" s="72">
        <v>126</v>
      </c>
      <c r="J33" s="72">
        <v>33</v>
      </c>
      <c r="K33" s="72">
        <v>52</v>
      </c>
      <c r="L33" s="72">
        <v>21</v>
      </c>
      <c r="M33" s="73">
        <v>103</v>
      </c>
    </row>
    <row r="34" spans="1:13" ht="14.25" customHeight="1" x14ac:dyDescent="0.25">
      <c r="A34" s="653" t="s">
        <v>67</v>
      </c>
      <c r="B34" s="72">
        <v>74</v>
      </c>
      <c r="C34" s="72"/>
      <c r="D34" s="72">
        <f>SUM(E34:F34)</f>
        <v>63</v>
      </c>
      <c r="E34" s="72">
        <v>4</v>
      </c>
      <c r="F34" s="72">
        <v>59</v>
      </c>
      <c r="G34" s="72">
        <v>0</v>
      </c>
      <c r="H34" s="72">
        <f t="shared" si="2"/>
        <v>63</v>
      </c>
      <c r="I34" s="654"/>
      <c r="J34" s="654"/>
      <c r="K34" s="654"/>
      <c r="L34" s="654"/>
      <c r="M34" s="655"/>
    </row>
    <row r="35" spans="1:13" ht="13.15" x14ac:dyDescent="0.25">
      <c r="A35" s="653" t="s">
        <v>72</v>
      </c>
      <c r="B35" s="72">
        <v>161</v>
      </c>
      <c r="C35" s="72"/>
      <c r="D35" s="72">
        <f>SUM(E35:F35)</f>
        <v>146</v>
      </c>
      <c r="E35" s="72">
        <v>0</v>
      </c>
      <c r="F35" s="72">
        <v>146</v>
      </c>
      <c r="G35" s="72">
        <v>0</v>
      </c>
      <c r="H35" s="72">
        <f t="shared" si="2"/>
        <v>146</v>
      </c>
      <c r="I35" s="654"/>
      <c r="J35" s="654"/>
      <c r="K35" s="654"/>
      <c r="L35" s="654"/>
      <c r="M35" s="655"/>
    </row>
    <row r="36" spans="1:13" ht="14.25" customHeight="1" x14ac:dyDescent="0.25">
      <c r="A36" s="395" t="s">
        <v>80</v>
      </c>
      <c r="B36" s="68">
        <v>1023</v>
      </c>
      <c r="C36" s="72">
        <v>23</v>
      </c>
      <c r="D36" s="72">
        <f>SUM(E36:F36)</f>
        <v>909</v>
      </c>
      <c r="E36" s="72">
        <v>0</v>
      </c>
      <c r="F36" s="72">
        <v>909</v>
      </c>
      <c r="G36" s="72">
        <v>0</v>
      </c>
      <c r="H36" s="72">
        <f t="shared" si="2"/>
        <v>909</v>
      </c>
      <c r="I36" s="72">
        <v>55</v>
      </c>
      <c r="J36" s="72">
        <v>57</v>
      </c>
      <c r="K36" s="72">
        <v>61</v>
      </c>
      <c r="L36" s="72">
        <v>20</v>
      </c>
      <c r="M36" s="73">
        <v>59</v>
      </c>
    </row>
    <row r="37" spans="1:13" ht="14.25" customHeight="1" x14ac:dyDescent="0.25">
      <c r="A37" s="659" t="s">
        <v>775</v>
      </c>
      <c r="B37" s="72">
        <v>252</v>
      </c>
      <c r="C37" s="72"/>
      <c r="D37" s="72">
        <f t="shared" si="1"/>
        <v>189</v>
      </c>
      <c r="E37" s="72">
        <v>30</v>
      </c>
      <c r="F37" s="72">
        <v>159</v>
      </c>
      <c r="G37" s="72">
        <v>0</v>
      </c>
      <c r="H37" s="72">
        <f t="shared" si="2"/>
        <v>189</v>
      </c>
      <c r="I37" s="657"/>
      <c r="J37" s="657"/>
      <c r="K37" s="657"/>
      <c r="L37" s="657"/>
      <c r="M37" s="658" t="s">
        <v>11</v>
      </c>
    </row>
    <row r="38" spans="1:13" ht="14.25" customHeight="1" x14ac:dyDescent="0.25">
      <c r="A38" s="396" t="s">
        <v>74</v>
      </c>
      <c r="B38" s="74">
        <v>1467</v>
      </c>
      <c r="C38" s="74">
        <v>167</v>
      </c>
      <c r="D38" s="74">
        <f>SUM(E38:F38)</f>
        <v>1196</v>
      </c>
      <c r="E38" s="74">
        <v>61</v>
      </c>
      <c r="F38" s="74">
        <v>1135</v>
      </c>
      <c r="G38" s="74">
        <v>2</v>
      </c>
      <c r="H38" s="75">
        <f t="shared" si="2"/>
        <v>1194</v>
      </c>
      <c r="I38" s="74">
        <v>55</v>
      </c>
      <c r="J38" s="74">
        <v>98</v>
      </c>
      <c r="K38" s="74">
        <v>65</v>
      </c>
      <c r="L38" s="74">
        <v>9</v>
      </c>
      <c r="M38" s="75">
        <v>88</v>
      </c>
    </row>
    <row r="39" spans="1:13" ht="14.25" customHeight="1" x14ac:dyDescent="0.25">
      <c r="A39" s="665" t="s">
        <v>81</v>
      </c>
      <c r="B39" s="537">
        <f>SUM(B40:B61)</f>
        <v>9616</v>
      </c>
      <c r="C39" s="537">
        <f t="shared" ref="C39:M39" si="7">SUM(C40:C61)</f>
        <v>343</v>
      </c>
      <c r="D39" s="537">
        <f t="shared" si="7"/>
        <v>8283</v>
      </c>
      <c r="E39" s="537">
        <f t="shared" si="7"/>
        <v>891</v>
      </c>
      <c r="F39" s="537">
        <f t="shared" si="7"/>
        <v>7392</v>
      </c>
      <c r="G39" s="537">
        <f t="shared" si="7"/>
        <v>7</v>
      </c>
      <c r="H39" s="537">
        <f t="shared" si="7"/>
        <v>8276</v>
      </c>
      <c r="I39" s="537">
        <f t="shared" si="7"/>
        <v>753</v>
      </c>
      <c r="J39" s="537">
        <f t="shared" si="7"/>
        <v>1100</v>
      </c>
      <c r="K39" s="537">
        <f t="shared" si="7"/>
        <v>886</v>
      </c>
      <c r="L39" s="537">
        <f t="shared" si="7"/>
        <v>107</v>
      </c>
      <c r="M39" s="537">
        <f t="shared" si="7"/>
        <v>974</v>
      </c>
    </row>
    <row r="40" spans="1:13" ht="14.25" customHeight="1" x14ac:dyDescent="0.25">
      <c r="A40" s="660" t="s">
        <v>82</v>
      </c>
      <c r="B40" s="72">
        <v>355</v>
      </c>
      <c r="C40" s="72">
        <v>5</v>
      </c>
      <c r="D40" s="72">
        <f t="shared" ref="D40:D56" si="8">SUM(E40:F40)</f>
        <v>342</v>
      </c>
      <c r="E40" s="72">
        <v>64</v>
      </c>
      <c r="F40" s="72">
        <v>278</v>
      </c>
      <c r="G40" s="72">
        <v>1</v>
      </c>
      <c r="H40" s="72">
        <f t="shared" si="2"/>
        <v>341</v>
      </c>
      <c r="I40" s="72">
        <v>55</v>
      </c>
      <c r="J40" s="72">
        <v>115</v>
      </c>
      <c r="K40" s="72">
        <v>73</v>
      </c>
      <c r="L40" s="72">
        <v>12</v>
      </c>
      <c r="M40" s="73">
        <v>107</v>
      </c>
    </row>
    <row r="41" spans="1:13" ht="14.25" customHeight="1" x14ac:dyDescent="0.25">
      <c r="A41" s="653" t="s">
        <v>67</v>
      </c>
      <c r="B41" s="72">
        <v>35</v>
      </c>
      <c r="C41" s="72"/>
      <c r="D41" s="72">
        <f t="shared" si="8"/>
        <v>19</v>
      </c>
      <c r="E41" s="72">
        <v>5</v>
      </c>
      <c r="F41" s="72">
        <v>14</v>
      </c>
      <c r="G41" s="72">
        <v>0</v>
      </c>
      <c r="H41" s="72">
        <f t="shared" si="2"/>
        <v>19</v>
      </c>
      <c r="I41" s="654"/>
      <c r="J41" s="654"/>
      <c r="K41" s="654"/>
      <c r="L41" s="654"/>
      <c r="M41" s="655"/>
    </row>
    <row r="42" spans="1:13" ht="14.25" customHeight="1" x14ac:dyDescent="0.25">
      <c r="A42" s="562" t="s">
        <v>776</v>
      </c>
      <c r="B42" s="72">
        <v>591</v>
      </c>
      <c r="C42" s="72"/>
      <c r="D42" s="73">
        <f t="shared" si="8"/>
        <v>560</v>
      </c>
      <c r="E42" s="72">
        <v>0</v>
      </c>
      <c r="F42" s="72">
        <v>560</v>
      </c>
      <c r="G42" s="72">
        <v>0</v>
      </c>
      <c r="H42" s="73">
        <f t="shared" si="2"/>
        <v>560</v>
      </c>
      <c r="I42" s="657"/>
      <c r="J42" s="657"/>
      <c r="K42" s="657"/>
      <c r="L42" s="657"/>
      <c r="M42" s="658"/>
    </row>
    <row r="43" spans="1:13" ht="14.25" customHeight="1" x14ac:dyDescent="0.25">
      <c r="A43" s="394" t="s">
        <v>83</v>
      </c>
      <c r="B43" s="72">
        <v>242</v>
      </c>
      <c r="C43" s="72"/>
      <c r="D43" s="72">
        <f t="shared" si="8"/>
        <v>201</v>
      </c>
      <c r="E43" s="72">
        <v>57</v>
      </c>
      <c r="F43" s="72">
        <v>144</v>
      </c>
      <c r="G43" s="72">
        <v>0</v>
      </c>
      <c r="H43" s="72">
        <f t="shared" si="2"/>
        <v>201</v>
      </c>
      <c r="I43" s="72">
        <v>14</v>
      </c>
      <c r="J43" s="72">
        <v>63</v>
      </c>
      <c r="K43" s="72">
        <v>33</v>
      </c>
      <c r="L43" s="72">
        <v>5</v>
      </c>
      <c r="M43" s="73">
        <v>46</v>
      </c>
    </row>
    <row r="44" spans="1:13" ht="14.25" customHeight="1" x14ac:dyDescent="0.25">
      <c r="A44" s="653" t="s">
        <v>84</v>
      </c>
      <c r="B44" s="72">
        <v>105</v>
      </c>
      <c r="C44" s="72"/>
      <c r="D44" s="72">
        <f t="shared" si="8"/>
        <v>74</v>
      </c>
      <c r="E44" s="72">
        <v>0</v>
      </c>
      <c r="F44" s="72">
        <v>74</v>
      </c>
      <c r="G44" s="72">
        <v>0</v>
      </c>
      <c r="H44" s="72">
        <f t="shared" si="2"/>
        <v>74</v>
      </c>
      <c r="I44" s="654"/>
      <c r="J44" s="654"/>
      <c r="K44" s="654"/>
      <c r="L44" s="654"/>
      <c r="M44" s="655"/>
    </row>
    <row r="45" spans="1:13" ht="14.25" customHeight="1" x14ac:dyDescent="0.25">
      <c r="A45" s="394" t="s">
        <v>85</v>
      </c>
      <c r="B45" s="72">
        <v>403</v>
      </c>
      <c r="C45" s="72"/>
      <c r="D45" s="72">
        <f t="shared" si="8"/>
        <v>383</v>
      </c>
      <c r="E45" s="72">
        <v>100</v>
      </c>
      <c r="F45" s="72">
        <v>283</v>
      </c>
      <c r="G45" s="72">
        <v>1</v>
      </c>
      <c r="H45" s="72">
        <f t="shared" si="2"/>
        <v>382</v>
      </c>
      <c r="I45" s="72">
        <v>24</v>
      </c>
      <c r="J45" s="72">
        <v>85</v>
      </c>
      <c r="K45" s="72">
        <v>59</v>
      </c>
      <c r="L45" s="72">
        <v>6</v>
      </c>
      <c r="M45" s="73">
        <v>44</v>
      </c>
    </row>
    <row r="46" spans="1:13" ht="14.25" customHeight="1" x14ac:dyDescent="0.25">
      <c r="A46" s="393" t="s">
        <v>86</v>
      </c>
      <c r="B46" s="72">
        <v>433</v>
      </c>
      <c r="C46" s="72"/>
      <c r="D46" s="72">
        <f t="shared" si="8"/>
        <v>403</v>
      </c>
      <c r="E46" s="72">
        <v>116</v>
      </c>
      <c r="F46" s="72">
        <v>287</v>
      </c>
      <c r="G46" s="72">
        <v>1</v>
      </c>
      <c r="H46" s="72">
        <f t="shared" si="2"/>
        <v>402</v>
      </c>
      <c r="I46" s="72">
        <v>42</v>
      </c>
      <c r="J46" s="72">
        <v>146</v>
      </c>
      <c r="K46" s="72">
        <v>99</v>
      </c>
      <c r="L46" s="72">
        <v>14</v>
      </c>
      <c r="M46" s="73">
        <v>65</v>
      </c>
    </row>
    <row r="47" spans="1:13" ht="14.25" customHeight="1" x14ac:dyDescent="0.25">
      <c r="A47" s="394" t="s">
        <v>87</v>
      </c>
      <c r="B47" s="72">
        <v>418</v>
      </c>
      <c r="C47" s="72"/>
      <c r="D47" s="72">
        <f t="shared" si="8"/>
        <v>360</v>
      </c>
      <c r="E47" s="72">
        <v>132</v>
      </c>
      <c r="F47" s="72">
        <v>228</v>
      </c>
      <c r="G47" s="72">
        <v>0</v>
      </c>
      <c r="H47" s="72">
        <f t="shared" si="2"/>
        <v>360</v>
      </c>
      <c r="I47" s="72">
        <v>30</v>
      </c>
      <c r="J47" s="72">
        <v>105</v>
      </c>
      <c r="K47" s="72">
        <v>84</v>
      </c>
      <c r="L47" s="72">
        <v>9</v>
      </c>
      <c r="M47" s="73">
        <v>43</v>
      </c>
    </row>
    <row r="48" spans="1:13" ht="14.25" customHeight="1" x14ac:dyDescent="0.25">
      <c r="A48" s="394" t="s">
        <v>88</v>
      </c>
      <c r="B48" s="72">
        <v>347</v>
      </c>
      <c r="C48" s="72">
        <v>8</v>
      </c>
      <c r="D48" s="72">
        <f t="shared" si="8"/>
        <v>264</v>
      </c>
      <c r="E48" s="72">
        <v>22</v>
      </c>
      <c r="F48" s="72">
        <v>242</v>
      </c>
      <c r="G48" s="72">
        <v>0</v>
      </c>
      <c r="H48" s="72">
        <f t="shared" si="2"/>
        <v>264</v>
      </c>
      <c r="I48" s="72">
        <v>18</v>
      </c>
      <c r="J48" s="72">
        <v>43</v>
      </c>
      <c r="K48" s="72">
        <v>50</v>
      </c>
      <c r="L48" s="72">
        <v>3</v>
      </c>
      <c r="M48" s="73">
        <v>50</v>
      </c>
    </row>
    <row r="49" spans="1:13" ht="14.25" customHeight="1" x14ac:dyDescent="0.25">
      <c r="A49" s="393" t="s">
        <v>89</v>
      </c>
      <c r="B49" s="72">
        <v>425</v>
      </c>
      <c r="C49" s="72">
        <v>7</v>
      </c>
      <c r="D49" s="72">
        <f t="shared" si="8"/>
        <v>392</v>
      </c>
      <c r="E49" s="72">
        <v>74</v>
      </c>
      <c r="F49" s="72">
        <v>318</v>
      </c>
      <c r="G49" s="72">
        <v>0</v>
      </c>
      <c r="H49" s="72">
        <f t="shared" si="2"/>
        <v>392</v>
      </c>
      <c r="I49" s="72">
        <v>24</v>
      </c>
      <c r="J49" s="72">
        <v>105</v>
      </c>
      <c r="K49" s="72">
        <v>69</v>
      </c>
      <c r="L49" s="72">
        <v>5</v>
      </c>
      <c r="M49" s="73">
        <v>56</v>
      </c>
    </row>
    <row r="50" spans="1:13" ht="14.25" customHeight="1" x14ac:dyDescent="0.25">
      <c r="A50" s="660" t="s">
        <v>90</v>
      </c>
      <c r="B50" s="72">
        <v>380</v>
      </c>
      <c r="C50" s="72"/>
      <c r="D50" s="72">
        <f t="shared" si="8"/>
        <v>369</v>
      </c>
      <c r="E50" s="72">
        <v>37</v>
      </c>
      <c r="F50" s="72">
        <v>332</v>
      </c>
      <c r="G50" s="72">
        <v>0</v>
      </c>
      <c r="H50" s="72">
        <f t="shared" si="2"/>
        <v>369</v>
      </c>
      <c r="I50" s="72">
        <v>21</v>
      </c>
      <c r="J50" s="72">
        <v>152</v>
      </c>
      <c r="K50" s="72">
        <v>88</v>
      </c>
      <c r="L50" s="72">
        <v>3</v>
      </c>
      <c r="M50" s="73">
        <v>85</v>
      </c>
    </row>
    <row r="51" spans="1:13" ht="14.25" customHeight="1" x14ac:dyDescent="0.25">
      <c r="A51" s="659" t="s">
        <v>714</v>
      </c>
      <c r="B51" s="72">
        <v>252</v>
      </c>
      <c r="C51" s="72"/>
      <c r="D51" s="72">
        <f t="shared" si="8"/>
        <v>229</v>
      </c>
      <c r="E51" s="72">
        <v>80</v>
      </c>
      <c r="F51" s="72">
        <v>149</v>
      </c>
      <c r="G51" s="72">
        <v>0</v>
      </c>
      <c r="H51" s="72">
        <f t="shared" si="2"/>
        <v>229</v>
      </c>
      <c r="I51" s="657"/>
      <c r="J51" s="657"/>
      <c r="K51" s="657"/>
      <c r="L51" s="657"/>
      <c r="M51" s="658"/>
    </row>
    <row r="52" spans="1:13" ht="14.25" customHeight="1" x14ac:dyDescent="0.25">
      <c r="A52" s="394" t="s">
        <v>91</v>
      </c>
      <c r="B52" s="72">
        <v>406</v>
      </c>
      <c r="C52" s="72"/>
      <c r="D52" s="72">
        <f t="shared" si="8"/>
        <v>339</v>
      </c>
      <c r="E52" s="72">
        <v>23</v>
      </c>
      <c r="F52" s="72">
        <v>316</v>
      </c>
      <c r="G52" s="72">
        <v>0</v>
      </c>
      <c r="H52" s="72">
        <f t="shared" si="2"/>
        <v>339</v>
      </c>
      <c r="I52" s="72">
        <v>51</v>
      </c>
      <c r="J52" s="72">
        <v>40</v>
      </c>
      <c r="K52" s="72">
        <v>39</v>
      </c>
      <c r="L52" s="72">
        <v>7</v>
      </c>
      <c r="M52" s="73">
        <v>53</v>
      </c>
    </row>
    <row r="53" spans="1:13" ht="14.25" customHeight="1" x14ac:dyDescent="0.25">
      <c r="A53" s="659" t="s">
        <v>725</v>
      </c>
      <c r="B53" s="72">
        <v>226</v>
      </c>
      <c r="C53" s="72"/>
      <c r="D53" s="72">
        <f t="shared" si="8"/>
        <v>191</v>
      </c>
      <c r="E53" s="72">
        <v>23</v>
      </c>
      <c r="F53" s="72">
        <v>168</v>
      </c>
      <c r="G53" s="72">
        <v>0</v>
      </c>
      <c r="H53" s="72">
        <f t="shared" si="2"/>
        <v>191</v>
      </c>
      <c r="I53" s="657"/>
      <c r="J53" s="657"/>
      <c r="K53" s="657"/>
      <c r="L53" s="657"/>
      <c r="M53" s="658"/>
    </row>
    <row r="54" spans="1:13" ht="14.25" customHeight="1" x14ac:dyDescent="0.25">
      <c r="A54" s="394" t="s">
        <v>92</v>
      </c>
      <c r="B54" s="72">
        <v>1083</v>
      </c>
      <c r="C54" s="72">
        <v>137</v>
      </c>
      <c r="D54" s="72">
        <f t="shared" si="8"/>
        <v>877</v>
      </c>
      <c r="E54" s="72">
        <v>0</v>
      </c>
      <c r="F54" s="72">
        <v>877</v>
      </c>
      <c r="G54" s="72">
        <v>0</v>
      </c>
      <c r="H54" s="72">
        <f t="shared" si="2"/>
        <v>877</v>
      </c>
      <c r="I54" s="72">
        <v>221</v>
      </c>
      <c r="J54" s="72">
        <v>0</v>
      </c>
      <c r="K54" s="72">
        <v>26</v>
      </c>
      <c r="L54" s="72">
        <v>2</v>
      </c>
      <c r="M54" s="73">
        <v>70</v>
      </c>
    </row>
    <row r="55" spans="1:13" ht="14.25" customHeight="1" x14ac:dyDescent="0.25">
      <c r="A55" s="562" t="s">
        <v>920</v>
      </c>
      <c r="B55" s="72">
        <v>30</v>
      </c>
      <c r="C55" s="72"/>
      <c r="D55" s="72">
        <f>SUM(E55:F55)</f>
        <v>23</v>
      </c>
      <c r="E55" s="72">
        <v>0</v>
      </c>
      <c r="F55" s="72">
        <v>23</v>
      </c>
      <c r="G55" s="72">
        <v>0</v>
      </c>
      <c r="H55" s="72">
        <f>+D55-G55</f>
        <v>23</v>
      </c>
      <c r="I55" s="657"/>
      <c r="J55" s="657"/>
      <c r="K55" s="657"/>
      <c r="L55" s="657"/>
      <c r="M55" s="658"/>
    </row>
    <row r="56" spans="1:13" ht="13.15" x14ac:dyDescent="0.25">
      <c r="A56" s="393" t="s">
        <v>93</v>
      </c>
      <c r="B56" s="72">
        <v>810</v>
      </c>
      <c r="C56" s="72">
        <v>64</v>
      </c>
      <c r="D56" s="72">
        <f t="shared" si="8"/>
        <v>711</v>
      </c>
      <c r="E56" s="72">
        <v>95</v>
      </c>
      <c r="F56" s="72">
        <v>616</v>
      </c>
      <c r="G56" s="72">
        <v>1</v>
      </c>
      <c r="H56" s="72">
        <f t="shared" si="2"/>
        <v>710</v>
      </c>
      <c r="I56" s="72">
        <v>22</v>
      </c>
      <c r="J56" s="72">
        <v>115</v>
      </c>
      <c r="K56" s="72">
        <v>66</v>
      </c>
      <c r="L56" s="72">
        <v>9</v>
      </c>
      <c r="M56" s="73">
        <v>65</v>
      </c>
    </row>
    <row r="57" spans="1:13" ht="13.15" x14ac:dyDescent="0.25">
      <c r="A57" s="394" t="s">
        <v>340</v>
      </c>
      <c r="B57" s="72">
        <v>1032</v>
      </c>
      <c r="C57" s="72"/>
      <c r="D57" s="72">
        <f>SUM(E57:F57)</f>
        <v>895</v>
      </c>
      <c r="E57" s="72">
        <v>0</v>
      </c>
      <c r="F57" s="72">
        <v>895</v>
      </c>
      <c r="G57" s="72">
        <v>2</v>
      </c>
      <c r="H57" s="72">
        <f>+D57-G57</f>
        <v>893</v>
      </c>
      <c r="I57" s="72">
        <v>159</v>
      </c>
      <c r="J57" s="72">
        <v>31</v>
      </c>
      <c r="K57" s="72">
        <v>83</v>
      </c>
      <c r="L57" s="72">
        <v>20</v>
      </c>
      <c r="M57" s="73">
        <v>114</v>
      </c>
    </row>
    <row r="58" spans="1:13" ht="13.15" x14ac:dyDescent="0.25">
      <c r="A58" s="656" t="s">
        <v>782</v>
      </c>
      <c r="B58" s="72">
        <v>605</v>
      </c>
      <c r="C58" s="72"/>
      <c r="D58" s="72">
        <f>SUM(E58:F58)</f>
        <v>551</v>
      </c>
      <c r="E58" s="72">
        <v>23</v>
      </c>
      <c r="F58" s="72">
        <v>528</v>
      </c>
      <c r="G58" s="72">
        <v>0</v>
      </c>
      <c r="H58" s="73">
        <f>+D58-G58</f>
        <v>551</v>
      </c>
      <c r="I58" s="657"/>
      <c r="J58" s="657"/>
      <c r="K58" s="657"/>
      <c r="L58" s="657"/>
      <c r="M58" s="658"/>
    </row>
    <row r="59" spans="1:13" ht="13.15" x14ac:dyDescent="0.25">
      <c r="A59" s="562" t="s">
        <v>717</v>
      </c>
      <c r="B59" s="72">
        <v>125</v>
      </c>
      <c r="C59" s="72"/>
      <c r="D59" s="72">
        <f>SUM(E59:F59)</f>
        <v>0</v>
      </c>
      <c r="E59" s="72">
        <v>0</v>
      </c>
      <c r="F59" s="72">
        <v>0</v>
      </c>
      <c r="G59" s="72">
        <v>0</v>
      </c>
      <c r="H59" s="73">
        <f>+D59-G59</f>
        <v>0</v>
      </c>
      <c r="I59" s="657"/>
      <c r="J59" s="657"/>
      <c r="K59" s="657"/>
      <c r="L59" s="657"/>
      <c r="M59" s="658"/>
    </row>
    <row r="60" spans="1:13" ht="13.15" x14ac:dyDescent="0.25">
      <c r="A60" s="394" t="s">
        <v>94</v>
      </c>
      <c r="B60" s="68">
        <v>1038</v>
      </c>
      <c r="C60" s="68">
        <v>122</v>
      </c>
      <c r="D60" s="68">
        <f>SUM(E60:F60)</f>
        <v>842</v>
      </c>
      <c r="E60" s="68">
        <v>40</v>
      </c>
      <c r="F60" s="68">
        <v>802</v>
      </c>
      <c r="G60" s="68">
        <v>1</v>
      </c>
      <c r="H60" s="72">
        <f>+D60-G60</f>
        <v>841</v>
      </c>
      <c r="I60" s="72">
        <v>72</v>
      </c>
      <c r="J60" s="72">
        <v>100</v>
      </c>
      <c r="K60" s="72">
        <v>117</v>
      </c>
      <c r="L60" s="72">
        <v>12</v>
      </c>
      <c r="M60" s="73">
        <v>176</v>
      </c>
    </row>
    <row r="61" spans="1:13" ht="13.15" x14ac:dyDescent="0.25">
      <c r="A61" s="669" t="s">
        <v>682</v>
      </c>
      <c r="B61" s="64">
        <v>275</v>
      </c>
      <c r="C61" s="64"/>
      <c r="D61" s="64">
        <f t="shared" ref="D61" si="9">SUM(E61:F61)</f>
        <v>258</v>
      </c>
      <c r="E61" s="64">
        <v>0</v>
      </c>
      <c r="F61" s="64">
        <v>258</v>
      </c>
      <c r="G61" s="64">
        <v>0</v>
      </c>
      <c r="H61" s="74">
        <f t="shared" ref="H61" si="10">+D61-G61</f>
        <v>258</v>
      </c>
      <c r="I61" s="670"/>
      <c r="J61" s="670"/>
      <c r="K61" s="670"/>
      <c r="L61" s="670"/>
      <c r="M61" s="671"/>
    </row>
    <row r="62" spans="1:13" ht="13.15" x14ac:dyDescent="0.25">
      <c r="A62" s="849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</row>
    <row r="63" spans="1:13" ht="13.15" x14ac:dyDescent="0.25">
      <c r="A63" s="54" t="s">
        <v>354</v>
      </c>
    </row>
    <row r="64" spans="1:13" ht="13.15" x14ac:dyDescent="0.25">
      <c r="A64" s="88" t="s">
        <v>458</v>
      </c>
    </row>
    <row r="65" spans="1:1" ht="13.15" x14ac:dyDescent="0.25">
      <c r="A65" s="54" t="s">
        <v>499</v>
      </c>
    </row>
    <row r="66" spans="1:1" ht="13.15" x14ac:dyDescent="0.25">
      <c r="A66" s="54" t="s">
        <v>0</v>
      </c>
    </row>
    <row r="67" spans="1:1" ht="13.15" x14ac:dyDescent="0.25">
      <c r="A67" s="80" t="s">
        <v>500</v>
      </c>
    </row>
    <row r="68" spans="1:1" ht="14.25" customHeight="1" x14ac:dyDescent="0.25"/>
    <row r="69" spans="1:1" ht="14.25" customHeight="1" x14ac:dyDescent="0.25"/>
    <row r="70" spans="1:1" ht="14.25" customHeight="1" x14ac:dyDescent="0.25"/>
    <row r="71" spans="1:1" ht="14.25" customHeight="1" x14ac:dyDescent="0.25"/>
    <row r="72" spans="1:1" ht="14.25" customHeight="1" x14ac:dyDescent="0.25"/>
    <row r="73" spans="1:1" ht="14.25" customHeight="1" x14ac:dyDescent="0.25"/>
    <row r="74" spans="1:1" ht="14.25" customHeight="1" x14ac:dyDescent="0.25"/>
    <row r="75" spans="1:1" ht="14.25" customHeight="1" x14ac:dyDescent="0.25"/>
    <row r="76" spans="1:1" ht="14.25" customHeight="1" x14ac:dyDescent="0.25"/>
    <row r="77" spans="1:1" ht="14.25" customHeight="1" x14ac:dyDescent="0.25"/>
    <row r="78" spans="1:1" ht="14.25" customHeight="1" x14ac:dyDescent="0.25"/>
    <row r="79" spans="1:1" ht="14.25" customHeight="1" x14ac:dyDescent="0.25"/>
    <row r="80" spans="1:1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</sheetData>
  <mergeCells count="2">
    <mergeCell ref="G4:G7"/>
    <mergeCell ref="E4:F4"/>
  </mergeCells>
  <phoneticPr fontId="2" type="noConversion"/>
  <printOptions horizontalCentered="1"/>
  <pageMargins left="0.19685039370078741" right="0.35433070866141736" top="0.51181102362204722" bottom="0.39370078740157483" header="0.27559055118110237" footer="0.39370078740157483"/>
  <pageSetup scale="70" orientation="portrait" r:id="rId1"/>
  <headerFooter alignWithMargins="0">
    <oddHeader>&amp;C&amp;11 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topLeftCell="A31" zoomScaleNormal="100" workbookViewId="0">
      <selection activeCell="I56" sqref="I56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886718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980</v>
      </c>
      <c r="B1" s="80"/>
      <c r="C1" s="80"/>
    </row>
    <row r="2" spans="1:13" x14ac:dyDescent="0.25">
      <c r="A2" s="81" t="s">
        <v>979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ht="12.7" customHeight="1" x14ac:dyDescent="0.25">
      <c r="A4" s="379" t="s">
        <v>44</v>
      </c>
      <c r="B4" s="380" t="s">
        <v>45</v>
      </c>
      <c r="C4" s="380" t="s">
        <v>448</v>
      </c>
      <c r="D4" s="380" t="s">
        <v>46</v>
      </c>
      <c r="E4" s="955" t="s">
        <v>593</v>
      </c>
      <c r="F4" s="956"/>
      <c r="G4" s="952" t="s">
        <v>497</v>
      </c>
      <c r="H4" s="380" t="s">
        <v>47</v>
      </c>
      <c r="I4" s="381" t="s">
        <v>298</v>
      </c>
      <c r="J4" s="362"/>
      <c r="K4" s="362"/>
      <c r="L4" s="362"/>
      <c r="M4" s="363"/>
    </row>
    <row r="5" spans="1:13" x14ac:dyDescent="0.25">
      <c r="A5" s="382"/>
      <c r="B5" s="383" t="s">
        <v>49</v>
      </c>
      <c r="C5" s="384" t="s">
        <v>449</v>
      </c>
      <c r="D5" s="383" t="s">
        <v>50</v>
      </c>
      <c r="E5" s="385"/>
      <c r="F5" s="385"/>
      <c r="G5" s="953"/>
      <c r="H5" s="383" t="s">
        <v>50</v>
      </c>
      <c r="I5" s="386" t="s">
        <v>51</v>
      </c>
      <c r="J5" s="386" t="s">
        <v>52</v>
      </c>
      <c r="K5" s="957" t="s">
        <v>299</v>
      </c>
      <c r="L5" s="958"/>
      <c r="M5" s="387" t="s">
        <v>53</v>
      </c>
    </row>
    <row r="6" spans="1:13" x14ac:dyDescent="0.25">
      <c r="A6" s="382"/>
      <c r="B6" s="385"/>
      <c r="C6" s="388" t="s">
        <v>2</v>
      </c>
      <c r="D6" s="383" t="s">
        <v>54</v>
      </c>
      <c r="E6" s="383" t="s">
        <v>55</v>
      </c>
      <c r="F6" s="383" t="s">
        <v>22</v>
      </c>
      <c r="G6" s="953"/>
      <c r="H6" s="383" t="s">
        <v>56</v>
      </c>
      <c r="I6" s="386" t="s">
        <v>57</v>
      </c>
      <c r="J6" s="386"/>
      <c r="K6" s="375" t="s">
        <v>28</v>
      </c>
      <c r="L6" s="389" t="s">
        <v>300</v>
      </c>
      <c r="M6" s="387" t="s">
        <v>58</v>
      </c>
    </row>
    <row r="7" spans="1:13" x14ac:dyDescent="0.25">
      <c r="A7" s="382"/>
      <c r="B7" s="385"/>
      <c r="C7" s="390" t="s">
        <v>459</v>
      </c>
      <c r="D7" s="383" t="s">
        <v>59</v>
      </c>
      <c r="E7" s="383" t="s">
        <v>27</v>
      </c>
      <c r="F7" s="383" t="s">
        <v>23</v>
      </c>
      <c r="G7" s="954"/>
      <c r="H7" s="383" t="s">
        <v>498</v>
      </c>
      <c r="I7" s="372" t="s">
        <v>60</v>
      </c>
      <c r="J7" s="372"/>
      <c r="K7" s="372"/>
      <c r="L7" s="391" t="s">
        <v>301</v>
      </c>
      <c r="M7" s="376" t="s">
        <v>61</v>
      </c>
    </row>
    <row r="8" spans="1:13" x14ac:dyDescent="0.25">
      <c r="A8" s="526">
        <v>1</v>
      </c>
      <c r="B8" s="392">
        <v>2</v>
      </c>
      <c r="C8" s="372">
        <v>3</v>
      </c>
      <c r="D8" s="392">
        <v>4</v>
      </c>
      <c r="E8" s="392">
        <v>5</v>
      </c>
      <c r="F8" s="392">
        <v>6</v>
      </c>
      <c r="G8" s="392">
        <v>7</v>
      </c>
      <c r="H8" s="392">
        <v>8</v>
      </c>
      <c r="I8" s="372">
        <v>9</v>
      </c>
      <c r="J8" s="372">
        <v>10</v>
      </c>
      <c r="K8" s="372">
        <v>11</v>
      </c>
      <c r="L8" s="372">
        <v>12</v>
      </c>
      <c r="M8" s="376">
        <v>13</v>
      </c>
    </row>
    <row r="9" spans="1:13" x14ac:dyDescent="0.25">
      <c r="A9" s="378" t="s">
        <v>95</v>
      </c>
      <c r="B9" s="377">
        <f>SUM(B10:B30)</f>
        <v>9473</v>
      </c>
      <c r="C9" s="377">
        <f t="shared" ref="C9:M9" si="0">SUM(C10:C30)</f>
        <v>230</v>
      </c>
      <c r="D9" s="377">
        <f t="shared" si="0"/>
        <v>7599</v>
      </c>
      <c r="E9" s="377">
        <f t="shared" si="0"/>
        <v>761</v>
      </c>
      <c r="F9" s="377">
        <f t="shared" si="0"/>
        <v>6838</v>
      </c>
      <c r="G9" s="377">
        <f t="shared" si="0"/>
        <v>2</v>
      </c>
      <c r="H9" s="377">
        <f t="shared" si="0"/>
        <v>7597</v>
      </c>
      <c r="I9" s="377">
        <f t="shared" si="0"/>
        <v>688</v>
      </c>
      <c r="J9" s="377">
        <f t="shared" si="0"/>
        <v>802</v>
      </c>
      <c r="K9" s="377">
        <f t="shared" si="0"/>
        <v>597</v>
      </c>
      <c r="L9" s="377">
        <f t="shared" si="0"/>
        <v>138</v>
      </c>
      <c r="M9" s="377">
        <f t="shared" si="0"/>
        <v>742</v>
      </c>
    </row>
    <row r="10" spans="1:13" ht="14.25" customHeight="1" x14ac:dyDescent="0.25">
      <c r="A10" s="393" t="s">
        <v>96</v>
      </c>
      <c r="B10" s="72">
        <v>342</v>
      </c>
      <c r="C10" s="72"/>
      <c r="D10" s="72">
        <f t="shared" ref="D10:D30" si="1">SUM(E10:F10)</f>
        <v>316</v>
      </c>
      <c r="E10" s="72">
        <v>82</v>
      </c>
      <c r="F10" s="72">
        <v>234</v>
      </c>
      <c r="G10" s="72">
        <v>0</v>
      </c>
      <c r="H10" s="72">
        <f t="shared" ref="H10:H53" si="2">+D10-G10</f>
        <v>316</v>
      </c>
      <c r="I10" s="72">
        <v>183</v>
      </c>
      <c r="J10" s="72">
        <v>98</v>
      </c>
      <c r="K10" s="72">
        <v>90</v>
      </c>
      <c r="L10" s="68">
        <v>27</v>
      </c>
      <c r="M10" s="538">
        <v>100</v>
      </c>
    </row>
    <row r="11" spans="1:13" ht="14.25" customHeight="1" x14ac:dyDescent="0.25">
      <c r="A11" s="562" t="s">
        <v>1</v>
      </c>
      <c r="B11" s="72">
        <v>531</v>
      </c>
      <c r="C11" s="72"/>
      <c r="D11" s="72">
        <f t="shared" si="1"/>
        <v>354</v>
      </c>
      <c r="E11" s="72">
        <v>0</v>
      </c>
      <c r="F11" s="72">
        <v>354</v>
      </c>
      <c r="G11" s="72">
        <v>0</v>
      </c>
      <c r="H11" s="72">
        <f t="shared" si="2"/>
        <v>354</v>
      </c>
      <c r="I11" s="657"/>
      <c r="J11" s="657"/>
      <c r="K11" s="657"/>
      <c r="L11" s="657"/>
      <c r="M11" s="658"/>
    </row>
    <row r="12" spans="1:13" ht="14.25" customHeight="1" x14ac:dyDescent="0.25">
      <c r="A12" s="562" t="s">
        <v>777</v>
      </c>
      <c r="B12" s="666">
        <v>471</v>
      </c>
      <c r="C12" s="666"/>
      <c r="D12" s="666">
        <f t="shared" si="1"/>
        <v>337</v>
      </c>
      <c r="E12" s="666">
        <v>0</v>
      </c>
      <c r="F12" s="666">
        <v>337</v>
      </c>
      <c r="G12" s="666">
        <v>0</v>
      </c>
      <c r="H12" s="666">
        <f t="shared" si="2"/>
        <v>337</v>
      </c>
      <c r="I12" s="667"/>
      <c r="J12" s="667"/>
      <c r="K12" s="667"/>
      <c r="L12" s="667"/>
      <c r="M12" s="668"/>
    </row>
    <row r="13" spans="1:13" ht="14.25" customHeight="1" x14ac:dyDescent="0.25">
      <c r="A13" s="394" t="s">
        <v>161</v>
      </c>
      <c r="B13" s="72">
        <v>403</v>
      </c>
      <c r="C13" s="72"/>
      <c r="D13" s="72">
        <f t="shared" si="1"/>
        <v>382</v>
      </c>
      <c r="E13" s="72">
        <v>47</v>
      </c>
      <c r="F13" s="72">
        <v>335</v>
      </c>
      <c r="G13" s="72">
        <v>0</v>
      </c>
      <c r="H13" s="72">
        <f>+D13-G13</f>
        <v>382</v>
      </c>
      <c r="I13" s="72">
        <v>10</v>
      </c>
      <c r="J13" s="72">
        <v>70</v>
      </c>
      <c r="K13" s="72">
        <v>28</v>
      </c>
      <c r="L13" s="72">
        <v>9</v>
      </c>
      <c r="M13" s="73">
        <v>51</v>
      </c>
    </row>
    <row r="14" spans="1:13" ht="14.25" customHeight="1" x14ac:dyDescent="0.25">
      <c r="A14" s="394" t="s">
        <v>97</v>
      </c>
      <c r="B14" s="72">
        <v>205</v>
      </c>
      <c r="C14" s="72"/>
      <c r="D14" s="72">
        <f t="shared" si="1"/>
        <v>190</v>
      </c>
      <c r="E14" s="72">
        <v>49</v>
      </c>
      <c r="F14" s="72">
        <v>141</v>
      </c>
      <c r="G14" s="72">
        <v>1</v>
      </c>
      <c r="H14" s="72">
        <f t="shared" si="2"/>
        <v>189</v>
      </c>
      <c r="I14" s="72">
        <v>16</v>
      </c>
      <c r="J14" s="72">
        <v>72</v>
      </c>
      <c r="K14" s="72">
        <v>24</v>
      </c>
      <c r="L14" s="68">
        <v>4</v>
      </c>
      <c r="M14" s="538">
        <v>48</v>
      </c>
    </row>
    <row r="15" spans="1:13" ht="14.25" customHeight="1" x14ac:dyDescent="0.25">
      <c r="A15" s="653" t="s">
        <v>98</v>
      </c>
      <c r="B15" s="72">
        <v>443</v>
      </c>
      <c r="C15" s="72"/>
      <c r="D15" s="72">
        <f t="shared" si="1"/>
        <v>249</v>
      </c>
      <c r="E15" s="72">
        <v>0</v>
      </c>
      <c r="F15" s="72">
        <v>249</v>
      </c>
      <c r="G15" s="72">
        <v>0</v>
      </c>
      <c r="H15" s="72">
        <f t="shared" si="2"/>
        <v>249</v>
      </c>
      <c r="I15" s="654"/>
      <c r="J15" s="654"/>
      <c r="K15" s="654"/>
      <c r="L15" s="654"/>
      <c r="M15" s="655"/>
    </row>
    <row r="16" spans="1:13" ht="14.25" customHeight="1" x14ac:dyDescent="0.25">
      <c r="A16" s="393" t="s">
        <v>162</v>
      </c>
      <c r="B16" s="72">
        <v>500</v>
      </c>
      <c r="C16" s="72"/>
      <c r="D16" s="72">
        <f>SUM(E16:F16)</f>
        <v>410</v>
      </c>
      <c r="E16" s="72">
        <v>162</v>
      </c>
      <c r="F16" s="72">
        <v>248</v>
      </c>
      <c r="G16" s="72">
        <v>1</v>
      </c>
      <c r="H16" s="72">
        <f>+D16-G16</f>
        <v>409</v>
      </c>
      <c r="I16" s="72">
        <v>116</v>
      </c>
      <c r="J16" s="72">
        <v>232</v>
      </c>
      <c r="K16" s="72">
        <v>155</v>
      </c>
      <c r="L16" s="72">
        <v>29</v>
      </c>
      <c r="M16" s="73">
        <v>114</v>
      </c>
    </row>
    <row r="17" spans="1:13" ht="14.25" customHeight="1" x14ac:dyDescent="0.25">
      <c r="A17" s="653" t="s">
        <v>67</v>
      </c>
      <c r="B17" s="72">
        <v>112</v>
      </c>
      <c r="C17" s="72"/>
      <c r="D17" s="72">
        <f>SUM(E17:F17)</f>
        <v>98</v>
      </c>
      <c r="E17" s="72">
        <v>51</v>
      </c>
      <c r="F17" s="72">
        <v>47</v>
      </c>
      <c r="G17" s="72">
        <v>0</v>
      </c>
      <c r="H17" s="72">
        <f>+D17-G17</f>
        <v>98</v>
      </c>
      <c r="I17" s="654"/>
      <c r="J17" s="654"/>
      <c r="K17" s="654"/>
      <c r="L17" s="654"/>
      <c r="M17" s="655"/>
    </row>
    <row r="18" spans="1:13" ht="14.25" customHeight="1" x14ac:dyDescent="0.25">
      <c r="A18" s="659" t="s">
        <v>785</v>
      </c>
      <c r="B18" s="72">
        <v>792</v>
      </c>
      <c r="C18" s="72"/>
      <c r="D18" s="72">
        <f t="shared" ref="D18" si="3">SUM(E18:F18)</f>
        <v>715</v>
      </c>
      <c r="E18" s="72">
        <v>109</v>
      </c>
      <c r="F18" s="72">
        <v>606</v>
      </c>
      <c r="G18" s="72">
        <v>0</v>
      </c>
      <c r="H18" s="73">
        <f t="shared" ref="H18" si="4">+D18-G18</f>
        <v>715</v>
      </c>
      <c r="I18" s="657"/>
      <c r="J18" s="657"/>
      <c r="K18" s="657"/>
      <c r="L18" s="657"/>
      <c r="M18" s="658"/>
    </row>
    <row r="19" spans="1:13" ht="14.25" customHeight="1" x14ac:dyDescent="0.25">
      <c r="A19" s="394" t="s">
        <v>99</v>
      </c>
      <c r="B19" s="72">
        <v>1463</v>
      </c>
      <c r="C19" s="72">
        <v>230</v>
      </c>
      <c r="D19" s="72">
        <f t="shared" si="1"/>
        <v>1136</v>
      </c>
      <c r="E19" s="72">
        <v>13</v>
      </c>
      <c r="F19" s="72">
        <v>1123</v>
      </c>
      <c r="G19" s="72">
        <v>0</v>
      </c>
      <c r="H19" s="72">
        <f t="shared" si="2"/>
        <v>1136</v>
      </c>
      <c r="I19" s="72">
        <v>115</v>
      </c>
      <c r="J19" s="72">
        <v>73</v>
      </c>
      <c r="K19" s="72">
        <v>107</v>
      </c>
      <c r="L19" s="68">
        <v>30</v>
      </c>
      <c r="M19" s="538">
        <v>107</v>
      </c>
    </row>
    <row r="20" spans="1:13" ht="14.25" customHeight="1" x14ac:dyDescent="0.25">
      <c r="A20" s="653" t="s">
        <v>67</v>
      </c>
      <c r="B20" s="72">
        <v>72</v>
      </c>
      <c r="C20" s="72"/>
      <c r="D20" s="72">
        <f t="shared" si="1"/>
        <v>60</v>
      </c>
      <c r="E20" s="72">
        <v>1</v>
      </c>
      <c r="F20" s="72">
        <v>59</v>
      </c>
      <c r="G20" s="72">
        <v>0</v>
      </c>
      <c r="H20" s="72">
        <f t="shared" si="2"/>
        <v>60</v>
      </c>
      <c r="I20" s="654"/>
      <c r="J20" s="654"/>
      <c r="K20" s="654"/>
      <c r="L20" s="654"/>
      <c r="M20" s="655"/>
    </row>
    <row r="21" spans="1:13" ht="14.25" customHeight="1" x14ac:dyDescent="0.25">
      <c r="A21" s="562" t="s">
        <v>715</v>
      </c>
      <c r="B21" s="72">
        <v>221</v>
      </c>
      <c r="C21" s="72"/>
      <c r="D21" s="72">
        <f t="shared" si="1"/>
        <v>209</v>
      </c>
      <c r="E21" s="72">
        <v>0</v>
      </c>
      <c r="F21" s="72">
        <v>209</v>
      </c>
      <c r="G21" s="72">
        <v>0</v>
      </c>
      <c r="H21" s="72">
        <f t="shared" si="2"/>
        <v>209</v>
      </c>
      <c r="I21" s="654"/>
      <c r="J21" s="654"/>
      <c r="K21" s="654"/>
      <c r="L21" s="654"/>
      <c r="M21" s="655"/>
    </row>
    <row r="22" spans="1:13" ht="14.25" customHeight="1" x14ac:dyDescent="0.25">
      <c r="A22" s="659" t="s">
        <v>716</v>
      </c>
      <c r="B22" s="72">
        <v>154</v>
      </c>
      <c r="C22" s="72"/>
      <c r="D22" s="72">
        <f t="shared" si="1"/>
        <v>125</v>
      </c>
      <c r="E22" s="72">
        <v>30</v>
      </c>
      <c r="F22" s="72">
        <v>95</v>
      </c>
      <c r="G22" s="72">
        <v>0</v>
      </c>
      <c r="H22" s="72">
        <f t="shared" si="2"/>
        <v>125</v>
      </c>
      <c r="I22" s="654"/>
      <c r="J22" s="654"/>
      <c r="K22" s="654"/>
      <c r="L22" s="654"/>
      <c r="M22" s="655"/>
    </row>
    <row r="23" spans="1:13" ht="14.25" customHeight="1" x14ac:dyDescent="0.25">
      <c r="A23" s="394" t="s">
        <v>163</v>
      </c>
      <c r="B23" s="72">
        <v>1034</v>
      </c>
      <c r="C23" s="72"/>
      <c r="D23" s="72">
        <f>SUM(E23:F23)</f>
        <v>783</v>
      </c>
      <c r="E23" s="72">
        <v>72</v>
      </c>
      <c r="F23" s="72">
        <v>711</v>
      </c>
      <c r="G23" s="72">
        <v>0</v>
      </c>
      <c r="H23" s="72">
        <f>+D23-G23</f>
        <v>783</v>
      </c>
      <c r="I23" s="72">
        <v>47</v>
      </c>
      <c r="J23" s="72">
        <v>71</v>
      </c>
      <c r="K23" s="72">
        <v>49</v>
      </c>
      <c r="L23" s="72">
        <v>5</v>
      </c>
      <c r="M23" s="73">
        <v>84</v>
      </c>
    </row>
    <row r="24" spans="1:13" ht="14.25" customHeight="1" x14ac:dyDescent="0.25">
      <c r="A24" s="394" t="s">
        <v>164</v>
      </c>
      <c r="B24" s="72">
        <v>611</v>
      </c>
      <c r="C24" s="72"/>
      <c r="D24" s="72">
        <f>SUM(E24:F24)</f>
        <v>506</v>
      </c>
      <c r="E24" s="72">
        <v>67</v>
      </c>
      <c r="F24" s="72">
        <v>439</v>
      </c>
      <c r="G24" s="72">
        <v>0</v>
      </c>
      <c r="H24" s="72">
        <f>+D24-G24</f>
        <v>506</v>
      </c>
      <c r="I24" s="72">
        <v>69</v>
      </c>
      <c r="J24" s="72">
        <v>98</v>
      </c>
      <c r="K24" s="72">
        <v>54</v>
      </c>
      <c r="L24" s="72">
        <v>10</v>
      </c>
      <c r="M24" s="73">
        <v>121</v>
      </c>
    </row>
    <row r="25" spans="1:13" ht="14.25" customHeight="1" x14ac:dyDescent="0.25">
      <c r="A25" s="653" t="s">
        <v>165</v>
      </c>
      <c r="B25" s="72">
        <v>285</v>
      </c>
      <c r="C25" s="72"/>
      <c r="D25" s="72">
        <f>SUM(E25:F25)</f>
        <v>263</v>
      </c>
      <c r="E25" s="72">
        <v>0</v>
      </c>
      <c r="F25" s="72">
        <v>263</v>
      </c>
      <c r="G25" s="72">
        <v>0</v>
      </c>
      <c r="H25" s="72">
        <f>+D25-G25</f>
        <v>263</v>
      </c>
      <c r="I25" s="654"/>
      <c r="J25" s="654"/>
      <c r="K25" s="654"/>
      <c r="L25" s="654"/>
      <c r="M25" s="655"/>
    </row>
    <row r="26" spans="1:13" ht="14.25" customHeight="1" x14ac:dyDescent="0.25">
      <c r="A26" s="394" t="s">
        <v>166</v>
      </c>
      <c r="B26" s="72">
        <v>853</v>
      </c>
      <c r="C26" s="72"/>
      <c r="D26" s="72">
        <f>SUM(E26:F26)</f>
        <v>684</v>
      </c>
      <c r="E26" s="72">
        <v>52</v>
      </c>
      <c r="F26" s="72">
        <v>632</v>
      </c>
      <c r="G26" s="72">
        <v>0</v>
      </c>
      <c r="H26" s="72">
        <f>+D26-G26</f>
        <v>684</v>
      </c>
      <c r="I26" s="72">
        <v>51</v>
      </c>
      <c r="J26" s="72">
        <v>58</v>
      </c>
      <c r="K26" s="72">
        <v>28</v>
      </c>
      <c r="L26" s="72">
        <v>7</v>
      </c>
      <c r="M26" s="73">
        <v>67</v>
      </c>
    </row>
    <row r="27" spans="1:13" ht="14.25" customHeight="1" x14ac:dyDescent="0.25">
      <c r="A27" s="562" t="s">
        <v>402</v>
      </c>
      <c r="B27" s="72">
        <v>202</v>
      </c>
      <c r="C27" s="72"/>
      <c r="D27" s="72">
        <f>SUM(E27:F27)</f>
        <v>189</v>
      </c>
      <c r="E27" s="72">
        <v>0</v>
      </c>
      <c r="F27" s="72">
        <v>189</v>
      </c>
      <c r="G27" s="72">
        <v>0</v>
      </c>
      <c r="H27" s="72">
        <f>+D27-G27</f>
        <v>189</v>
      </c>
      <c r="I27" s="654"/>
      <c r="J27" s="654"/>
      <c r="K27" s="654"/>
      <c r="L27" s="654"/>
      <c r="M27" s="655"/>
    </row>
    <row r="28" spans="1:13" ht="14.25" customHeight="1" x14ac:dyDescent="0.25">
      <c r="A28" s="394" t="s">
        <v>100</v>
      </c>
      <c r="B28" s="72">
        <v>182</v>
      </c>
      <c r="C28" s="72"/>
      <c r="D28" s="72">
        <f t="shared" si="1"/>
        <v>151</v>
      </c>
      <c r="E28" s="72">
        <v>0</v>
      </c>
      <c r="F28" s="72">
        <v>151</v>
      </c>
      <c r="G28" s="72">
        <v>0</v>
      </c>
      <c r="H28" s="72">
        <f t="shared" si="2"/>
        <v>151</v>
      </c>
      <c r="I28" s="72">
        <v>19</v>
      </c>
      <c r="J28" s="72">
        <v>0</v>
      </c>
      <c r="K28" s="72">
        <v>10</v>
      </c>
      <c r="L28" s="68">
        <v>2</v>
      </c>
      <c r="M28" s="538">
        <v>23</v>
      </c>
    </row>
    <row r="29" spans="1:13" ht="14.25" customHeight="1" x14ac:dyDescent="0.25">
      <c r="A29" s="653" t="s">
        <v>101</v>
      </c>
      <c r="B29" s="72">
        <v>90</v>
      </c>
      <c r="C29" s="72"/>
      <c r="D29" s="72">
        <f t="shared" si="1"/>
        <v>0</v>
      </c>
      <c r="E29" s="72">
        <v>0</v>
      </c>
      <c r="F29" s="72">
        <v>0</v>
      </c>
      <c r="G29" s="72">
        <v>0</v>
      </c>
      <c r="H29" s="72">
        <f t="shared" si="2"/>
        <v>0</v>
      </c>
      <c r="I29" s="654"/>
      <c r="J29" s="654"/>
      <c r="K29" s="654"/>
      <c r="L29" s="654"/>
      <c r="M29" s="655"/>
    </row>
    <row r="30" spans="1:13" x14ac:dyDescent="0.25">
      <c r="A30" s="396" t="s">
        <v>479</v>
      </c>
      <c r="B30" s="74">
        <v>507</v>
      </c>
      <c r="C30" s="74"/>
      <c r="D30" s="74">
        <f t="shared" si="1"/>
        <v>442</v>
      </c>
      <c r="E30" s="74">
        <v>26</v>
      </c>
      <c r="F30" s="74">
        <v>416</v>
      </c>
      <c r="G30" s="74">
        <v>0</v>
      </c>
      <c r="H30" s="75">
        <f t="shared" si="2"/>
        <v>442</v>
      </c>
      <c r="I30" s="74">
        <v>62</v>
      </c>
      <c r="J30" s="74">
        <v>30</v>
      </c>
      <c r="K30" s="74">
        <v>52</v>
      </c>
      <c r="L30" s="64">
        <v>15</v>
      </c>
      <c r="M30" s="89">
        <v>27</v>
      </c>
    </row>
    <row r="31" spans="1:13" ht="14.25" customHeight="1" x14ac:dyDescent="0.25">
      <c r="A31" s="378" t="s">
        <v>102</v>
      </c>
      <c r="B31" s="377">
        <f>SUM(B32:B42)</f>
        <v>5961</v>
      </c>
      <c r="C31" s="377">
        <f t="shared" ref="C31:M31" si="5">SUM(C32:C42)</f>
        <v>190</v>
      </c>
      <c r="D31" s="377">
        <f t="shared" si="5"/>
        <v>4939</v>
      </c>
      <c r="E31" s="377">
        <f t="shared" si="5"/>
        <v>618</v>
      </c>
      <c r="F31" s="377">
        <f t="shared" si="5"/>
        <v>4321</v>
      </c>
      <c r="G31" s="377">
        <f t="shared" si="5"/>
        <v>2</v>
      </c>
      <c r="H31" s="377">
        <f t="shared" si="5"/>
        <v>4937</v>
      </c>
      <c r="I31" s="377">
        <f t="shared" si="5"/>
        <v>385</v>
      </c>
      <c r="J31" s="377">
        <f t="shared" si="5"/>
        <v>717</v>
      </c>
      <c r="K31" s="377">
        <f t="shared" si="5"/>
        <v>466</v>
      </c>
      <c r="L31" s="377">
        <f t="shared" si="5"/>
        <v>66</v>
      </c>
      <c r="M31" s="377">
        <f t="shared" si="5"/>
        <v>619</v>
      </c>
    </row>
    <row r="32" spans="1:13" ht="14.25" customHeight="1" x14ac:dyDescent="0.25">
      <c r="A32" s="394" t="s">
        <v>103</v>
      </c>
      <c r="B32" s="72">
        <v>1062</v>
      </c>
      <c r="C32" s="72"/>
      <c r="D32" s="72">
        <f>SUM(E32:F32)</f>
        <v>979</v>
      </c>
      <c r="E32" s="72">
        <v>117</v>
      </c>
      <c r="F32" s="72">
        <v>862</v>
      </c>
      <c r="G32" s="72">
        <v>0</v>
      </c>
      <c r="H32" s="72">
        <f>+D32-G32</f>
        <v>979</v>
      </c>
      <c r="I32" s="72">
        <v>43</v>
      </c>
      <c r="J32" s="72">
        <v>157</v>
      </c>
      <c r="K32" s="72">
        <v>89</v>
      </c>
      <c r="L32" s="72">
        <v>9</v>
      </c>
      <c r="M32" s="73">
        <v>114</v>
      </c>
    </row>
    <row r="33" spans="1:13" ht="14.25" customHeight="1" x14ac:dyDescent="0.25">
      <c r="A33" s="393" t="s">
        <v>104</v>
      </c>
      <c r="B33" s="72">
        <v>621</v>
      </c>
      <c r="C33" s="72"/>
      <c r="D33" s="72">
        <f>SUM(E33:F33)</f>
        <v>510</v>
      </c>
      <c r="E33" s="72">
        <v>189</v>
      </c>
      <c r="F33" s="72">
        <v>321</v>
      </c>
      <c r="G33" s="72">
        <v>0</v>
      </c>
      <c r="H33" s="72">
        <f t="shared" si="2"/>
        <v>510</v>
      </c>
      <c r="I33" s="72">
        <v>87</v>
      </c>
      <c r="J33" s="72">
        <v>233</v>
      </c>
      <c r="K33" s="72">
        <v>145</v>
      </c>
      <c r="L33" s="72">
        <v>29</v>
      </c>
      <c r="M33" s="73">
        <v>156</v>
      </c>
    </row>
    <row r="34" spans="1:13" ht="14.25" customHeight="1" x14ac:dyDescent="0.25">
      <c r="A34" s="653" t="s">
        <v>67</v>
      </c>
      <c r="B34" s="72">
        <v>77</v>
      </c>
      <c r="C34" s="72"/>
      <c r="D34" s="72">
        <f>SUM(E34:F34)</f>
        <v>64</v>
      </c>
      <c r="E34" s="72">
        <v>22</v>
      </c>
      <c r="F34" s="72">
        <v>42</v>
      </c>
      <c r="G34" s="72">
        <v>0</v>
      </c>
      <c r="H34" s="72">
        <f t="shared" si="2"/>
        <v>64</v>
      </c>
      <c r="I34" s="654"/>
      <c r="J34" s="654"/>
      <c r="K34" s="654"/>
      <c r="L34" s="654"/>
      <c r="M34" s="655"/>
    </row>
    <row r="35" spans="1:13" ht="14.25" customHeight="1" x14ac:dyDescent="0.25">
      <c r="A35" s="562" t="s">
        <v>778</v>
      </c>
      <c r="B35" s="72">
        <v>352</v>
      </c>
      <c r="C35" s="72"/>
      <c r="D35" s="72">
        <f>SUM(E35:F35)</f>
        <v>314</v>
      </c>
      <c r="E35" s="72">
        <v>0</v>
      </c>
      <c r="F35" s="72">
        <v>314</v>
      </c>
      <c r="G35" s="72">
        <v>0</v>
      </c>
      <c r="H35" s="72">
        <f t="shared" si="2"/>
        <v>314</v>
      </c>
      <c r="I35" s="657"/>
      <c r="J35" s="657"/>
      <c r="K35" s="657"/>
      <c r="L35" s="657"/>
      <c r="M35" s="658"/>
    </row>
    <row r="36" spans="1:13" ht="14.25" customHeight="1" x14ac:dyDescent="0.25">
      <c r="A36" s="394" t="s">
        <v>105</v>
      </c>
      <c r="B36" s="72">
        <v>429</v>
      </c>
      <c r="C36" s="72"/>
      <c r="D36" s="72">
        <f t="shared" ref="D36:D41" si="6">SUM(E36:F36)</f>
        <v>350</v>
      </c>
      <c r="E36" s="72">
        <v>53</v>
      </c>
      <c r="F36" s="72">
        <v>297</v>
      </c>
      <c r="G36" s="72">
        <v>0</v>
      </c>
      <c r="H36" s="72">
        <f t="shared" si="2"/>
        <v>350</v>
      </c>
      <c r="I36" s="72">
        <v>8</v>
      </c>
      <c r="J36" s="72">
        <v>80</v>
      </c>
      <c r="K36" s="72">
        <v>37</v>
      </c>
      <c r="L36" s="72">
        <v>3</v>
      </c>
      <c r="M36" s="73">
        <v>54</v>
      </c>
    </row>
    <row r="37" spans="1:13" ht="14.25" customHeight="1" x14ac:dyDescent="0.25">
      <c r="A37" s="394" t="s">
        <v>106</v>
      </c>
      <c r="B37" s="72">
        <v>621</v>
      </c>
      <c r="C37" s="72"/>
      <c r="D37" s="72">
        <f t="shared" si="6"/>
        <v>555</v>
      </c>
      <c r="E37" s="72">
        <v>59</v>
      </c>
      <c r="F37" s="72">
        <v>496</v>
      </c>
      <c r="G37" s="72">
        <v>1</v>
      </c>
      <c r="H37" s="72">
        <f t="shared" si="2"/>
        <v>554</v>
      </c>
      <c r="I37" s="72">
        <v>59</v>
      </c>
      <c r="J37" s="72">
        <v>27</v>
      </c>
      <c r="K37" s="72">
        <v>28</v>
      </c>
      <c r="L37" s="72">
        <v>9</v>
      </c>
      <c r="M37" s="73">
        <v>33</v>
      </c>
    </row>
    <row r="38" spans="1:13" ht="14.25" customHeight="1" x14ac:dyDescent="0.25">
      <c r="A38" s="394" t="s">
        <v>107</v>
      </c>
      <c r="B38" s="72">
        <v>754</v>
      </c>
      <c r="C38" s="68"/>
      <c r="D38" s="72">
        <f>SUM(E38:F38)</f>
        <v>634</v>
      </c>
      <c r="E38" s="72">
        <v>44</v>
      </c>
      <c r="F38" s="72">
        <v>590</v>
      </c>
      <c r="G38" s="72">
        <v>0</v>
      </c>
      <c r="H38" s="72">
        <f>+D38-G38</f>
        <v>634</v>
      </c>
      <c r="I38" s="72">
        <v>64</v>
      </c>
      <c r="J38" s="72">
        <v>58</v>
      </c>
      <c r="K38" s="72">
        <v>39</v>
      </c>
      <c r="L38" s="72">
        <v>4</v>
      </c>
      <c r="M38" s="73">
        <v>80</v>
      </c>
    </row>
    <row r="39" spans="1:13" ht="14.25" customHeight="1" x14ac:dyDescent="0.25">
      <c r="A39" s="394" t="s">
        <v>108</v>
      </c>
      <c r="B39" s="72">
        <v>1036</v>
      </c>
      <c r="C39" s="72">
        <v>28</v>
      </c>
      <c r="D39" s="72">
        <f t="shared" si="6"/>
        <v>796</v>
      </c>
      <c r="E39" s="72">
        <v>61</v>
      </c>
      <c r="F39" s="72">
        <v>735</v>
      </c>
      <c r="G39" s="72">
        <v>1</v>
      </c>
      <c r="H39" s="72">
        <f t="shared" si="2"/>
        <v>795</v>
      </c>
      <c r="I39" s="72">
        <v>97</v>
      </c>
      <c r="J39" s="72">
        <v>62</v>
      </c>
      <c r="K39" s="72">
        <v>83</v>
      </c>
      <c r="L39" s="72">
        <v>8</v>
      </c>
      <c r="M39" s="73">
        <v>120</v>
      </c>
    </row>
    <row r="40" spans="1:13" ht="14.25" customHeight="1" x14ac:dyDescent="0.25">
      <c r="A40" s="562" t="s">
        <v>779</v>
      </c>
      <c r="B40" s="72">
        <v>376</v>
      </c>
      <c r="C40" s="72"/>
      <c r="D40" s="72">
        <f t="shared" si="6"/>
        <v>304</v>
      </c>
      <c r="E40" s="72">
        <v>8</v>
      </c>
      <c r="F40" s="72">
        <v>296</v>
      </c>
      <c r="G40" s="72">
        <v>0</v>
      </c>
      <c r="H40" s="72">
        <f t="shared" si="2"/>
        <v>304</v>
      </c>
      <c r="I40" s="657"/>
      <c r="J40" s="657"/>
      <c r="K40" s="657"/>
      <c r="L40" s="657"/>
      <c r="M40" s="658"/>
    </row>
    <row r="41" spans="1:13" ht="14.25" customHeight="1" x14ac:dyDescent="0.25">
      <c r="A41" s="393" t="s">
        <v>109</v>
      </c>
      <c r="B41" s="72">
        <v>324</v>
      </c>
      <c r="C41" s="72">
        <v>162</v>
      </c>
      <c r="D41" s="72">
        <f t="shared" si="6"/>
        <v>142</v>
      </c>
      <c r="E41" s="72">
        <v>0</v>
      </c>
      <c r="F41" s="72">
        <v>142</v>
      </c>
      <c r="G41" s="72">
        <v>0</v>
      </c>
      <c r="H41" s="72">
        <f t="shared" si="2"/>
        <v>142</v>
      </c>
      <c r="I41" s="72">
        <v>24</v>
      </c>
      <c r="J41" s="72">
        <v>0</v>
      </c>
      <c r="K41" s="72">
        <v>3</v>
      </c>
      <c r="L41" s="72">
        <v>0</v>
      </c>
      <c r="M41" s="73">
        <v>23</v>
      </c>
    </row>
    <row r="42" spans="1:13" x14ac:dyDescent="0.25">
      <c r="A42" s="394" t="s">
        <v>110</v>
      </c>
      <c r="B42" s="72">
        <v>309</v>
      </c>
      <c r="C42" s="72"/>
      <c r="D42" s="72">
        <f>SUM(E42:F42)</f>
        <v>291</v>
      </c>
      <c r="E42" s="72">
        <v>65</v>
      </c>
      <c r="F42" s="72">
        <v>226</v>
      </c>
      <c r="G42" s="72">
        <v>0</v>
      </c>
      <c r="H42" s="73">
        <f>+D42-G42</f>
        <v>291</v>
      </c>
      <c r="I42" s="72">
        <v>3</v>
      </c>
      <c r="J42" s="72">
        <v>100</v>
      </c>
      <c r="K42" s="72">
        <v>42</v>
      </c>
      <c r="L42" s="72">
        <v>4</v>
      </c>
      <c r="M42" s="73">
        <v>39</v>
      </c>
    </row>
    <row r="43" spans="1:13" ht="14.25" customHeight="1" x14ac:dyDescent="0.25">
      <c r="A43" s="665" t="s">
        <v>111</v>
      </c>
      <c r="B43" s="665">
        <f>SUM(B44:B53)</f>
        <v>5152</v>
      </c>
      <c r="C43" s="665">
        <f t="shared" ref="C43:M43" si="7">SUM(C44:C53)</f>
        <v>192</v>
      </c>
      <c r="D43" s="665">
        <f t="shared" si="7"/>
        <v>4063</v>
      </c>
      <c r="E43" s="665">
        <f t="shared" si="7"/>
        <v>518</v>
      </c>
      <c r="F43" s="665">
        <f t="shared" si="7"/>
        <v>3545</v>
      </c>
      <c r="G43" s="665">
        <f t="shared" si="7"/>
        <v>1</v>
      </c>
      <c r="H43" s="665">
        <f t="shared" si="7"/>
        <v>4062</v>
      </c>
      <c r="I43" s="665">
        <f t="shared" si="7"/>
        <v>336</v>
      </c>
      <c r="J43" s="665">
        <f t="shared" si="7"/>
        <v>410</v>
      </c>
      <c r="K43" s="665">
        <f t="shared" si="7"/>
        <v>321</v>
      </c>
      <c r="L43" s="665">
        <f t="shared" si="7"/>
        <v>24</v>
      </c>
      <c r="M43" s="665">
        <f t="shared" si="7"/>
        <v>428</v>
      </c>
    </row>
    <row r="44" spans="1:13" ht="14.25" customHeight="1" x14ac:dyDescent="0.25">
      <c r="A44" s="393" t="s">
        <v>112</v>
      </c>
      <c r="B44" s="72">
        <v>389</v>
      </c>
      <c r="C44" s="72">
        <v>192</v>
      </c>
      <c r="D44" s="72">
        <f t="shared" ref="D44:D53" si="8">SUM(E44:F44)</f>
        <v>179</v>
      </c>
      <c r="E44" s="72">
        <v>0</v>
      </c>
      <c r="F44" s="72">
        <v>179</v>
      </c>
      <c r="G44" s="72">
        <v>0</v>
      </c>
      <c r="H44" s="72">
        <f t="shared" si="2"/>
        <v>179</v>
      </c>
      <c r="I44" s="72">
        <v>26</v>
      </c>
      <c r="J44" s="72">
        <v>0</v>
      </c>
      <c r="K44" s="72">
        <v>7</v>
      </c>
      <c r="L44" s="72">
        <v>0</v>
      </c>
      <c r="M44" s="73">
        <v>28</v>
      </c>
    </row>
    <row r="45" spans="1:13" ht="14.25" customHeight="1" x14ac:dyDescent="0.25">
      <c r="A45" s="395" t="s">
        <v>113</v>
      </c>
      <c r="B45" s="72">
        <v>1036</v>
      </c>
      <c r="C45" s="72"/>
      <c r="D45" s="72">
        <f t="shared" si="8"/>
        <v>795</v>
      </c>
      <c r="E45" s="72">
        <v>260</v>
      </c>
      <c r="F45" s="72">
        <v>535</v>
      </c>
      <c r="G45" s="72">
        <v>0</v>
      </c>
      <c r="H45" s="72">
        <f t="shared" si="2"/>
        <v>795</v>
      </c>
      <c r="I45" s="72">
        <v>38</v>
      </c>
      <c r="J45" s="72">
        <v>165</v>
      </c>
      <c r="K45" s="72">
        <v>112</v>
      </c>
      <c r="L45" s="72">
        <v>3</v>
      </c>
      <c r="M45" s="73">
        <v>120</v>
      </c>
    </row>
    <row r="46" spans="1:13" ht="14.25" customHeight="1" x14ac:dyDescent="0.25">
      <c r="A46" s="394" t="s">
        <v>114</v>
      </c>
      <c r="B46" s="72">
        <v>296</v>
      </c>
      <c r="C46" s="72"/>
      <c r="D46" s="72">
        <f t="shared" si="8"/>
        <v>220</v>
      </c>
      <c r="E46" s="72">
        <v>58</v>
      </c>
      <c r="F46" s="72">
        <v>162</v>
      </c>
      <c r="G46" s="72">
        <v>0</v>
      </c>
      <c r="H46" s="72">
        <f t="shared" si="2"/>
        <v>220</v>
      </c>
      <c r="I46" s="72">
        <v>12</v>
      </c>
      <c r="J46" s="72">
        <v>52</v>
      </c>
      <c r="K46" s="72">
        <v>25</v>
      </c>
      <c r="L46" s="72">
        <v>4</v>
      </c>
      <c r="M46" s="73">
        <v>26</v>
      </c>
    </row>
    <row r="47" spans="1:13" ht="14.25" customHeight="1" x14ac:dyDescent="0.25">
      <c r="A47" s="653" t="s">
        <v>631</v>
      </c>
      <c r="B47" s="72">
        <v>76</v>
      </c>
      <c r="C47" s="72"/>
      <c r="D47" s="72">
        <f t="shared" si="8"/>
        <v>0</v>
      </c>
      <c r="E47" s="72">
        <v>0</v>
      </c>
      <c r="F47" s="72">
        <v>0</v>
      </c>
      <c r="G47" s="72">
        <v>0</v>
      </c>
      <c r="H47" s="72">
        <f>+D47-G47</f>
        <v>0</v>
      </c>
      <c r="I47" s="654"/>
      <c r="J47" s="654"/>
      <c r="K47" s="654"/>
      <c r="L47" s="654"/>
      <c r="M47" s="655"/>
    </row>
    <row r="48" spans="1:13" ht="14.25" customHeight="1" x14ac:dyDescent="0.25">
      <c r="A48" s="394" t="s">
        <v>115</v>
      </c>
      <c r="B48" s="72">
        <v>701</v>
      </c>
      <c r="C48" s="72"/>
      <c r="D48" s="72">
        <f t="shared" si="8"/>
        <v>617</v>
      </c>
      <c r="E48" s="72">
        <v>33</v>
      </c>
      <c r="F48" s="72">
        <v>584</v>
      </c>
      <c r="G48" s="72">
        <v>0</v>
      </c>
      <c r="H48" s="72">
        <f t="shared" si="2"/>
        <v>617</v>
      </c>
      <c r="I48" s="72">
        <v>45</v>
      </c>
      <c r="J48" s="72">
        <v>38</v>
      </c>
      <c r="K48" s="72">
        <v>39</v>
      </c>
      <c r="L48" s="72">
        <v>4</v>
      </c>
      <c r="M48" s="73">
        <v>54</v>
      </c>
    </row>
    <row r="49" spans="1:15" ht="14.25" customHeight="1" x14ac:dyDescent="0.25">
      <c r="A49" s="394" t="s">
        <v>116</v>
      </c>
      <c r="B49" s="72">
        <v>630</v>
      </c>
      <c r="C49" s="72"/>
      <c r="D49" s="72">
        <f t="shared" si="8"/>
        <v>539</v>
      </c>
      <c r="E49" s="72">
        <v>15</v>
      </c>
      <c r="F49" s="72">
        <v>524</v>
      </c>
      <c r="G49" s="72">
        <v>0</v>
      </c>
      <c r="H49" s="72">
        <f t="shared" si="2"/>
        <v>539</v>
      </c>
      <c r="I49" s="72">
        <v>95</v>
      </c>
      <c r="J49" s="72">
        <v>21</v>
      </c>
      <c r="K49" s="72">
        <v>11</v>
      </c>
      <c r="L49" s="72">
        <v>0</v>
      </c>
      <c r="M49" s="73">
        <v>44</v>
      </c>
    </row>
    <row r="50" spans="1:15" ht="14.25" customHeight="1" x14ac:dyDescent="0.25">
      <c r="A50" s="394" t="s">
        <v>478</v>
      </c>
      <c r="B50" s="72">
        <v>627</v>
      </c>
      <c r="C50" s="72"/>
      <c r="D50" s="72">
        <f t="shared" si="8"/>
        <v>493</v>
      </c>
      <c r="E50" s="72">
        <v>60</v>
      </c>
      <c r="F50" s="72">
        <v>433</v>
      </c>
      <c r="G50" s="72">
        <v>0</v>
      </c>
      <c r="H50" s="72">
        <f t="shared" si="2"/>
        <v>493</v>
      </c>
      <c r="I50" s="72">
        <v>46</v>
      </c>
      <c r="J50" s="72">
        <v>43</v>
      </c>
      <c r="K50" s="72">
        <v>67</v>
      </c>
      <c r="L50" s="72">
        <v>5</v>
      </c>
      <c r="M50" s="73">
        <v>42</v>
      </c>
    </row>
    <row r="51" spans="1:15" ht="14.25" customHeight="1" x14ac:dyDescent="0.25">
      <c r="A51" s="394" t="s">
        <v>117</v>
      </c>
      <c r="B51" s="72">
        <v>765</v>
      </c>
      <c r="C51" s="72"/>
      <c r="D51" s="72">
        <f t="shared" si="8"/>
        <v>706</v>
      </c>
      <c r="E51" s="72">
        <v>25</v>
      </c>
      <c r="F51" s="72">
        <v>681</v>
      </c>
      <c r="G51" s="72">
        <v>0</v>
      </c>
      <c r="H51" s="72">
        <f t="shared" si="2"/>
        <v>706</v>
      </c>
      <c r="I51" s="72">
        <v>18</v>
      </c>
      <c r="J51" s="72">
        <v>17</v>
      </c>
      <c r="K51" s="72">
        <v>14</v>
      </c>
      <c r="L51" s="72">
        <v>6</v>
      </c>
      <c r="M51" s="73">
        <v>32</v>
      </c>
    </row>
    <row r="52" spans="1:15" ht="14.25" customHeight="1" x14ac:dyDescent="0.25">
      <c r="A52" s="394" t="s">
        <v>118</v>
      </c>
      <c r="B52" s="72">
        <v>285</v>
      </c>
      <c r="C52" s="72"/>
      <c r="D52" s="72">
        <f t="shared" si="8"/>
        <v>212</v>
      </c>
      <c r="E52" s="72">
        <v>67</v>
      </c>
      <c r="F52" s="72">
        <v>145</v>
      </c>
      <c r="G52" s="72">
        <v>1</v>
      </c>
      <c r="H52" s="72">
        <f t="shared" si="2"/>
        <v>211</v>
      </c>
      <c r="I52" s="72">
        <v>56</v>
      </c>
      <c r="J52" s="72">
        <v>74</v>
      </c>
      <c r="K52" s="72">
        <v>46</v>
      </c>
      <c r="L52" s="72">
        <v>2</v>
      </c>
      <c r="M52" s="73">
        <v>82</v>
      </c>
    </row>
    <row r="53" spans="1:15" ht="14.25" customHeight="1" x14ac:dyDescent="0.25">
      <c r="A53" s="661" t="s">
        <v>417</v>
      </c>
      <c r="B53" s="74">
        <v>347</v>
      </c>
      <c r="C53" s="74"/>
      <c r="D53" s="74">
        <f t="shared" si="8"/>
        <v>302</v>
      </c>
      <c r="E53" s="74">
        <v>0</v>
      </c>
      <c r="F53" s="74">
        <v>302</v>
      </c>
      <c r="G53" s="74">
        <v>0</v>
      </c>
      <c r="H53" s="75">
        <f t="shared" si="2"/>
        <v>302</v>
      </c>
      <c r="I53" s="670"/>
      <c r="J53" s="670"/>
      <c r="K53" s="670"/>
      <c r="L53" s="670"/>
      <c r="M53" s="671"/>
    </row>
    <row r="54" spans="1:15" ht="14.25" customHeight="1" x14ac:dyDescent="0.25">
      <c r="A54" s="849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101"/>
      <c r="O54" s="101"/>
    </row>
    <row r="55" spans="1:15" x14ac:dyDescent="0.25">
      <c r="A55" s="54" t="s">
        <v>354</v>
      </c>
      <c r="M55" s="71"/>
    </row>
    <row r="56" spans="1:15" x14ac:dyDescent="0.25">
      <c r="A56" s="88" t="s">
        <v>458</v>
      </c>
    </row>
    <row r="57" spans="1:15" x14ac:dyDescent="0.25">
      <c r="A57" s="54" t="s">
        <v>499</v>
      </c>
    </row>
    <row r="58" spans="1:15" x14ac:dyDescent="0.25">
      <c r="A58" s="54" t="s">
        <v>0</v>
      </c>
    </row>
    <row r="59" spans="1:15" x14ac:dyDescent="0.25">
      <c r="A59" s="80" t="s">
        <v>500</v>
      </c>
    </row>
  </sheetData>
  <mergeCells count="3">
    <mergeCell ref="G4:G7"/>
    <mergeCell ref="E4:F4"/>
    <mergeCell ref="K5:L5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63" orientation="portrait" r:id="rId1"/>
  <headerFooter>
    <oddHeader>&amp;C&amp;11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9"/>
  <sheetViews>
    <sheetView zoomScaleNormal="100" workbookViewId="0">
      <selection activeCell="P18" sqref="P18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664062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980</v>
      </c>
      <c r="B1" s="80"/>
      <c r="C1" s="80"/>
    </row>
    <row r="2" spans="1:13" x14ac:dyDescent="0.25">
      <c r="A2" s="81" t="s">
        <v>979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379" t="s">
        <v>44</v>
      </c>
      <c r="B4" s="380" t="s">
        <v>45</v>
      </c>
      <c r="C4" s="380" t="s">
        <v>448</v>
      </c>
      <c r="D4" s="380" t="s">
        <v>46</v>
      </c>
      <c r="E4" s="955" t="s">
        <v>593</v>
      </c>
      <c r="F4" s="956"/>
      <c r="G4" s="952" t="s">
        <v>497</v>
      </c>
      <c r="H4" s="380" t="s">
        <v>47</v>
      </c>
      <c r="I4" s="381" t="s">
        <v>298</v>
      </c>
      <c r="J4" s="362"/>
      <c r="K4" s="362"/>
      <c r="L4" s="362"/>
      <c r="M4" s="363"/>
    </row>
    <row r="5" spans="1:13" x14ac:dyDescent="0.25">
      <c r="A5" s="382"/>
      <c r="B5" s="383" t="s">
        <v>49</v>
      </c>
      <c r="C5" s="384" t="s">
        <v>449</v>
      </c>
      <c r="D5" s="383" t="s">
        <v>50</v>
      </c>
      <c r="E5" s="385"/>
      <c r="F5" s="385"/>
      <c r="G5" s="953"/>
      <c r="H5" s="383" t="s">
        <v>50</v>
      </c>
      <c r="I5" s="386" t="s">
        <v>51</v>
      </c>
      <c r="J5" s="386" t="s">
        <v>52</v>
      </c>
      <c r="K5" s="957" t="s">
        <v>299</v>
      </c>
      <c r="L5" s="958"/>
      <c r="M5" s="387" t="s">
        <v>53</v>
      </c>
    </row>
    <row r="6" spans="1:13" x14ac:dyDescent="0.25">
      <c r="A6" s="382"/>
      <c r="B6" s="385"/>
      <c r="C6" s="388" t="s">
        <v>2</v>
      </c>
      <c r="D6" s="383" t="s">
        <v>54</v>
      </c>
      <c r="E6" s="383" t="s">
        <v>55</v>
      </c>
      <c r="F6" s="383" t="s">
        <v>22</v>
      </c>
      <c r="G6" s="953"/>
      <c r="H6" s="383" t="s">
        <v>56</v>
      </c>
      <c r="I6" s="386" t="s">
        <v>57</v>
      </c>
      <c r="J6" s="386"/>
      <c r="K6" s="375" t="s">
        <v>28</v>
      </c>
      <c r="L6" s="389" t="s">
        <v>300</v>
      </c>
      <c r="M6" s="387" t="s">
        <v>58</v>
      </c>
    </row>
    <row r="7" spans="1:13" x14ac:dyDescent="0.25">
      <c r="A7" s="382"/>
      <c r="B7" s="385"/>
      <c r="C7" s="390" t="s">
        <v>459</v>
      </c>
      <c r="D7" s="383" t="s">
        <v>59</v>
      </c>
      <c r="E7" s="383" t="s">
        <v>27</v>
      </c>
      <c r="F7" s="383" t="s">
        <v>23</v>
      </c>
      <c r="G7" s="954"/>
      <c r="H7" s="383" t="s">
        <v>498</v>
      </c>
      <c r="I7" s="372" t="s">
        <v>60</v>
      </c>
      <c r="J7" s="372"/>
      <c r="K7" s="372"/>
      <c r="L7" s="391" t="s">
        <v>301</v>
      </c>
      <c r="M7" s="376" t="s">
        <v>61</v>
      </c>
    </row>
    <row r="8" spans="1:13" x14ac:dyDescent="0.25">
      <c r="A8" s="369">
        <v>1</v>
      </c>
      <c r="B8" s="392">
        <v>2</v>
      </c>
      <c r="C8" s="372">
        <v>3</v>
      </c>
      <c r="D8" s="392">
        <v>4</v>
      </c>
      <c r="E8" s="392">
        <v>5</v>
      </c>
      <c r="F8" s="392">
        <v>6</v>
      </c>
      <c r="G8" s="392">
        <v>7</v>
      </c>
      <c r="H8" s="392">
        <v>8</v>
      </c>
      <c r="I8" s="372">
        <v>9</v>
      </c>
      <c r="J8" s="372">
        <v>10</v>
      </c>
      <c r="K8" s="372">
        <v>11</v>
      </c>
      <c r="L8" s="372">
        <v>12</v>
      </c>
      <c r="M8" s="376">
        <v>13</v>
      </c>
    </row>
    <row r="9" spans="1:13" x14ac:dyDescent="0.25">
      <c r="A9" s="664" t="s">
        <v>119</v>
      </c>
      <c r="B9" s="665">
        <f>SUM(B10:B22)</f>
        <v>6662</v>
      </c>
      <c r="C9" s="665">
        <f t="shared" ref="C9:M9" si="0">SUM(C10:C22)</f>
        <v>359</v>
      </c>
      <c r="D9" s="665">
        <f t="shared" si="0"/>
        <v>5486</v>
      </c>
      <c r="E9" s="665">
        <f t="shared" si="0"/>
        <v>662</v>
      </c>
      <c r="F9" s="665">
        <f t="shared" si="0"/>
        <v>4824</v>
      </c>
      <c r="G9" s="665">
        <f t="shared" si="0"/>
        <v>3</v>
      </c>
      <c r="H9" s="665">
        <f t="shared" si="0"/>
        <v>5483</v>
      </c>
      <c r="I9" s="665">
        <f t="shared" si="0"/>
        <v>532</v>
      </c>
      <c r="J9" s="665">
        <f t="shared" si="0"/>
        <v>555</v>
      </c>
      <c r="K9" s="665">
        <f t="shared" si="0"/>
        <v>407</v>
      </c>
      <c r="L9" s="665">
        <f t="shared" si="0"/>
        <v>50</v>
      </c>
      <c r="M9" s="665">
        <f t="shared" si="0"/>
        <v>565</v>
      </c>
    </row>
    <row r="10" spans="1:13" ht="14.25" customHeight="1" x14ac:dyDescent="0.25">
      <c r="A10" s="393" t="s">
        <v>120</v>
      </c>
      <c r="B10" s="72">
        <v>1044</v>
      </c>
      <c r="C10" s="72">
        <v>359</v>
      </c>
      <c r="D10" s="72">
        <f t="shared" ref="D10:D21" si="1">SUM(E10:F10)</f>
        <v>644</v>
      </c>
      <c r="E10" s="72">
        <v>231</v>
      </c>
      <c r="F10" s="72">
        <v>413</v>
      </c>
      <c r="G10" s="72">
        <v>0</v>
      </c>
      <c r="H10" s="72">
        <f t="shared" ref="H10:H63" si="2">+D10-G10</f>
        <v>644</v>
      </c>
      <c r="I10" s="72">
        <v>30</v>
      </c>
      <c r="J10" s="72">
        <v>229</v>
      </c>
      <c r="K10" s="72">
        <v>131</v>
      </c>
      <c r="L10" s="72">
        <v>15</v>
      </c>
      <c r="M10" s="73">
        <v>76</v>
      </c>
    </row>
    <row r="11" spans="1:13" ht="14.25" customHeight="1" x14ac:dyDescent="0.25">
      <c r="A11" s="394" t="s">
        <v>121</v>
      </c>
      <c r="B11" s="72">
        <v>705</v>
      </c>
      <c r="C11" s="72"/>
      <c r="D11" s="72">
        <f t="shared" si="1"/>
        <v>640</v>
      </c>
      <c r="E11" s="72">
        <v>169</v>
      </c>
      <c r="F11" s="72">
        <v>471</v>
      </c>
      <c r="G11" s="72">
        <v>0</v>
      </c>
      <c r="H11" s="72">
        <f t="shared" si="2"/>
        <v>640</v>
      </c>
      <c r="I11" s="72">
        <v>41</v>
      </c>
      <c r="J11" s="72">
        <v>124</v>
      </c>
      <c r="K11" s="72">
        <v>76</v>
      </c>
      <c r="L11" s="72">
        <v>4</v>
      </c>
      <c r="M11" s="73">
        <v>84</v>
      </c>
    </row>
    <row r="12" spans="1:13" ht="14.25" customHeight="1" x14ac:dyDescent="0.25">
      <c r="A12" s="653" t="s">
        <v>122</v>
      </c>
      <c r="B12" s="72">
        <v>71</v>
      </c>
      <c r="C12" s="72"/>
      <c r="D12" s="72">
        <f t="shared" si="1"/>
        <v>71</v>
      </c>
      <c r="E12" s="72">
        <v>0</v>
      </c>
      <c r="F12" s="72">
        <v>71</v>
      </c>
      <c r="G12" s="72">
        <v>0</v>
      </c>
      <c r="H12" s="72">
        <f t="shared" si="2"/>
        <v>71</v>
      </c>
      <c r="I12" s="654"/>
      <c r="J12" s="654"/>
      <c r="K12" s="654"/>
      <c r="L12" s="654"/>
      <c r="M12" s="655"/>
    </row>
    <row r="13" spans="1:13" ht="14.25" customHeight="1" x14ac:dyDescent="0.25">
      <c r="A13" s="653" t="s">
        <v>123</v>
      </c>
      <c r="B13" s="72">
        <v>30</v>
      </c>
      <c r="C13" s="72"/>
      <c r="D13" s="72">
        <f t="shared" si="1"/>
        <v>0</v>
      </c>
      <c r="E13" s="72">
        <v>0</v>
      </c>
      <c r="F13" s="72">
        <v>0</v>
      </c>
      <c r="G13" s="72">
        <v>0</v>
      </c>
      <c r="H13" s="72">
        <f t="shared" si="2"/>
        <v>0</v>
      </c>
      <c r="I13" s="654"/>
      <c r="J13" s="654"/>
      <c r="K13" s="654"/>
      <c r="L13" s="654"/>
      <c r="M13" s="655"/>
    </row>
    <row r="14" spans="1:13" ht="14.25" customHeight="1" x14ac:dyDescent="0.25">
      <c r="A14" s="394" t="s">
        <v>124</v>
      </c>
      <c r="B14" s="72">
        <v>882</v>
      </c>
      <c r="C14" s="72"/>
      <c r="D14" s="72">
        <f t="shared" si="1"/>
        <v>824</v>
      </c>
      <c r="E14" s="72">
        <v>0</v>
      </c>
      <c r="F14" s="72">
        <v>824</v>
      </c>
      <c r="G14" s="72">
        <v>0</v>
      </c>
      <c r="H14" s="72">
        <f t="shared" si="2"/>
        <v>824</v>
      </c>
      <c r="I14" s="72">
        <v>150</v>
      </c>
      <c r="J14" s="72">
        <v>0</v>
      </c>
      <c r="K14" s="72">
        <v>32</v>
      </c>
      <c r="L14" s="72">
        <v>0</v>
      </c>
      <c r="M14" s="73">
        <v>100</v>
      </c>
    </row>
    <row r="15" spans="1:13" ht="14.25" customHeight="1" x14ac:dyDescent="0.25">
      <c r="A15" s="394" t="s">
        <v>139</v>
      </c>
      <c r="B15" s="72">
        <v>425</v>
      </c>
      <c r="C15" s="72"/>
      <c r="D15" s="72">
        <f>SUM(E15:F15)</f>
        <v>390</v>
      </c>
      <c r="E15" s="72">
        <v>12</v>
      </c>
      <c r="F15" s="72">
        <v>378</v>
      </c>
      <c r="G15" s="72">
        <v>0</v>
      </c>
      <c r="H15" s="72">
        <f>+D15-G15</f>
        <v>390</v>
      </c>
      <c r="I15" s="72">
        <v>121</v>
      </c>
      <c r="J15" s="72">
        <v>26</v>
      </c>
      <c r="K15" s="72">
        <v>41</v>
      </c>
      <c r="L15" s="72">
        <v>13</v>
      </c>
      <c r="M15" s="73">
        <v>92</v>
      </c>
    </row>
    <row r="16" spans="1:13" ht="14.25" customHeight="1" x14ac:dyDescent="0.25">
      <c r="A16" s="562" t="s">
        <v>781</v>
      </c>
      <c r="B16" s="72">
        <v>624</v>
      </c>
      <c r="C16" s="72"/>
      <c r="D16" s="72">
        <f>SUM(E16:F16)</f>
        <v>580</v>
      </c>
      <c r="E16" s="72">
        <v>0</v>
      </c>
      <c r="F16" s="72">
        <v>580</v>
      </c>
      <c r="G16" s="72">
        <v>0</v>
      </c>
      <c r="H16" s="72">
        <f>+D16-G16</f>
        <v>580</v>
      </c>
      <c r="I16" s="657"/>
      <c r="J16" s="657"/>
      <c r="K16" s="657"/>
      <c r="L16" s="657"/>
      <c r="M16" s="658"/>
    </row>
    <row r="17" spans="1:13" ht="14.25" customHeight="1" x14ac:dyDescent="0.25">
      <c r="A17" s="394" t="s">
        <v>125</v>
      </c>
      <c r="B17" s="72">
        <v>948</v>
      </c>
      <c r="C17" s="72"/>
      <c r="D17" s="72">
        <f t="shared" si="1"/>
        <v>828</v>
      </c>
      <c r="E17" s="72">
        <v>75</v>
      </c>
      <c r="F17" s="72">
        <v>753</v>
      </c>
      <c r="G17" s="72">
        <v>3</v>
      </c>
      <c r="H17" s="72">
        <f t="shared" si="2"/>
        <v>825</v>
      </c>
      <c r="I17" s="72">
        <v>41</v>
      </c>
      <c r="J17" s="72">
        <v>80</v>
      </c>
      <c r="K17" s="72">
        <v>38</v>
      </c>
      <c r="L17" s="72">
        <v>5</v>
      </c>
      <c r="M17" s="73">
        <v>54</v>
      </c>
    </row>
    <row r="18" spans="1:13" ht="14.25" customHeight="1" x14ac:dyDescent="0.25">
      <c r="A18" s="394" t="s">
        <v>339</v>
      </c>
      <c r="B18" s="72">
        <v>809</v>
      </c>
      <c r="C18" s="72"/>
      <c r="D18" s="72">
        <f t="shared" si="1"/>
        <v>598</v>
      </c>
      <c r="E18" s="72">
        <v>56</v>
      </c>
      <c r="F18" s="72">
        <v>542</v>
      </c>
      <c r="G18" s="72">
        <v>0</v>
      </c>
      <c r="H18" s="72">
        <f t="shared" si="2"/>
        <v>598</v>
      </c>
      <c r="I18" s="72">
        <v>103</v>
      </c>
      <c r="J18" s="72">
        <v>39</v>
      </c>
      <c r="K18" s="72">
        <v>50</v>
      </c>
      <c r="L18" s="72">
        <v>7</v>
      </c>
      <c r="M18" s="73">
        <v>81</v>
      </c>
    </row>
    <row r="19" spans="1:13" ht="14.25" customHeight="1" x14ac:dyDescent="0.25">
      <c r="A19" s="659" t="s">
        <v>780</v>
      </c>
      <c r="B19" s="72">
        <v>177</v>
      </c>
      <c r="C19" s="72"/>
      <c r="D19" s="72">
        <f t="shared" si="1"/>
        <v>141</v>
      </c>
      <c r="E19" s="72">
        <v>0</v>
      </c>
      <c r="F19" s="72">
        <v>141</v>
      </c>
      <c r="G19" s="72">
        <v>0</v>
      </c>
      <c r="H19" s="72">
        <f t="shared" si="2"/>
        <v>141</v>
      </c>
      <c r="I19" s="657"/>
      <c r="J19" s="657"/>
      <c r="K19" s="657"/>
      <c r="L19" s="657"/>
      <c r="M19" s="658"/>
    </row>
    <row r="20" spans="1:13" ht="14.25" customHeight="1" x14ac:dyDescent="0.25">
      <c r="A20" s="653" t="s">
        <v>67</v>
      </c>
      <c r="B20" s="72">
        <v>123</v>
      </c>
      <c r="C20" s="68"/>
      <c r="D20" s="72">
        <f t="shared" si="1"/>
        <v>40</v>
      </c>
      <c r="E20" s="72">
        <v>7</v>
      </c>
      <c r="F20" s="72">
        <v>33</v>
      </c>
      <c r="G20" s="72">
        <v>0</v>
      </c>
      <c r="H20" s="72">
        <f t="shared" si="2"/>
        <v>40</v>
      </c>
      <c r="I20" s="654"/>
      <c r="J20" s="654"/>
      <c r="K20" s="654"/>
      <c r="L20" s="654"/>
      <c r="M20" s="655"/>
    </row>
    <row r="21" spans="1:13" ht="14.25" customHeight="1" x14ac:dyDescent="0.25">
      <c r="A21" s="394" t="s">
        <v>127</v>
      </c>
      <c r="B21" s="72">
        <v>740</v>
      </c>
      <c r="C21" s="72"/>
      <c r="D21" s="72">
        <f t="shared" si="1"/>
        <v>649</v>
      </c>
      <c r="E21" s="72">
        <v>112</v>
      </c>
      <c r="F21" s="72">
        <v>537</v>
      </c>
      <c r="G21" s="72">
        <v>0</v>
      </c>
      <c r="H21" s="72">
        <f t="shared" si="2"/>
        <v>649</v>
      </c>
      <c r="I21" s="72">
        <v>46</v>
      </c>
      <c r="J21" s="72">
        <v>57</v>
      </c>
      <c r="K21" s="72">
        <v>39</v>
      </c>
      <c r="L21" s="72">
        <v>6</v>
      </c>
      <c r="M21" s="73">
        <v>78</v>
      </c>
    </row>
    <row r="22" spans="1:13" ht="14.25" customHeight="1" x14ac:dyDescent="0.25">
      <c r="A22" s="653" t="s">
        <v>128</v>
      </c>
      <c r="B22" s="72">
        <v>84</v>
      </c>
      <c r="C22" s="72"/>
      <c r="D22" s="72">
        <f>SUM(E22:F22)</f>
        <v>81</v>
      </c>
      <c r="E22" s="72">
        <v>0</v>
      </c>
      <c r="F22" s="72">
        <v>81</v>
      </c>
      <c r="G22" s="72">
        <v>0</v>
      </c>
      <c r="H22" s="73">
        <f>+D22-G22</f>
        <v>81</v>
      </c>
      <c r="I22" s="654"/>
      <c r="J22" s="654"/>
      <c r="K22" s="654"/>
      <c r="L22" s="654"/>
      <c r="M22" s="655"/>
    </row>
    <row r="23" spans="1:13" ht="14.25" customHeight="1" x14ac:dyDescent="0.25">
      <c r="A23" s="665" t="s">
        <v>129</v>
      </c>
      <c r="B23" s="665">
        <f>SUM(B24:B41)</f>
        <v>8946</v>
      </c>
      <c r="C23" s="665">
        <f t="shared" ref="C23:M23" si="3">SUM(C24:C41)</f>
        <v>586</v>
      </c>
      <c r="D23" s="665">
        <f t="shared" si="3"/>
        <v>6698</v>
      </c>
      <c r="E23" s="665">
        <f t="shared" si="3"/>
        <v>539</v>
      </c>
      <c r="F23" s="665">
        <f t="shared" si="3"/>
        <v>6159</v>
      </c>
      <c r="G23" s="665">
        <f t="shared" si="3"/>
        <v>11</v>
      </c>
      <c r="H23" s="665">
        <f t="shared" si="3"/>
        <v>6687</v>
      </c>
      <c r="I23" s="665">
        <f t="shared" si="3"/>
        <v>866</v>
      </c>
      <c r="J23" s="665">
        <f t="shared" si="3"/>
        <v>569</v>
      </c>
      <c r="K23" s="665">
        <f t="shared" si="3"/>
        <v>545</v>
      </c>
      <c r="L23" s="665">
        <f t="shared" si="3"/>
        <v>91</v>
      </c>
      <c r="M23" s="665">
        <f t="shared" si="3"/>
        <v>736</v>
      </c>
    </row>
    <row r="24" spans="1:13" ht="14.25" customHeight="1" x14ac:dyDescent="0.25">
      <c r="A24" s="393" t="s">
        <v>62</v>
      </c>
      <c r="B24" s="672">
        <v>636</v>
      </c>
      <c r="C24" s="72">
        <v>13</v>
      </c>
      <c r="D24" s="72">
        <f t="shared" ref="D24:D41" si="4">SUM(E24:F24)</f>
        <v>519</v>
      </c>
      <c r="E24" s="72">
        <v>129</v>
      </c>
      <c r="F24" s="72">
        <v>390</v>
      </c>
      <c r="G24" s="72">
        <v>3</v>
      </c>
      <c r="H24" s="72">
        <f t="shared" ref="H24:H29" si="5">+D24-G24</f>
        <v>516</v>
      </c>
      <c r="I24" s="72">
        <v>37</v>
      </c>
      <c r="J24" s="72">
        <v>127</v>
      </c>
      <c r="K24" s="72">
        <v>79</v>
      </c>
      <c r="L24" s="72">
        <v>10</v>
      </c>
      <c r="M24" s="73">
        <v>101</v>
      </c>
    </row>
    <row r="25" spans="1:13" ht="14.25" customHeight="1" x14ac:dyDescent="0.25">
      <c r="A25" s="653" t="s">
        <v>770</v>
      </c>
      <c r="B25" s="672">
        <v>281</v>
      </c>
      <c r="C25" s="72">
        <v>10</v>
      </c>
      <c r="D25" s="72">
        <f t="shared" si="4"/>
        <v>254</v>
      </c>
      <c r="E25" s="72">
        <v>0</v>
      </c>
      <c r="F25" s="72">
        <v>254</v>
      </c>
      <c r="G25" s="72">
        <v>0</v>
      </c>
      <c r="H25" s="72">
        <f t="shared" si="5"/>
        <v>254</v>
      </c>
      <c r="I25" s="657"/>
      <c r="J25" s="657"/>
      <c r="K25" s="657"/>
      <c r="L25" s="657"/>
      <c r="M25" s="658"/>
    </row>
    <row r="26" spans="1:13" x14ac:dyDescent="0.25">
      <c r="A26" s="660" t="s">
        <v>75</v>
      </c>
      <c r="B26" s="72">
        <v>287</v>
      </c>
      <c r="C26" s="72"/>
      <c r="D26" s="72">
        <f t="shared" si="4"/>
        <v>235</v>
      </c>
      <c r="E26" s="72">
        <v>49</v>
      </c>
      <c r="F26" s="72">
        <v>186</v>
      </c>
      <c r="G26" s="72">
        <v>1</v>
      </c>
      <c r="H26" s="72">
        <f t="shared" si="5"/>
        <v>234</v>
      </c>
      <c r="I26" s="72">
        <v>17</v>
      </c>
      <c r="J26" s="72">
        <v>62</v>
      </c>
      <c r="K26" s="72">
        <v>41</v>
      </c>
      <c r="L26" s="72">
        <v>3</v>
      </c>
      <c r="M26" s="73">
        <v>27</v>
      </c>
    </row>
    <row r="27" spans="1:13" ht="14.25" customHeight="1" x14ac:dyDescent="0.25">
      <c r="A27" s="562" t="s">
        <v>713</v>
      </c>
      <c r="B27" s="72">
        <v>176</v>
      </c>
      <c r="C27" s="72"/>
      <c r="D27" s="72">
        <f t="shared" si="4"/>
        <v>104</v>
      </c>
      <c r="E27" s="72">
        <v>0</v>
      </c>
      <c r="F27" s="72">
        <v>104</v>
      </c>
      <c r="G27" s="72">
        <v>0</v>
      </c>
      <c r="H27" s="72">
        <f t="shared" si="5"/>
        <v>104</v>
      </c>
      <c r="I27" s="657"/>
      <c r="J27" s="657"/>
      <c r="K27" s="657"/>
      <c r="L27" s="657"/>
      <c r="M27" s="658"/>
    </row>
    <row r="28" spans="1:13" ht="14.25" customHeight="1" x14ac:dyDescent="0.25">
      <c r="A28" s="394" t="s">
        <v>63</v>
      </c>
      <c r="B28" s="672">
        <v>678</v>
      </c>
      <c r="C28" s="72"/>
      <c r="D28" s="72">
        <f t="shared" si="4"/>
        <v>526</v>
      </c>
      <c r="E28" s="673">
        <v>28</v>
      </c>
      <c r="F28" s="72">
        <v>498</v>
      </c>
      <c r="G28" s="674">
        <v>0</v>
      </c>
      <c r="H28" s="72">
        <f t="shared" si="5"/>
        <v>526</v>
      </c>
      <c r="I28" s="72">
        <v>133</v>
      </c>
      <c r="J28" s="72">
        <v>33</v>
      </c>
      <c r="K28" s="72">
        <v>24</v>
      </c>
      <c r="L28" s="72">
        <v>5</v>
      </c>
      <c r="M28" s="73">
        <v>59</v>
      </c>
    </row>
    <row r="29" spans="1:13" ht="14.25" customHeight="1" x14ac:dyDescent="0.25">
      <c r="A29" s="393" t="s">
        <v>130</v>
      </c>
      <c r="B29" s="72">
        <v>185</v>
      </c>
      <c r="C29" s="72"/>
      <c r="D29" s="72">
        <f t="shared" si="4"/>
        <v>134</v>
      </c>
      <c r="E29" s="72">
        <v>32</v>
      </c>
      <c r="F29" s="72">
        <v>102</v>
      </c>
      <c r="G29" s="72">
        <v>1</v>
      </c>
      <c r="H29" s="72">
        <f t="shared" si="5"/>
        <v>133</v>
      </c>
      <c r="I29" s="72">
        <v>99</v>
      </c>
      <c r="J29" s="72">
        <v>39</v>
      </c>
      <c r="K29" s="72">
        <v>50</v>
      </c>
      <c r="L29" s="72">
        <v>11</v>
      </c>
      <c r="M29" s="73">
        <v>66</v>
      </c>
    </row>
    <row r="30" spans="1:13" ht="14.25" customHeight="1" x14ac:dyDescent="0.25">
      <c r="A30" s="653" t="s">
        <v>131</v>
      </c>
      <c r="B30" s="72">
        <v>375</v>
      </c>
      <c r="C30" s="72"/>
      <c r="D30" s="72">
        <f t="shared" si="4"/>
        <v>282</v>
      </c>
      <c r="E30" s="72">
        <v>0</v>
      </c>
      <c r="F30" s="72">
        <v>282</v>
      </c>
      <c r="G30" s="72">
        <v>0</v>
      </c>
      <c r="H30" s="72">
        <f t="shared" si="2"/>
        <v>282</v>
      </c>
      <c r="I30" s="654"/>
      <c r="J30" s="654"/>
      <c r="K30" s="654"/>
      <c r="L30" s="654"/>
      <c r="M30" s="655"/>
    </row>
    <row r="31" spans="1:13" ht="14.25" customHeight="1" x14ac:dyDescent="0.25">
      <c r="A31" s="562" t="s">
        <v>726</v>
      </c>
      <c r="B31" s="72">
        <v>143</v>
      </c>
      <c r="C31" s="72"/>
      <c r="D31" s="72">
        <f t="shared" si="4"/>
        <v>112</v>
      </c>
      <c r="E31" s="72">
        <v>0</v>
      </c>
      <c r="F31" s="72">
        <v>112</v>
      </c>
      <c r="G31" s="72">
        <v>0</v>
      </c>
      <c r="H31" s="72">
        <f t="shared" si="2"/>
        <v>112</v>
      </c>
      <c r="I31" s="654"/>
      <c r="J31" s="654"/>
      <c r="K31" s="654"/>
      <c r="L31" s="654"/>
      <c r="M31" s="655"/>
    </row>
    <row r="32" spans="1:13" ht="14.25" customHeight="1" x14ac:dyDescent="0.25">
      <c r="A32" s="394" t="s">
        <v>64</v>
      </c>
      <c r="B32" s="675">
        <v>709</v>
      </c>
      <c r="C32" s="68"/>
      <c r="D32" s="68">
        <f t="shared" si="4"/>
        <v>569</v>
      </c>
      <c r="E32" s="68">
        <v>91</v>
      </c>
      <c r="F32" s="68">
        <v>478</v>
      </c>
      <c r="G32" s="68">
        <v>0</v>
      </c>
      <c r="H32" s="68">
        <f t="shared" si="2"/>
        <v>569</v>
      </c>
      <c r="I32" s="68">
        <v>31</v>
      </c>
      <c r="J32" s="68">
        <v>83</v>
      </c>
      <c r="K32" s="68">
        <v>50</v>
      </c>
      <c r="L32" s="68">
        <v>4</v>
      </c>
      <c r="M32" s="538">
        <v>74</v>
      </c>
    </row>
    <row r="33" spans="1:13" ht="14.25" customHeight="1" x14ac:dyDescent="0.25">
      <c r="A33" s="394" t="s">
        <v>132</v>
      </c>
      <c r="B33" s="72">
        <v>1000</v>
      </c>
      <c r="C33" s="72">
        <v>351</v>
      </c>
      <c r="D33" s="72">
        <f t="shared" si="4"/>
        <v>521</v>
      </c>
      <c r="E33" s="72">
        <v>62</v>
      </c>
      <c r="F33" s="72">
        <v>459</v>
      </c>
      <c r="G33" s="72">
        <v>0</v>
      </c>
      <c r="H33" s="72">
        <f t="shared" si="2"/>
        <v>521</v>
      </c>
      <c r="I33" s="72">
        <v>60</v>
      </c>
      <c r="J33" s="72">
        <v>72</v>
      </c>
      <c r="K33" s="72">
        <v>85</v>
      </c>
      <c r="L33" s="72">
        <v>16</v>
      </c>
      <c r="M33" s="73">
        <v>68</v>
      </c>
    </row>
    <row r="34" spans="1:13" ht="14.25" customHeight="1" x14ac:dyDescent="0.25">
      <c r="A34" s="653" t="s">
        <v>353</v>
      </c>
      <c r="B34" s="72">
        <v>53</v>
      </c>
      <c r="C34" s="72"/>
      <c r="D34" s="72">
        <f t="shared" si="4"/>
        <v>41</v>
      </c>
      <c r="E34" s="72">
        <v>0</v>
      </c>
      <c r="F34" s="72">
        <v>41</v>
      </c>
      <c r="G34" s="72">
        <v>0</v>
      </c>
      <c r="H34" s="72">
        <f t="shared" si="2"/>
        <v>41</v>
      </c>
      <c r="I34" s="654"/>
      <c r="J34" s="654"/>
      <c r="K34" s="654"/>
      <c r="L34" s="654"/>
      <c r="M34" s="655"/>
    </row>
    <row r="35" spans="1:13" ht="14.25" customHeight="1" x14ac:dyDescent="0.25">
      <c r="A35" s="395" t="s">
        <v>401</v>
      </c>
      <c r="B35" s="672">
        <v>957</v>
      </c>
      <c r="C35" s="72"/>
      <c r="D35" s="72">
        <f>SUM(E35:F35)</f>
        <v>813</v>
      </c>
      <c r="E35" s="72">
        <v>66</v>
      </c>
      <c r="F35" s="72">
        <v>747</v>
      </c>
      <c r="G35" s="72">
        <v>4</v>
      </c>
      <c r="H35" s="72">
        <f>+D35-G35</f>
        <v>809</v>
      </c>
      <c r="I35" s="72">
        <v>163</v>
      </c>
      <c r="J35" s="72">
        <v>50</v>
      </c>
      <c r="K35" s="72">
        <v>93</v>
      </c>
      <c r="L35" s="72">
        <v>9</v>
      </c>
      <c r="M35" s="73">
        <v>142</v>
      </c>
    </row>
    <row r="36" spans="1:13" ht="14.25" customHeight="1" x14ac:dyDescent="0.25">
      <c r="A36" s="562" t="s">
        <v>771</v>
      </c>
      <c r="B36" s="666">
        <v>225</v>
      </c>
      <c r="C36" s="72"/>
      <c r="D36" s="72">
        <f>SUM(E36:F36)</f>
        <v>177</v>
      </c>
      <c r="E36" s="72">
        <v>0</v>
      </c>
      <c r="F36" s="72">
        <v>177</v>
      </c>
      <c r="G36" s="72">
        <v>0</v>
      </c>
      <c r="H36" s="72">
        <f>+D36-G36</f>
        <v>177</v>
      </c>
      <c r="I36" s="657"/>
      <c r="J36" s="657"/>
      <c r="K36" s="657"/>
      <c r="L36" s="657"/>
      <c r="M36" s="658"/>
    </row>
    <row r="37" spans="1:13" ht="14.25" customHeight="1" x14ac:dyDescent="0.25">
      <c r="A37" s="395" t="s">
        <v>481</v>
      </c>
      <c r="B37" s="72">
        <v>265</v>
      </c>
      <c r="C37" s="72"/>
      <c r="D37" s="72">
        <f t="shared" si="4"/>
        <v>217</v>
      </c>
      <c r="E37" s="72">
        <v>0</v>
      </c>
      <c r="F37" s="72">
        <v>217</v>
      </c>
      <c r="G37" s="72">
        <v>0</v>
      </c>
      <c r="H37" s="72">
        <f t="shared" si="2"/>
        <v>217</v>
      </c>
      <c r="I37" s="68">
        <v>78</v>
      </c>
      <c r="J37" s="68">
        <v>0</v>
      </c>
      <c r="K37" s="68">
        <v>9</v>
      </c>
      <c r="L37" s="68">
        <v>2</v>
      </c>
      <c r="M37" s="538">
        <v>32</v>
      </c>
    </row>
    <row r="38" spans="1:13" ht="14.25" customHeight="1" x14ac:dyDescent="0.25">
      <c r="A38" s="562" t="s">
        <v>710</v>
      </c>
      <c r="B38" s="675">
        <v>112</v>
      </c>
      <c r="C38" s="68"/>
      <c r="D38" s="68">
        <f>SUM(E38:F38)</f>
        <v>61</v>
      </c>
      <c r="E38" s="68">
        <v>0</v>
      </c>
      <c r="F38" s="68">
        <v>61</v>
      </c>
      <c r="G38" s="68">
        <v>0</v>
      </c>
      <c r="H38" s="68">
        <f>+D38-G38</f>
        <v>61</v>
      </c>
      <c r="I38" s="657"/>
      <c r="J38" s="657"/>
      <c r="K38" s="657"/>
      <c r="L38" s="657"/>
      <c r="M38" s="658"/>
    </row>
    <row r="39" spans="1:13" ht="14.25" customHeight="1" x14ac:dyDescent="0.25">
      <c r="A39" s="394" t="s">
        <v>133</v>
      </c>
      <c r="B39" s="72">
        <v>1273</v>
      </c>
      <c r="C39" s="72"/>
      <c r="D39" s="72">
        <f t="shared" si="4"/>
        <v>1047</v>
      </c>
      <c r="E39" s="72">
        <v>56</v>
      </c>
      <c r="F39" s="72">
        <v>991</v>
      </c>
      <c r="G39" s="72">
        <v>2</v>
      </c>
      <c r="H39" s="72">
        <f t="shared" si="2"/>
        <v>1045</v>
      </c>
      <c r="I39" s="72">
        <v>75</v>
      </c>
      <c r="J39" s="72">
        <v>103</v>
      </c>
      <c r="K39" s="72">
        <v>88</v>
      </c>
      <c r="L39" s="72">
        <v>16</v>
      </c>
      <c r="M39" s="73">
        <v>102</v>
      </c>
    </row>
    <row r="40" spans="1:13" ht="14.25" customHeight="1" x14ac:dyDescent="0.25">
      <c r="A40" s="659" t="s">
        <v>727</v>
      </c>
      <c r="B40" s="72">
        <v>100</v>
      </c>
      <c r="C40" s="72"/>
      <c r="D40" s="72">
        <f t="shared" si="4"/>
        <v>85</v>
      </c>
      <c r="E40" s="72">
        <v>26</v>
      </c>
      <c r="F40" s="72">
        <v>59</v>
      </c>
      <c r="G40" s="72">
        <v>0</v>
      </c>
      <c r="H40" s="72">
        <f t="shared" si="2"/>
        <v>85</v>
      </c>
      <c r="I40" s="657"/>
      <c r="J40" s="657"/>
      <c r="K40" s="657"/>
      <c r="L40" s="657"/>
      <c r="M40" s="658"/>
    </row>
    <row r="41" spans="1:13" ht="14.25" customHeight="1" x14ac:dyDescent="0.25">
      <c r="A41" s="396" t="s">
        <v>134</v>
      </c>
      <c r="B41" s="74">
        <v>1491</v>
      </c>
      <c r="C41" s="74">
        <v>212</v>
      </c>
      <c r="D41" s="74">
        <f t="shared" si="4"/>
        <v>1001</v>
      </c>
      <c r="E41" s="74">
        <v>0</v>
      </c>
      <c r="F41" s="74">
        <v>1001</v>
      </c>
      <c r="G41" s="74">
        <v>0</v>
      </c>
      <c r="H41" s="74">
        <f t="shared" si="2"/>
        <v>1001</v>
      </c>
      <c r="I41" s="74">
        <v>173</v>
      </c>
      <c r="J41" s="74">
        <v>0</v>
      </c>
      <c r="K41" s="74">
        <v>26</v>
      </c>
      <c r="L41" s="74">
        <v>15</v>
      </c>
      <c r="M41" s="75">
        <v>65</v>
      </c>
    </row>
    <row r="42" spans="1:13" ht="14.25" customHeight="1" x14ac:dyDescent="0.25">
      <c r="A42" s="378" t="s">
        <v>135</v>
      </c>
      <c r="B42" s="377">
        <f>SUM(B43:B63)</f>
        <v>9332</v>
      </c>
      <c r="C42" s="377">
        <f t="shared" ref="C42:M42" si="6">SUM(C43:C63)</f>
        <v>674</v>
      </c>
      <c r="D42" s="377">
        <f t="shared" si="6"/>
        <v>7875</v>
      </c>
      <c r="E42" s="377">
        <f t="shared" si="6"/>
        <v>575</v>
      </c>
      <c r="F42" s="377">
        <f t="shared" si="6"/>
        <v>7300</v>
      </c>
      <c r="G42" s="377">
        <f t="shared" si="6"/>
        <v>16</v>
      </c>
      <c r="H42" s="377">
        <f t="shared" si="6"/>
        <v>7859</v>
      </c>
      <c r="I42" s="377">
        <f t="shared" si="6"/>
        <v>839</v>
      </c>
      <c r="J42" s="377">
        <f t="shared" si="6"/>
        <v>882</v>
      </c>
      <c r="K42" s="377">
        <f t="shared" si="6"/>
        <v>805</v>
      </c>
      <c r="L42" s="377">
        <f t="shared" si="6"/>
        <v>118</v>
      </c>
      <c r="M42" s="377">
        <f t="shared" si="6"/>
        <v>830</v>
      </c>
    </row>
    <row r="43" spans="1:13" ht="14.25" customHeight="1" x14ac:dyDescent="0.25">
      <c r="A43" s="394" t="s">
        <v>175</v>
      </c>
      <c r="B43" s="72">
        <v>216</v>
      </c>
      <c r="C43" s="72"/>
      <c r="D43" s="72">
        <f>SUM(E43:F43)</f>
        <v>209</v>
      </c>
      <c r="E43" s="72">
        <v>34</v>
      </c>
      <c r="F43" s="72">
        <v>175</v>
      </c>
      <c r="G43" s="72">
        <v>2</v>
      </c>
      <c r="H43" s="72">
        <f>+D43-G43</f>
        <v>207</v>
      </c>
      <c r="I43" s="72">
        <v>56</v>
      </c>
      <c r="J43" s="72">
        <v>22</v>
      </c>
      <c r="K43" s="72">
        <v>25</v>
      </c>
      <c r="L43" s="72">
        <v>5</v>
      </c>
      <c r="M43" s="73">
        <v>32</v>
      </c>
    </row>
    <row r="44" spans="1:13" ht="14.25" customHeight="1" x14ac:dyDescent="0.25">
      <c r="A44" s="653" t="s">
        <v>415</v>
      </c>
      <c r="B44" s="72">
        <v>139</v>
      </c>
      <c r="C44" s="72"/>
      <c r="D44" s="72">
        <f>SUM(E44:F44)</f>
        <v>130</v>
      </c>
      <c r="E44" s="72">
        <v>0</v>
      </c>
      <c r="F44" s="72">
        <v>130</v>
      </c>
      <c r="G44" s="72">
        <v>0</v>
      </c>
      <c r="H44" s="72">
        <f>+D44-G44</f>
        <v>130</v>
      </c>
      <c r="I44" s="654"/>
      <c r="J44" s="654"/>
      <c r="K44" s="654"/>
      <c r="L44" s="654"/>
      <c r="M44" s="655"/>
    </row>
    <row r="45" spans="1:13" x14ac:dyDescent="0.25">
      <c r="A45" s="394" t="s">
        <v>176</v>
      </c>
      <c r="B45" s="72">
        <v>309</v>
      </c>
      <c r="C45" s="72"/>
      <c r="D45" s="72">
        <f>SUM(E45:F45)</f>
        <v>276</v>
      </c>
      <c r="E45" s="72">
        <v>43</v>
      </c>
      <c r="F45" s="72">
        <v>233</v>
      </c>
      <c r="G45" s="72">
        <v>0</v>
      </c>
      <c r="H45" s="72">
        <f>+D45-G45</f>
        <v>276</v>
      </c>
      <c r="I45" s="676">
        <v>25</v>
      </c>
      <c r="J45" s="676">
        <v>143</v>
      </c>
      <c r="K45" s="676">
        <v>137</v>
      </c>
      <c r="L45" s="676">
        <v>10</v>
      </c>
      <c r="M45" s="677">
        <v>38</v>
      </c>
    </row>
    <row r="46" spans="1:13" ht="14.25" customHeight="1" x14ac:dyDescent="0.25">
      <c r="A46" s="393" t="s">
        <v>136</v>
      </c>
      <c r="B46" s="72">
        <v>345</v>
      </c>
      <c r="C46" s="72"/>
      <c r="D46" s="72">
        <f t="shared" ref="D46:D63" si="7">SUM(E46:F46)</f>
        <v>270</v>
      </c>
      <c r="E46" s="72">
        <v>49</v>
      </c>
      <c r="F46" s="72">
        <v>221</v>
      </c>
      <c r="G46" s="72">
        <v>2</v>
      </c>
      <c r="H46" s="72">
        <f t="shared" si="2"/>
        <v>268</v>
      </c>
      <c r="I46" s="72">
        <v>67</v>
      </c>
      <c r="J46" s="72">
        <v>42</v>
      </c>
      <c r="K46" s="72">
        <v>49</v>
      </c>
      <c r="L46" s="72">
        <v>9</v>
      </c>
      <c r="M46" s="73">
        <v>62</v>
      </c>
    </row>
    <row r="47" spans="1:13" ht="14.25" customHeight="1" x14ac:dyDescent="0.25">
      <c r="A47" s="562" t="s">
        <v>627</v>
      </c>
      <c r="B47" s="72">
        <v>155</v>
      </c>
      <c r="C47" s="72"/>
      <c r="D47" s="72">
        <f>SUM(E47:F47)</f>
        <v>151</v>
      </c>
      <c r="E47" s="72">
        <v>0</v>
      </c>
      <c r="F47" s="72">
        <v>151</v>
      </c>
      <c r="G47" s="72">
        <v>0</v>
      </c>
      <c r="H47" s="72">
        <f t="shared" si="2"/>
        <v>151</v>
      </c>
      <c r="I47" s="654"/>
      <c r="J47" s="654"/>
      <c r="K47" s="654"/>
      <c r="L47" s="654"/>
      <c r="M47" s="655"/>
    </row>
    <row r="48" spans="1:13" ht="14.25" customHeight="1" x14ac:dyDescent="0.25">
      <c r="A48" s="562" t="s">
        <v>705</v>
      </c>
      <c r="B48" s="72">
        <v>111</v>
      </c>
      <c r="C48" s="72"/>
      <c r="D48" s="72">
        <f>SUM(E48:F48)</f>
        <v>75</v>
      </c>
      <c r="E48" s="72">
        <v>0</v>
      </c>
      <c r="F48" s="72">
        <v>75</v>
      </c>
      <c r="G48" s="72">
        <v>0</v>
      </c>
      <c r="H48" s="72">
        <f t="shared" si="2"/>
        <v>75</v>
      </c>
      <c r="I48" s="654"/>
      <c r="J48" s="654"/>
      <c r="K48" s="654"/>
      <c r="L48" s="654"/>
      <c r="M48" s="655"/>
    </row>
    <row r="49" spans="1:13" ht="14.25" customHeight="1" x14ac:dyDescent="0.25">
      <c r="A49" s="394" t="s">
        <v>177</v>
      </c>
      <c r="B49" s="72">
        <v>283</v>
      </c>
      <c r="C49" s="72"/>
      <c r="D49" s="72">
        <f>SUM(E49:F49)</f>
        <v>265</v>
      </c>
      <c r="E49" s="72">
        <v>46</v>
      </c>
      <c r="F49" s="72">
        <v>219</v>
      </c>
      <c r="G49" s="72">
        <v>1</v>
      </c>
      <c r="H49" s="72">
        <f>+D49-G49</f>
        <v>264</v>
      </c>
      <c r="I49" s="72">
        <v>9</v>
      </c>
      <c r="J49" s="72">
        <v>110</v>
      </c>
      <c r="K49" s="72">
        <v>69</v>
      </c>
      <c r="L49" s="72">
        <v>5</v>
      </c>
      <c r="M49" s="73">
        <v>39</v>
      </c>
    </row>
    <row r="50" spans="1:13" ht="14.25" customHeight="1" x14ac:dyDescent="0.25">
      <c r="A50" s="393" t="s">
        <v>337</v>
      </c>
      <c r="B50" s="72">
        <v>765</v>
      </c>
      <c r="C50" s="72"/>
      <c r="D50" s="72">
        <f>SUM(E50:F50)</f>
        <v>712</v>
      </c>
      <c r="E50" s="72">
        <v>286</v>
      </c>
      <c r="F50" s="72">
        <v>426</v>
      </c>
      <c r="G50" s="72">
        <v>8</v>
      </c>
      <c r="H50" s="72">
        <f>+D50-G50</f>
        <v>704</v>
      </c>
      <c r="I50" s="72">
        <v>123</v>
      </c>
      <c r="J50" s="72">
        <v>234</v>
      </c>
      <c r="K50" s="72">
        <v>138</v>
      </c>
      <c r="L50" s="72">
        <v>22</v>
      </c>
      <c r="M50" s="73">
        <v>151</v>
      </c>
    </row>
    <row r="51" spans="1:13" ht="14.25" customHeight="1" x14ac:dyDescent="0.25">
      <c r="A51" s="653" t="s">
        <v>786</v>
      </c>
      <c r="B51" s="72">
        <v>616</v>
      </c>
      <c r="C51" s="72">
        <v>61</v>
      </c>
      <c r="D51" s="72">
        <f t="shared" ref="D51" si="8">SUM(E51:F51)</f>
        <v>549</v>
      </c>
      <c r="E51" s="72">
        <v>0</v>
      </c>
      <c r="F51" s="72">
        <v>549</v>
      </c>
      <c r="G51" s="72">
        <v>0</v>
      </c>
      <c r="H51" s="72">
        <f t="shared" ref="H51" si="9">+D51-G51</f>
        <v>549</v>
      </c>
      <c r="I51" s="657"/>
      <c r="J51" s="657"/>
      <c r="K51" s="657"/>
      <c r="L51" s="657"/>
      <c r="M51" s="658"/>
    </row>
    <row r="52" spans="1:13" ht="14.25" customHeight="1" x14ac:dyDescent="0.25">
      <c r="A52" s="393" t="s">
        <v>137</v>
      </c>
      <c r="B52" s="72">
        <v>358</v>
      </c>
      <c r="C52" s="72"/>
      <c r="D52" s="72">
        <f t="shared" si="7"/>
        <v>324</v>
      </c>
      <c r="E52" s="72">
        <v>24</v>
      </c>
      <c r="F52" s="72">
        <v>300</v>
      </c>
      <c r="G52" s="72">
        <v>2</v>
      </c>
      <c r="H52" s="72">
        <f t="shared" si="2"/>
        <v>322</v>
      </c>
      <c r="I52" s="72">
        <v>53</v>
      </c>
      <c r="J52" s="72">
        <v>19</v>
      </c>
      <c r="K52" s="72">
        <v>27</v>
      </c>
      <c r="L52" s="72">
        <v>11</v>
      </c>
      <c r="M52" s="73">
        <v>37</v>
      </c>
    </row>
    <row r="53" spans="1:13" ht="14.25" customHeight="1" x14ac:dyDescent="0.25">
      <c r="A53" s="562" t="s">
        <v>647</v>
      </c>
      <c r="B53" s="72">
        <v>96</v>
      </c>
      <c r="C53" s="72"/>
      <c r="D53" s="72">
        <f>SUM(E53:F53)</f>
        <v>95</v>
      </c>
      <c r="E53" s="72">
        <v>0</v>
      </c>
      <c r="F53" s="72">
        <v>95</v>
      </c>
      <c r="G53" s="72">
        <v>0</v>
      </c>
      <c r="H53" s="72">
        <f t="shared" si="2"/>
        <v>95</v>
      </c>
      <c r="I53" s="654"/>
      <c r="J53" s="654"/>
      <c r="K53" s="654"/>
      <c r="L53" s="654"/>
      <c r="M53" s="655"/>
    </row>
    <row r="54" spans="1:13" ht="14.25" customHeight="1" x14ac:dyDescent="0.25">
      <c r="A54" s="394" t="s">
        <v>178</v>
      </c>
      <c r="B54" s="72">
        <v>303</v>
      </c>
      <c r="C54" s="72"/>
      <c r="D54" s="72">
        <f t="shared" ref="D54" si="10">SUM(E54:F54)</f>
        <v>267</v>
      </c>
      <c r="E54" s="72">
        <v>0</v>
      </c>
      <c r="F54" s="72">
        <v>267</v>
      </c>
      <c r="G54" s="72">
        <v>0</v>
      </c>
      <c r="H54" s="72">
        <f>+D54-G54</f>
        <v>267</v>
      </c>
      <c r="I54" s="72">
        <v>39</v>
      </c>
      <c r="J54" s="72">
        <v>0</v>
      </c>
      <c r="K54" s="72">
        <v>7</v>
      </c>
      <c r="L54" s="72">
        <v>4</v>
      </c>
      <c r="M54" s="73">
        <v>29</v>
      </c>
    </row>
    <row r="55" spans="1:13" ht="14.25" customHeight="1" x14ac:dyDescent="0.25">
      <c r="A55" s="394" t="s">
        <v>138</v>
      </c>
      <c r="B55" s="72">
        <v>270</v>
      </c>
      <c r="C55" s="72"/>
      <c r="D55" s="72">
        <f>SUM(E55:F55)</f>
        <v>233</v>
      </c>
      <c r="E55" s="72">
        <v>0</v>
      </c>
      <c r="F55" s="72">
        <v>233</v>
      </c>
      <c r="G55" s="72">
        <v>0</v>
      </c>
      <c r="H55" s="72">
        <f>+D55-G55</f>
        <v>233</v>
      </c>
      <c r="I55" s="72">
        <v>28</v>
      </c>
      <c r="J55" s="72">
        <v>0</v>
      </c>
      <c r="K55" s="72">
        <v>10</v>
      </c>
      <c r="L55" s="72">
        <v>4</v>
      </c>
      <c r="M55" s="73">
        <v>21</v>
      </c>
    </row>
    <row r="56" spans="1:13" ht="14.25" customHeight="1" x14ac:dyDescent="0.25">
      <c r="A56" s="394" t="s">
        <v>179</v>
      </c>
      <c r="B56" s="72">
        <v>659</v>
      </c>
      <c r="C56" s="72"/>
      <c r="D56" s="72">
        <f>SUM(E56:F56)</f>
        <v>578</v>
      </c>
      <c r="E56" s="72">
        <v>25</v>
      </c>
      <c r="F56" s="72">
        <v>553</v>
      </c>
      <c r="G56" s="72">
        <v>0</v>
      </c>
      <c r="H56" s="72">
        <f>+D56-G56</f>
        <v>578</v>
      </c>
      <c r="I56" s="72">
        <v>19</v>
      </c>
      <c r="J56" s="72">
        <v>59</v>
      </c>
      <c r="K56" s="72">
        <v>29</v>
      </c>
      <c r="L56" s="72">
        <v>6</v>
      </c>
      <c r="M56" s="73">
        <v>48</v>
      </c>
    </row>
    <row r="57" spans="1:13" ht="14.25" customHeight="1" x14ac:dyDescent="0.25">
      <c r="A57" s="394" t="s">
        <v>140</v>
      </c>
      <c r="B57" s="72">
        <v>736</v>
      </c>
      <c r="C57" s="72">
        <v>12</v>
      </c>
      <c r="D57" s="72">
        <f t="shared" si="7"/>
        <v>685</v>
      </c>
      <c r="E57" s="72">
        <v>0</v>
      </c>
      <c r="F57" s="72">
        <v>685</v>
      </c>
      <c r="G57" s="72">
        <v>0</v>
      </c>
      <c r="H57" s="72">
        <f t="shared" si="2"/>
        <v>685</v>
      </c>
      <c r="I57" s="72">
        <v>70</v>
      </c>
      <c r="J57" s="72">
        <v>51</v>
      </c>
      <c r="K57" s="72">
        <v>58</v>
      </c>
      <c r="L57" s="72">
        <v>4</v>
      </c>
      <c r="M57" s="73">
        <v>72</v>
      </c>
    </row>
    <row r="58" spans="1:13" ht="14.25" customHeight="1" x14ac:dyDescent="0.25">
      <c r="A58" s="659" t="s">
        <v>728</v>
      </c>
      <c r="B58" s="72">
        <v>143</v>
      </c>
      <c r="C58" s="72">
        <v>6</v>
      </c>
      <c r="D58" s="72">
        <f t="shared" si="7"/>
        <v>109</v>
      </c>
      <c r="E58" s="72">
        <v>23</v>
      </c>
      <c r="F58" s="72">
        <v>86</v>
      </c>
      <c r="G58" s="72">
        <v>0</v>
      </c>
      <c r="H58" s="72">
        <f t="shared" si="2"/>
        <v>109</v>
      </c>
      <c r="I58" s="657"/>
      <c r="J58" s="657"/>
      <c r="K58" s="657"/>
      <c r="L58" s="657"/>
      <c r="M58" s="658"/>
    </row>
    <row r="59" spans="1:13" ht="14.25" customHeight="1" x14ac:dyDescent="0.25">
      <c r="A59" s="394" t="s">
        <v>180</v>
      </c>
      <c r="B59" s="72">
        <v>784</v>
      </c>
      <c r="C59" s="72">
        <v>16</v>
      </c>
      <c r="D59" s="72">
        <f t="shared" si="7"/>
        <v>698</v>
      </c>
      <c r="E59" s="72">
        <v>0</v>
      </c>
      <c r="F59" s="72">
        <v>698</v>
      </c>
      <c r="G59" s="72">
        <v>0</v>
      </c>
      <c r="H59" s="72">
        <f t="shared" si="2"/>
        <v>698</v>
      </c>
      <c r="I59" s="72">
        <v>121</v>
      </c>
      <c r="J59" s="72">
        <v>0</v>
      </c>
      <c r="K59" s="72">
        <v>24</v>
      </c>
      <c r="L59" s="72">
        <v>7</v>
      </c>
      <c r="M59" s="73">
        <v>101</v>
      </c>
    </row>
    <row r="60" spans="1:13" ht="14.25" customHeight="1" x14ac:dyDescent="0.25">
      <c r="A60" s="394" t="s">
        <v>181</v>
      </c>
      <c r="B60" s="72">
        <v>1035</v>
      </c>
      <c r="C60" s="72"/>
      <c r="D60" s="72">
        <f t="shared" si="7"/>
        <v>949</v>
      </c>
      <c r="E60" s="72">
        <v>7</v>
      </c>
      <c r="F60" s="72">
        <v>942</v>
      </c>
      <c r="G60" s="72">
        <v>0</v>
      </c>
      <c r="H60" s="72">
        <f t="shared" si="2"/>
        <v>949</v>
      </c>
      <c r="I60" s="72">
        <v>68</v>
      </c>
      <c r="J60" s="72">
        <v>0</v>
      </c>
      <c r="K60" s="72">
        <v>38</v>
      </c>
      <c r="L60" s="72">
        <v>18</v>
      </c>
      <c r="M60" s="73">
        <v>50</v>
      </c>
    </row>
    <row r="61" spans="1:13" ht="14.25" customHeight="1" x14ac:dyDescent="0.25">
      <c r="A61" s="393" t="s">
        <v>341</v>
      </c>
      <c r="B61" s="72">
        <v>1378</v>
      </c>
      <c r="C61" s="72">
        <v>579</v>
      </c>
      <c r="D61" s="72">
        <f t="shared" si="7"/>
        <v>704</v>
      </c>
      <c r="E61" s="72">
        <v>38</v>
      </c>
      <c r="F61" s="72">
        <v>666</v>
      </c>
      <c r="G61" s="72">
        <v>0</v>
      </c>
      <c r="H61" s="72">
        <f t="shared" si="2"/>
        <v>704</v>
      </c>
      <c r="I61" s="72">
        <v>78</v>
      </c>
      <c r="J61" s="72">
        <v>202</v>
      </c>
      <c r="K61" s="72">
        <v>177</v>
      </c>
      <c r="L61" s="72">
        <v>13</v>
      </c>
      <c r="M61" s="73">
        <v>88</v>
      </c>
    </row>
    <row r="62" spans="1:13" ht="14.25" customHeight="1" x14ac:dyDescent="0.25">
      <c r="A62" s="562" t="s">
        <v>733</v>
      </c>
      <c r="B62" s="72">
        <v>177</v>
      </c>
      <c r="C62" s="72"/>
      <c r="D62" s="72">
        <f t="shared" si="7"/>
        <v>158</v>
      </c>
      <c r="E62" s="72">
        <v>0</v>
      </c>
      <c r="F62" s="72">
        <v>158</v>
      </c>
      <c r="G62" s="72">
        <v>0</v>
      </c>
      <c r="H62" s="72">
        <f t="shared" si="2"/>
        <v>158</v>
      </c>
      <c r="I62" s="657"/>
      <c r="J62" s="657"/>
      <c r="K62" s="657"/>
      <c r="L62" s="657"/>
      <c r="M62" s="658"/>
    </row>
    <row r="63" spans="1:13" ht="14.25" customHeight="1" x14ac:dyDescent="0.25">
      <c r="A63" s="396" t="s">
        <v>480</v>
      </c>
      <c r="B63" s="74">
        <v>454</v>
      </c>
      <c r="C63" s="74"/>
      <c r="D63" s="74">
        <f t="shared" si="7"/>
        <v>438</v>
      </c>
      <c r="E63" s="74">
        <v>0</v>
      </c>
      <c r="F63" s="74">
        <v>438</v>
      </c>
      <c r="G63" s="74">
        <v>1</v>
      </c>
      <c r="H63" s="75">
        <f t="shared" si="2"/>
        <v>437</v>
      </c>
      <c r="I63" s="74">
        <v>83</v>
      </c>
      <c r="J63" s="74">
        <v>0</v>
      </c>
      <c r="K63" s="74">
        <v>17</v>
      </c>
      <c r="L63" s="74">
        <v>0</v>
      </c>
      <c r="M63" s="75">
        <v>62</v>
      </c>
    </row>
    <row r="65" spans="1:1" x14ac:dyDescent="0.25">
      <c r="A65" s="54" t="s">
        <v>354</v>
      </c>
    </row>
    <row r="66" spans="1:1" x14ac:dyDescent="0.25">
      <c r="A66" s="88" t="s">
        <v>458</v>
      </c>
    </row>
    <row r="67" spans="1:1" x14ac:dyDescent="0.25">
      <c r="A67" s="54" t="s">
        <v>499</v>
      </c>
    </row>
    <row r="68" spans="1:1" x14ac:dyDescent="0.25">
      <c r="A68" s="54" t="s">
        <v>0</v>
      </c>
    </row>
    <row r="69" spans="1:1" x14ac:dyDescent="0.25">
      <c r="A69" s="80" t="s">
        <v>500</v>
      </c>
    </row>
  </sheetData>
  <mergeCells count="3">
    <mergeCell ref="G4:G7"/>
    <mergeCell ref="E4:F4"/>
    <mergeCell ref="K5:L5"/>
  </mergeCells>
  <printOptions horizontalCentered="1"/>
  <pageMargins left="0.59055118110236227" right="0.55118110236220474" top="0.74803149606299213" bottom="0.74803149606299213" header="0.31496062992125984" footer="0.31496062992125984"/>
  <pageSetup paperSize="9" scale="64" orientation="portrait" r:id="rId1"/>
  <headerFooter>
    <oddHeader>&amp;C&amp;11 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4"/>
  <sheetViews>
    <sheetView zoomScaleNormal="100" workbookViewId="0">
      <selection activeCell="Q19" sqref="Q19"/>
    </sheetView>
  </sheetViews>
  <sheetFormatPr defaultColWidth="9.109375" defaultRowHeight="13.15" x14ac:dyDescent="0.25"/>
  <cols>
    <col min="1" max="1" width="24.77734375" style="54" customWidth="1"/>
    <col min="2" max="2" width="9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.1093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980</v>
      </c>
      <c r="B1" s="80"/>
      <c r="C1" s="80"/>
    </row>
    <row r="2" spans="1:13" x14ac:dyDescent="0.25">
      <c r="A2" s="81" t="s">
        <v>979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379" t="s">
        <v>44</v>
      </c>
      <c r="B4" s="380" t="s">
        <v>45</v>
      </c>
      <c r="C4" s="380" t="s">
        <v>448</v>
      </c>
      <c r="D4" s="380" t="s">
        <v>46</v>
      </c>
      <c r="E4" s="955" t="s">
        <v>593</v>
      </c>
      <c r="F4" s="956"/>
      <c r="G4" s="952" t="s">
        <v>497</v>
      </c>
      <c r="H4" s="380" t="s">
        <v>47</v>
      </c>
      <c r="I4" s="381" t="s">
        <v>298</v>
      </c>
      <c r="J4" s="362"/>
      <c r="K4" s="362"/>
      <c r="L4" s="362"/>
      <c r="M4" s="363"/>
    </row>
    <row r="5" spans="1:13" x14ac:dyDescent="0.25">
      <c r="A5" s="382"/>
      <c r="B5" s="383" t="s">
        <v>49</v>
      </c>
      <c r="C5" s="384" t="s">
        <v>449</v>
      </c>
      <c r="D5" s="383" t="s">
        <v>50</v>
      </c>
      <c r="E5" s="385"/>
      <c r="F5" s="385"/>
      <c r="G5" s="953"/>
      <c r="H5" s="383" t="s">
        <v>50</v>
      </c>
      <c r="I5" s="386" t="s">
        <v>51</v>
      </c>
      <c r="J5" s="386" t="s">
        <v>52</v>
      </c>
      <c r="K5" s="957" t="s">
        <v>299</v>
      </c>
      <c r="L5" s="958"/>
      <c r="M5" s="387" t="s">
        <v>53</v>
      </c>
    </row>
    <row r="6" spans="1:13" x14ac:dyDescent="0.25">
      <c r="A6" s="382"/>
      <c r="B6" s="385"/>
      <c r="C6" s="388" t="s">
        <v>2</v>
      </c>
      <c r="D6" s="383" t="s">
        <v>54</v>
      </c>
      <c r="E6" s="383" t="s">
        <v>55</v>
      </c>
      <c r="F6" s="383" t="s">
        <v>22</v>
      </c>
      <c r="G6" s="953"/>
      <c r="H6" s="383" t="s">
        <v>56</v>
      </c>
      <c r="I6" s="386" t="s">
        <v>57</v>
      </c>
      <c r="J6" s="386"/>
      <c r="K6" s="375" t="s">
        <v>28</v>
      </c>
      <c r="L6" s="389" t="s">
        <v>300</v>
      </c>
      <c r="M6" s="387" t="s">
        <v>58</v>
      </c>
    </row>
    <row r="7" spans="1:13" x14ac:dyDescent="0.25">
      <c r="A7" s="382"/>
      <c r="B7" s="385"/>
      <c r="C7" s="390" t="s">
        <v>459</v>
      </c>
      <c r="D7" s="383" t="s">
        <v>59</v>
      </c>
      <c r="E7" s="383" t="s">
        <v>27</v>
      </c>
      <c r="F7" s="383" t="s">
        <v>23</v>
      </c>
      <c r="G7" s="954"/>
      <c r="H7" s="383" t="s">
        <v>498</v>
      </c>
      <c r="I7" s="372" t="s">
        <v>60</v>
      </c>
      <c r="J7" s="372"/>
      <c r="K7" s="372"/>
      <c r="L7" s="391" t="s">
        <v>301</v>
      </c>
      <c r="M7" s="376" t="s">
        <v>61</v>
      </c>
    </row>
    <row r="8" spans="1:13" x14ac:dyDescent="0.25">
      <c r="A8" s="526">
        <v>1</v>
      </c>
      <c r="B8" s="392">
        <v>2</v>
      </c>
      <c r="C8" s="372">
        <v>3</v>
      </c>
      <c r="D8" s="392">
        <v>4</v>
      </c>
      <c r="E8" s="392">
        <v>5</v>
      </c>
      <c r="F8" s="392">
        <v>6</v>
      </c>
      <c r="G8" s="392">
        <v>7</v>
      </c>
      <c r="H8" s="392">
        <v>8</v>
      </c>
      <c r="I8" s="372">
        <v>9</v>
      </c>
      <c r="J8" s="372">
        <v>10</v>
      </c>
      <c r="K8" s="372">
        <v>11</v>
      </c>
      <c r="L8" s="372">
        <v>12</v>
      </c>
      <c r="M8" s="376">
        <v>13</v>
      </c>
    </row>
    <row r="9" spans="1:13" x14ac:dyDescent="0.25">
      <c r="A9" s="378" t="s">
        <v>141</v>
      </c>
      <c r="B9" s="378">
        <f>SUM(B10:B25)</f>
        <v>6522</v>
      </c>
      <c r="C9" s="378">
        <f t="shared" ref="C9:M9" si="0">SUM(C10:C25)</f>
        <v>18</v>
      </c>
      <c r="D9" s="378">
        <f t="shared" si="0"/>
        <v>5742</v>
      </c>
      <c r="E9" s="378">
        <f t="shared" si="0"/>
        <v>663</v>
      </c>
      <c r="F9" s="378">
        <f t="shared" si="0"/>
        <v>5079</v>
      </c>
      <c r="G9" s="378">
        <f t="shared" si="0"/>
        <v>8</v>
      </c>
      <c r="H9" s="378">
        <f t="shared" si="0"/>
        <v>5734</v>
      </c>
      <c r="I9" s="378">
        <f t="shared" si="0"/>
        <v>525</v>
      </c>
      <c r="J9" s="378">
        <f t="shared" si="0"/>
        <v>817</v>
      </c>
      <c r="K9" s="378">
        <f t="shared" si="0"/>
        <v>649</v>
      </c>
      <c r="L9" s="378">
        <f t="shared" si="0"/>
        <v>87</v>
      </c>
      <c r="M9" s="378">
        <f t="shared" si="0"/>
        <v>691</v>
      </c>
    </row>
    <row r="10" spans="1:13" ht="14.25" customHeight="1" x14ac:dyDescent="0.25">
      <c r="A10" s="394" t="s">
        <v>142</v>
      </c>
      <c r="B10" s="72">
        <v>261</v>
      </c>
      <c r="C10" s="72"/>
      <c r="D10" s="72">
        <f>SUM(E10:F10)</f>
        <v>237</v>
      </c>
      <c r="E10" s="72">
        <v>93</v>
      </c>
      <c r="F10" s="72">
        <v>144</v>
      </c>
      <c r="G10" s="72">
        <v>2</v>
      </c>
      <c r="H10" s="72">
        <f>+D10-G10</f>
        <v>235</v>
      </c>
      <c r="I10" s="72">
        <v>27</v>
      </c>
      <c r="J10" s="72">
        <v>129</v>
      </c>
      <c r="K10" s="72">
        <v>87</v>
      </c>
      <c r="L10" s="72">
        <v>15</v>
      </c>
      <c r="M10" s="73">
        <v>70</v>
      </c>
    </row>
    <row r="11" spans="1:13" ht="14.25" customHeight="1" x14ac:dyDescent="0.25">
      <c r="A11" s="562" t="s">
        <v>485</v>
      </c>
      <c r="B11" s="72">
        <v>70</v>
      </c>
      <c r="C11" s="72"/>
      <c r="D11" s="72">
        <f>SUM(E11:F11)</f>
        <v>69</v>
      </c>
      <c r="E11" s="72">
        <v>0</v>
      </c>
      <c r="F11" s="72">
        <v>69</v>
      </c>
      <c r="G11" s="72">
        <v>0</v>
      </c>
      <c r="H11" s="72">
        <f>+D11-G11</f>
        <v>69</v>
      </c>
      <c r="I11" s="654"/>
      <c r="J11" s="654"/>
      <c r="K11" s="654"/>
      <c r="L11" s="654"/>
      <c r="M11" s="655"/>
    </row>
    <row r="12" spans="1:13" ht="14.25" customHeight="1" x14ac:dyDescent="0.25">
      <c r="A12" s="393" t="s">
        <v>143</v>
      </c>
      <c r="B12" s="72">
        <v>650</v>
      </c>
      <c r="C12" s="72">
        <v>18</v>
      </c>
      <c r="D12" s="72">
        <f t="shared" ref="D12:D23" si="1">SUM(E12:F12)</f>
        <v>587</v>
      </c>
      <c r="E12" s="72">
        <v>231</v>
      </c>
      <c r="F12" s="72">
        <v>356</v>
      </c>
      <c r="G12" s="72">
        <v>6</v>
      </c>
      <c r="H12" s="72">
        <f t="shared" ref="H12:H43" si="2">+D12-G12</f>
        <v>581</v>
      </c>
      <c r="I12" s="72">
        <v>184</v>
      </c>
      <c r="J12" s="72">
        <v>225</v>
      </c>
      <c r="K12" s="72">
        <v>162</v>
      </c>
      <c r="L12" s="72">
        <v>15</v>
      </c>
      <c r="M12" s="73">
        <v>191</v>
      </c>
    </row>
    <row r="13" spans="1:13" ht="14.25" customHeight="1" x14ac:dyDescent="0.25">
      <c r="A13" s="653" t="s">
        <v>67</v>
      </c>
      <c r="B13" s="72">
        <v>75</v>
      </c>
      <c r="C13" s="72"/>
      <c r="D13" s="72">
        <f t="shared" si="1"/>
        <v>33</v>
      </c>
      <c r="E13" s="72">
        <v>6</v>
      </c>
      <c r="F13" s="72">
        <v>27</v>
      </c>
      <c r="G13" s="72">
        <v>0</v>
      </c>
      <c r="H13" s="72">
        <f t="shared" si="2"/>
        <v>33</v>
      </c>
      <c r="I13" s="654"/>
      <c r="J13" s="654"/>
      <c r="K13" s="654"/>
      <c r="L13" s="654"/>
      <c r="M13" s="655"/>
    </row>
    <row r="14" spans="1:13" ht="14.25" customHeight="1" x14ac:dyDescent="0.25">
      <c r="A14" s="653" t="s">
        <v>144</v>
      </c>
      <c r="B14" s="72">
        <v>203</v>
      </c>
      <c r="C14" s="72"/>
      <c r="D14" s="72">
        <f t="shared" si="1"/>
        <v>198</v>
      </c>
      <c r="E14" s="72">
        <v>0</v>
      </c>
      <c r="F14" s="72">
        <v>198</v>
      </c>
      <c r="G14" s="72">
        <v>0</v>
      </c>
      <c r="H14" s="72">
        <f t="shared" si="2"/>
        <v>198</v>
      </c>
      <c r="I14" s="654"/>
      <c r="J14" s="654"/>
      <c r="K14" s="654"/>
      <c r="L14" s="654"/>
      <c r="M14" s="655"/>
    </row>
    <row r="15" spans="1:13" ht="14.25" customHeight="1" x14ac:dyDescent="0.25">
      <c r="A15" s="653" t="s">
        <v>145</v>
      </c>
      <c r="B15" s="72">
        <v>82</v>
      </c>
      <c r="C15" s="72"/>
      <c r="D15" s="72">
        <f t="shared" si="1"/>
        <v>0</v>
      </c>
      <c r="E15" s="72">
        <v>0</v>
      </c>
      <c r="F15" s="72">
        <v>0</v>
      </c>
      <c r="G15" s="72">
        <v>0</v>
      </c>
      <c r="H15" s="72">
        <f t="shared" si="2"/>
        <v>0</v>
      </c>
      <c r="I15" s="654"/>
      <c r="J15" s="654"/>
      <c r="K15" s="654"/>
      <c r="L15" s="654"/>
      <c r="M15" s="655"/>
    </row>
    <row r="16" spans="1:13" ht="14.25" customHeight="1" x14ac:dyDescent="0.25">
      <c r="A16" s="562" t="s">
        <v>783</v>
      </c>
      <c r="B16" s="72">
        <v>674</v>
      </c>
      <c r="C16" s="72"/>
      <c r="D16" s="72">
        <f t="shared" si="1"/>
        <v>488</v>
      </c>
      <c r="E16" s="72">
        <v>0</v>
      </c>
      <c r="F16" s="72">
        <v>488</v>
      </c>
      <c r="G16" s="72">
        <v>0</v>
      </c>
      <c r="H16" s="72">
        <f t="shared" si="2"/>
        <v>488</v>
      </c>
      <c r="I16" s="657"/>
      <c r="J16" s="657"/>
      <c r="K16" s="657"/>
      <c r="L16" s="657"/>
      <c r="M16" s="658"/>
    </row>
    <row r="17" spans="1:13" ht="14.25" customHeight="1" x14ac:dyDescent="0.25">
      <c r="A17" s="394" t="s">
        <v>146</v>
      </c>
      <c r="B17" s="72">
        <v>321</v>
      </c>
      <c r="C17" s="72"/>
      <c r="D17" s="72">
        <f t="shared" si="1"/>
        <v>275</v>
      </c>
      <c r="E17" s="72">
        <v>86</v>
      </c>
      <c r="F17" s="72">
        <v>189</v>
      </c>
      <c r="G17" s="72">
        <v>0</v>
      </c>
      <c r="H17" s="72">
        <f t="shared" si="2"/>
        <v>275</v>
      </c>
      <c r="I17" s="72">
        <v>35</v>
      </c>
      <c r="J17" s="72">
        <v>111</v>
      </c>
      <c r="K17" s="72">
        <v>84</v>
      </c>
      <c r="L17" s="72">
        <v>7</v>
      </c>
      <c r="M17" s="73">
        <v>58</v>
      </c>
    </row>
    <row r="18" spans="1:13" ht="14.25" customHeight="1" x14ac:dyDescent="0.25">
      <c r="A18" s="394" t="s">
        <v>147</v>
      </c>
      <c r="B18" s="68">
        <v>677</v>
      </c>
      <c r="C18" s="72"/>
      <c r="D18" s="72">
        <f t="shared" si="1"/>
        <v>620</v>
      </c>
      <c r="E18" s="72">
        <v>68</v>
      </c>
      <c r="F18" s="72">
        <v>552</v>
      </c>
      <c r="G18" s="72">
        <v>0</v>
      </c>
      <c r="H18" s="72">
        <f t="shared" si="2"/>
        <v>620</v>
      </c>
      <c r="I18" s="72">
        <v>37</v>
      </c>
      <c r="J18" s="72">
        <v>112</v>
      </c>
      <c r="K18" s="72">
        <v>82</v>
      </c>
      <c r="L18" s="72">
        <v>7</v>
      </c>
      <c r="M18" s="73">
        <v>93</v>
      </c>
    </row>
    <row r="19" spans="1:13" ht="14.25" customHeight="1" x14ac:dyDescent="0.25">
      <c r="A19" s="562" t="s">
        <v>729</v>
      </c>
      <c r="B19" s="68">
        <v>76</v>
      </c>
      <c r="C19" s="72"/>
      <c r="D19" s="72">
        <f t="shared" si="1"/>
        <v>73</v>
      </c>
      <c r="E19" s="72">
        <v>0</v>
      </c>
      <c r="F19" s="72">
        <v>73</v>
      </c>
      <c r="G19" s="72">
        <v>0</v>
      </c>
      <c r="H19" s="72">
        <f t="shared" si="2"/>
        <v>73</v>
      </c>
      <c r="I19" s="657"/>
      <c r="J19" s="657"/>
      <c r="K19" s="657"/>
      <c r="L19" s="657"/>
      <c r="M19" s="658"/>
    </row>
    <row r="20" spans="1:13" ht="14.25" customHeight="1" x14ac:dyDescent="0.25">
      <c r="A20" s="659" t="s">
        <v>730</v>
      </c>
      <c r="B20" s="68">
        <v>88</v>
      </c>
      <c r="C20" s="72"/>
      <c r="D20" s="72">
        <f t="shared" si="1"/>
        <v>72</v>
      </c>
      <c r="E20" s="72">
        <v>31</v>
      </c>
      <c r="F20" s="72">
        <v>41</v>
      </c>
      <c r="G20" s="72">
        <v>0</v>
      </c>
      <c r="H20" s="72">
        <f t="shared" si="2"/>
        <v>72</v>
      </c>
      <c r="I20" s="657"/>
      <c r="J20" s="657"/>
      <c r="K20" s="657"/>
      <c r="L20" s="657"/>
      <c r="M20" s="658"/>
    </row>
    <row r="21" spans="1:13" ht="14.25" customHeight="1" x14ac:dyDescent="0.25">
      <c r="A21" s="394" t="s">
        <v>148</v>
      </c>
      <c r="B21" s="72">
        <v>827</v>
      </c>
      <c r="C21" s="72"/>
      <c r="D21" s="72">
        <f t="shared" si="1"/>
        <v>758</v>
      </c>
      <c r="E21" s="72">
        <v>41</v>
      </c>
      <c r="F21" s="72">
        <v>717</v>
      </c>
      <c r="G21" s="72">
        <v>0</v>
      </c>
      <c r="H21" s="72">
        <f t="shared" si="2"/>
        <v>758</v>
      </c>
      <c r="I21" s="72">
        <v>81</v>
      </c>
      <c r="J21" s="72">
        <v>78</v>
      </c>
      <c r="K21" s="72">
        <v>79</v>
      </c>
      <c r="L21" s="72">
        <v>13</v>
      </c>
      <c r="M21" s="73">
        <v>97</v>
      </c>
    </row>
    <row r="22" spans="1:13" ht="14.25" customHeight="1" x14ac:dyDescent="0.25">
      <c r="A22" s="653" t="s">
        <v>3</v>
      </c>
      <c r="B22" s="72">
        <v>32</v>
      </c>
      <c r="C22" s="72"/>
      <c r="D22" s="72">
        <f t="shared" si="1"/>
        <v>15</v>
      </c>
      <c r="E22" s="72">
        <v>1</v>
      </c>
      <c r="F22" s="72">
        <v>14</v>
      </c>
      <c r="G22" s="72">
        <v>0</v>
      </c>
      <c r="H22" s="72">
        <f t="shared" si="2"/>
        <v>15</v>
      </c>
      <c r="I22" s="654"/>
      <c r="J22" s="654"/>
      <c r="K22" s="654"/>
      <c r="L22" s="654"/>
      <c r="M22" s="655"/>
    </row>
    <row r="23" spans="1:13" ht="14.25" customHeight="1" x14ac:dyDescent="0.25">
      <c r="A23" s="394" t="s">
        <v>149</v>
      </c>
      <c r="B23" s="72">
        <v>820</v>
      </c>
      <c r="C23" s="72"/>
      <c r="D23" s="72">
        <f t="shared" si="1"/>
        <v>775</v>
      </c>
      <c r="E23" s="72">
        <v>48</v>
      </c>
      <c r="F23" s="72">
        <v>727</v>
      </c>
      <c r="G23" s="72">
        <v>0</v>
      </c>
      <c r="H23" s="72">
        <f t="shared" si="2"/>
        <v>775</v>
      </c>
      <c r="I23" s="72">
        <v>65</v>
      </c>
      <c r="J23" s="72">
        <v>64</v>
      </c>
      <c r="K23" s="72">
        <v>55</v>
      </c>
      <c r="L23" s="72">
        <v>11</v>
      </c>
      <c r="M23" s="73">
        <v>75</v>
      </c>
    </row>
    <row r="24" spans="1:13" ht="14.25" customHeight="1" x14ac:dyDescent="0.25">
      <c r="A24" s="394" t="s">
        <v>150</v>
      </c>
      <c r="B24" s="72">
        <v>1465</v>
      </c>
      <c r="C24" s="72"/>
      <c r="D24" s="72">
        <f>SUM(E24:F24)</f>
        <v>1353</v>
      </c>
      <c r="E24" s="72">
        <v>0</v>
      </c>
      <c r="F24" s="72">
        <v>1353</v>
      </c>
      <c r="G24" s="72">
        <v>0</v>
      </c>
      <c r="H24" s="73">
        <f>+D24-G24</f>
        <v>1353</v>
      </c>
      <c r="I24" s="72">
        <v>96</v>
      </c>
      <c r="J24" s="72">
        <v>98</v>
      </c>
      <c r="K24" s="72">
        <v>100</v>
      </c>
      <c r="L24" s="72">
        <v>19</v>
      </c>
      <c r="M24" s="73">
        <v>107</v>
      </c>
    </row>
    <row r="25" spans="1:13" ht="14.25" customHeight="1" x14ac:dyDescent="0.25">
      <c r="A25" s="678" t="s">
        <v>731</v>
      </c>
      <c r="B25" s="74">
        <v>201</v>
      </c>
      <c r="C25" s="74"/>
      <c r="D25" s="74">
        <f>SUM(E25:F25)</f>
        <v>189</v>
      </c>
      <c r="E25" s="74">
        <v>58</v>
      </c>
      <c r="F25" s="74">
        <v>131</v>
      </c>
      <c r="G25" s="74">
        <v>0</v>
      </c>
      <c r="H25" s="75">
        <f>+D25-G25</f>
        <v>189</v>
      </c>
      <c r="I25" s="662"/>
      <c r="J25" s="662"/>
      <c r="K25" s="662"/>
      <c r="L25" s="662"/>
      <c r="M25" s="663"/>
    </row>
    <row r="26" spans="1:13" ht="14.25" customHeight="1" x14ac:dyDescent="0.25">
      <c r="A26" s="378" t="s">
        <v>151</v>
      </c>
      <c r="B26" s="377">
        <f>SUM(B27:B37)</f>
        <v>4477</v>
      </c>
      <c r="C26" s="377">
        <f t="shared" ref="C26:M26" si="3">SUM(C27:C37)</f>
        <v>82</v>
      </c>
      <c r="D26" s="377">
        <f t="shared" si="3"/>
        <v>3596</v>
      </c>
      <c r="E26" s="377">
        <f t="shared" si="3"/>
        <v>356</v>
      </c>
      <c r="F26" s="377">
        <f t="shared" si="3"/>
        <v>3240</v>
      </c>
      <c r="G26" s="377">
        <f t="shared" si="3"/>
        <v>2</v>
      </c>
      <c r="H26" s="377">
        <f t="shared" si="3"/>
        <v>3594</v>
      </c>
      <c r="I26" s="377">
        <f t="shared" si="3"/>
        <v>443</v>
      </c>
      <c r="J26" s="377">
        <f t="shared" si="3"/>
        <v>233</v>
      </c>
      <c r="K26" s="377">
        <f t="shared" si="3"/>
        <v>270</v>
      </c>
      <c r="L26" s="377">
        <f t="shared" si="3"/>
        <v>35</v>
      </c>
      <c r="M26" s="377">
        <f t="shared" si="3"/>
        <v>337</v>
      </c>
    </row>
    <row r="27" spans="1:13" ht="14.25" customHeight="1" x14ac:dyDescent="0.25">
      <c r="A27" s="394" t="s">
        <v>153</v>
      </c>
      <c r="B27" s="72">
        <v>552</v>
      </c>
      <c r="C27" s="72"/>
      <c r="D27" s="72">
        <f t="shared" ref="D27:D37" si="4">SUM(E27:F27)</f>
        <v>509</v>
      </c>
      <c r="E27" s="72">
        <v>0</v>
      </c>
      <c r="F27" s="72">
        <v>509</v>
      </c>
      <c r="G27" s="72">
        <v>0</v>
      </c>
      <c r="H27" s="72">
        <f t="shared" si="2"/>
        <v>509</v>
      </c>
      <c r="I27" s="72">
        <v>93</v>
      </c>
      <c r="J27" s="72">
        <v>0</v>
      </c>
      <c r="K27" s="72">
        <v>23</v>
      </c>
      <c r="L27" s="72">
        <v>4</v>
      </c>
      <c r="M27" s="73">
        <v>77</v>
      </c>
    </row>
    <row r="28" spans="1:13" ht="14.25" customHeight="1" x14ac:dyDescent="0.25">
      <c r="A28" s="562" t="s">
        <v>152</v>
      </c>
      <c r="B28" s="72">
        <v>429</v>
      </c>
      <c r="C28" s="72"/>
      <c r="D28" s="72">
        <f t="shared" si="4"/>
        <v>130</v>
      </c>
      <c r="E28" s="72">
        <v>0</v>
      </c>
      <c r="F28" s="72">
        <v>130</v>
      </c>
      <c r="G28" s="72">
        <v>0</v>
      </c>
      <c r="H28" s="72">
        <f t="shared" si="2"/>
        <v>130</v>
      </c>
      <c r="I28" s="657"/>
      <c r="J28" s="657"/>
      <c r="K28" s="657"/>
      <c r="L28" s="657"/>
      <c r="M28" s="658"/>
    </row>
    <row r="29" spans="1:13" ht="14.25" customHeight="1" x14ac:dyDescent="0.25">
      <c r="A29" s="394" t="s">
        <v>154</v>
      </c>
      <c r="B29" s="72">
        <v>218</v>
      </c>
      <c r="C29" s="72">
        <v>6</v>
      </c>
      <c r="D29" s="72">
        <f t="shared" si="4"/>
        <v>182</v>
      </c>
      <c r="E29" s="72">
        <v>0</v>
      </c>
      <c r="F29" s="72">
        <v>182</v>
      </c>
      <c r="G29" s="72">
        <v>0</v>
      </c>
      <c r="H29" s="72">
        <f t="shared" si="2"/>
        <v>182</v>
      </c>
      <c r="I29" s="72">
        <v>29</v>
      </c>
      <c r="J29" s="72">
        <v>0</v>
      </c>
      <c r="K29" s="72">
        <v>7</v>
      </c>
      <c r="L29" s="72">
        <v>1</v>
      </c>
      <c r="M29" s="73">
        <v>20</v>
      </c>
    </row>
    <row r="30" spans="1:13" x14ac:dyDescent="0.25">
      <c r="A30" s="393" t="s">
        <v>155</v>
      </c>
      <c r="B30" s="72">
        <v>293</v>
      </c>
      <c r="C30" s="72"/>
      <c r="D30" s="72">
        <f t="shared" si="4"/>
        <v>269</v>
      </c>
      <c r="E30" s="72">
        <v>0</v>
      </c>
      <c r="F30" s="72">
        <v>269</v>
      </c>
      <c r="G30" s="72">
        <v>1</v>
      </c>
      <c r="H30" s="72">
        <f t="shared" si="2"/>
        <v>268</v>
      </c>
      <c r="I30" s="72">
        <v>77</v>
      </c>
      <c r="J30" s="72">
        <v>0</v>
      </c>
      <c r="K30" s="72">
        <v>17</v>
      </c>
      <c r="L30" s="72">
        <v>9</v>
      </c>
      <c r="M30" s="73">
        <v>47</v>
      </c>
    </row>
    <row r="31" spans="1:13" ht="14.25" customHeight="1" x14ac:dyDescent="0.25">
      <c r="A31" s="653" t="s">
        <v>156</v>
      </c>
      <c r="B31" s="72">
        <v>311</v>
      </c>
      <c r="C31" s="72"/>
      <c r="D31" s="72">
        <f t="shared" si="4"/>
        <v>290</v>
      </c>
      <c r="E31" s="72">
        <v>0</v>
      </c>
      <c r="F31" s="72">
        <v>290</v>
      </c>
      <c r="G31" s="72">
        <v>0</v>
      </c>
      <c r="H31" s="72">
        <f t="shared" si="2"/>
        <v>290</v>
      </c>
      <c r="I31" s="654"/>
      <c r="J31" s="654"/>
      <c r="K31" s="654"/>
      <c r="L31" s="654"/>
      <c r="M31" s="655"/>
    </row>
    <row r="32" spans="1:13" ht="14.25" customHeight="1" x14ac:dyDescent="0.25">
      <c r="A32" s="394" t="s">
        <v>157</v>
      </c>
      <c r="B32" s="72">
        <v>231</v>
      </c>
      <c r="C32" s="72"/>
      <c r="D32" s="72">
        <f t="shared" si="4"/>
        <v>197</v>
      </c>
      <c r="E32" s="72">
        <v>45</v>
      </c>
      <c r="F32" s="72">
        <v>152</v>
      </c>
      <c r="G32" s="72">
        <v>0</v>
      </c>
      <c r="H32" s="72">
        <f t="shared" si="2"/>
        <v>197</v>
      </c>
      <c r="I32" s="72">
        <v>48</v>
      </c>
      <c r="J32" s="72">
        <v>51</v>
      </c>
      <c r="K32" s="72">
        <v>45</v>
      </c>
      <c r="L32" s="72">
        <v>5</v>
      </c>
      <c r="M32" s="73">
        <v>38</v>
      </c>
    </row>
    <row r="33" spans="1:13" ht="14.25" customHeight="1" x14ac:dyDescent="0.25">
      <c r="A33" s="562" t="s">
        <v>784</v>
      </c>
      <c r="B33" s="72">
        <v>245</v>
      </c>
      <c r="C33" s="72"/>
      <c r="D33" s="72">
        <f t="shared" si="4"/>
        <v>209</v>
      </c>
      <c r="E33" s="72">
        <v>0</v>
      </c>
      <c r="F33" s="72">
        <v>209</v>
      </c>
      <c r="G33" s="72">
        <v>0</v>
      </c>
      <c r="H33" s="72">
        <f t="shared" si="2"/>
        <v>209</v>
      </c>
      <c r="I33" s="657"/>
      <c r="J33" s="657"/>
      <c r="K33" s="657"/>
      <c r="L33" s="657"/>
      <c r="M33" s="658"/>
    </row>
    <row r="34" spans="1:13" ht="14.25" customHeight="1" x14ac:dyDescent="0.25">
      <c r="A34" s="393" t="s">
        <v>158</v>
      </c>
      <c r="B34" s="72">
        <v>1520</v>
      </c>
      <c r="C34" s="72">
        <v>76</v>
      </c>
      <c r="D34" s="72">
        <f t="shared" si="4"/>
        <v>1319</v>
      </c>
      <c r="E34" s="72">
        <v>311</v>
      </c>
      <c r="F34" s="72">
        <v>1008</v>
      </c>
      <c r="G34" s="72">
        <v>1</v>
      </c>
      <c r="H34" s="72">
        <f t="shared" si="2"/>
        <v>1318</v>
      </c>
      <c r="I34" s="72">
        <v>88</v>
      </c>
      <c r="J34" s="72">
        <v>182</v>
      </c>
      <c r="K34" s="72">
        <v>163</v>
      </c>
      <c r="L34" s="72">
        <v>16</v>
      </c>
      <c r="M34" s="73">
        <v>86</v>
      </c>
    </row>
    <row r="35" spans="1:13" ht="14.25" customHeight="1" x14ac:dyDescent="0.25">
      <c r="A35" s="394" t="s">
        <v>416</v>
      </c>
      <c r="B35" s="72">
        <v>501</v>
      </c>
      <c r="C35" s="72"/>
      <c r="D35" s="72">
        <f t="shared" si="4"/>
        <v>429</v>
      </c>
      <c r="E35" s="72">
        <v>0</v>
      </c>
      <c r="F35" s="72">
        <v>429</v>
      </c>
      <c r="G35" s="72">
        <v>0</v>
      </c>
      <c r="H35" s="72">
        <f t="shared" si="2"/>
        <v>429</v>
      </c>
      <c r="I35" s="72">
        <v>108</v>
      </c>
      <c r="J35" s="72">
        <v>0</v>
      </c>
      <c r="K35" s="72">
        <v>15</v>
      </c>
      <c r="L35" s="72">
        <v>0</v>
      </c>
      <c r="M35" s="73">
        <v>69</v>
      </c>
    </row>
    <row r="36" spans="1:13" ht="14.25" customHeight="1" x14ac:dyDescent="0.25">
      <c r="A36" s="653" t="s">
        <v>159</v>
      </c>
      <c r="B36" s="72">
        <v>85</v>
      </c>
      <c r="C36" s="72"/>
      <c r="D36" s="72">
        <f t="shared" si="4"/>
        <v>0</v>
      </c>
      <c r="E36" s="72">
        <v>0</v>
      </c>
      <c r="F36" s="72">
        <v>0</v>
      </c>
      <c r="G36" s="72">
        <v>0</v>
      </c>
      <c r="H36" s="72">
        <f t="shared" si="2"/>
        <v>0</v>
      </c>
      <c r="I36" s="654"/>
      <c r="J36" s="654"/>
      <c r="K36" s="654"/>
      <c r="L36" s="654"/>
      <c r="M36" s="655"/>
    </row>
    <row r="37" spans="1:13" ht="14.25" customHeight="1" x14ac:dyDescent="0.25">
      <c r="A37" s="669" t="s">
        <v>160</v>
      </c>
      <c r="B37" s="74">
        <v>92</v>
      </c>
      <c r="C37" s="74"/>
      <c r="D37" s="74">
        <f t="shared" si="4"/>
        <v>62</v>
      </c>
      <c r="E37" s="74">
        <v>0</v>
      </c>
      <c r="F37" s="74">
        <v>62</v>
      </c>
      <c r="G37" s="74">
        <v>0</v>
      </c>
      <c r="H37" s="75">
        <f t="shared" si="2"/>
        <v>62</v>
      </c>
      <c r="I37" s="670"/>
      <c r="J37" s="670"/>
      <c r="K37" s="670"/>
      <c r="L37" s="670"/>
      <c r="M37" s="671"/>
    </row>
    <row r="38" spans="1:13" ht="14.25" customHeight="1" x14ac:dyDescent="0.25">
      <c r="A38" s="665" t="s">
        <v>167</v>
      </c>
      <c r="B38" s="537">
        <f>SUM(B39:B54)</f>
        <v>8771</v>
      </c>
      <c r="C38" s="537">
        <f t="shared" ref="C38:M38" si="5">SUM(C39:C54)</f>
        <v>614</v>
      </c>
      <c r="D38" s="537">
        <f t="shared" si="5"/>
        <v>7417</v>
      </c>
      <c r="E38" s="537">
        <f t="shared" si="5"/>
        <v>1343</v>
      </c>
      <c r="F38" s="537">
        <f t="shared" si="5"/>
        <v>6074</v>
      </c>
      <c r="G38" s="537">
        <f t="shared" si="5"/>
        <v>15</v>
      </c>
      <c r="H38" s="537">
        <f t="shared" si="5"/>
        <v>7402</v>
      </c>
      <c r="I38" s="537">
        <f t="shared" si="5"/>
        <v>472</v>
      </c>
      <c r="J38" s="537">
        <f t="shared" si="5"/>
        <v>1127</v>
      </c>
      <c r="K38" s="537">
        <f t="shared" si="5"/>
        <v>828</v>
      </c>
      <c r="L38" s="537">
        <f t="shared" si="5"/>
        <v>140</v>
      </c>
      <c r="M38" s="537">
        <f t="shared" si="5"/>
        <v>764</v>
      </c>
    </row>
    <row r="39" spans="1:13" ht="14.25" customHeight="1" x14ac:dyDescent="0.25">
      <c r="A39" s="394" t="s">
        <v>168</v>
      </c>
      <c r="B39" s="72">
        <v>214</v>
      </c>
      <c r="C39" s="72"/>
      <c r="D39" s="72">
        <f t="shared" ref="D39:D50" si="6">SUM(E39:F39)</f>
        <v>194</v>
      </c>
      <c r="E39" s="72">
        <v>46</v>
      </c>
      <c r="F39" s="72">
        <v>148</v>
      </c>
      <c r="G39" s="72">
        <v>0</v>
      </c>
      <c r="H39" s="72">
        <f t="shared" si="2"/>
        <v>194</v>
      </c>
      <c r="I39" s="72">
        <v>22</v>
      </c>
      <c r="J39" s="72">
        <v>47</v>
      </c>
      <c r="K39" s="72">
        <v>27</v>
      </c>
      <c r="L39" s="72">
        <v>10</v>
      </c>
      <c r="M39" s="73">
        <v>39</v>
      </c>
    </row>
    <row r="40" spans="1:13" ht="14.25" customHeight="1" x14ac:dyDescent="0.25">
      <c r="A40" s="562" t="s">
        <v>628</v>
      </c>
      <c r="B40" s="72">
        <v>183</v>
      </c>
      <c r="C40" s="72"/>
      <c r="D40" s="72">
        <f t="shared" si="6"/>
        <v>174</v>
      </c>
      <c r="E40" s="72">
        <v>0</v>
      </c>
      <c r="F40" s="72">
        <v>174</v>
      </c>
      <c r="G40" s="72">
        <v>0</v>
      </c>
      <c r="H40" s="72">
        <f>+D40-G40</f>
        <v>174</v>
      </c>
      <c r="I40" s="654"/>
      <c r="J40" s="654"/>
      <c r="K40" s="654"/>
      <c r="L40" s="654"/>
      <c r="M40" s="655"/>
    </row>
    <row r="41" spans="1:13" ht="14.25" customHeight="1" x14ac:dyDescent="0.25">
      <c r="A41" s="394" t="s">
        <v>352</v>
      </c>
      <c r="B41" s="72">
        <v>1755</v>
      </c>
      <c r="C41" s="72">
        <v>196</v>
      </c>
      <c r="D41" s="72">
        <f t="shared" si="6"/>
        <v>1414</v>
      </c>
      <c r="E41" s="72">
        <v>478</v>
      </c>
      <c r="F41" s="72">
        <v>936</v>
      </c>
      <c r="G41" s="72">
        <v>3</v>
      </c>
      <c r="H41" s="72">
        <f t="shared" si="2"/>
        <v>1411</v>
      </c>
      <c r="I41" s="72">
        <v>98</v>
      </c>
      <c r="J41" s="72">
        <v>259</v>
      </c>
      <c r="K41" s="72">
        <v>220</v>
      </c>
      <c r="L41" s="72">
        <v>23</v>
      </c>
      <c r="M41" s="73">
        <v>148</v>
      </c>
    </row>
    <row r="42" spans="1:13" ht="14.25" customHeight="1" x14ac:dyDescent="0.25">
      <c r="A42" s="394" t="s">
        <v>171</v>
      </c>
      <c r="B42" s="72">
        <v>632</v>
      </c>
      <c r="C42" s="72"/>
      <c r="D42" s="72">
        <f t="shared" si="6"/>
        <v>564</v>
      </c>
      <c r="E42" s="72">
        <v>86</v>
      </c>
      <c r="F42" s="72">
        <v>478</v>
      </c>
      <c r="G42" s="72">
        <v>4</v>
      </c>
      <c r="H42" s="72">
        <f t="shared" si="2"/>
        <v>560</v>
      </c>
      <c r="I42" s="72">
        <v>29</v>
      </c>
      <c r="J42" s="72">
        <v>222</v>
      </c>
      <c r="K42" s="72">
        <v>86</v>
      </c>
      <c r="L42" s="72">
        <v>7</v>
      </c>
      <c r="M42" s="73">
        <v>124</v>
      </c>
    </row>
    <row r="43" spans="1:13" ht="14.25" customHeight="1" x14ac:dyDescent="0.25">
      <c r="A43" s="562" t="s">
        <v>732</v>
      </c>
      <c r="B43" s="72">
        <v>139</v>
      </c>
      <c r="C43" s="72"/>
      <c r="D43" s="72">
        <f t="shared" si="6"/>
        <v>127</v>
      </c>
      <c r="E43" s="72">
        <v>0</v>
      </c>
      <c r="F43" s="72">
        <v>127</v>
      </c>
      <c r="G43" s="72">
        <v>0</v>
      </c>
      <c r="H43" s="72">
        <f t="shared" si="2"/>
        <v>127</v>
      </c>
      <c r="I43" s="657"/>
      <c r="J43" s="657"/>
      <c r="K43" s="657"/>
      <c r="L43" s="657"/>
      <c r="M43" s="658"/>
    </row>
    <row r="44" spans="1:13" x14ac:dyDescent="0.25">
      <c r="A44" s="394" t="s">
        <v>169</v>
      </c>
      <c r="B44" s="72">
        <v>962</v>
      </c>
      <c r="C44" s="72"/>
      <c r="D44" s="72">
        <f>SUM(E44:F44)</f>
        <v>894</v>
      </c>
      <c r="E44" s="72">
        <v>154</v>
      </c>
      <c r="F44" s="72">
        <v>740</v>
      </c>
      <c r="G44" s="72">
        <v>1</v>
      </c>
      <c r="H44" s="72">
        <f>+D44-G44</f>
        <v>893</v>
      </c>
      <c r="I44" s="72">
        <v>78</v>
      </c>
      <c r="J44" s="72">
        <v>92</v>
      </c>
      <c r="K44" s="72">
        <v>71</v>
      </c>
      <c r="L44" s="72">
        <v>6</v>
      </c>
      <c r="M44" s="73">
        <v>77</v>
      </c>
    </row>
    <row r="45" spans="1:13" ht="14.25" customHeight="1" x14ac:dyDescent="0.25">
      <c r="A45" s="562" t="s">
        <v>67</v>
      </c>
      <c r="B45" s="72">
        <v>54</v>
      </c>
      <c r="C45" s="72"/>
      <c r="D45" s="72">
        <f>SUM(E45:F45)</f>
        <v>43</v>
      </c>
      <c r="E45" s="72">
        <v>19</v>
      </c>
      <c r="F45" s="72">
        <v>24</v>
      </c>
      <c r="G45" s="72">
        <v>0</v>
      </c>
      <c r="H45" s="72">
        <f>+D45-G45</f>
        <v>43</v>
      </c>
      <c r="I45" s="654"/>
      <c r="J45" s="654"/>
      <c r="K45" s="654"/>
      <c r="L45" s="654"/>
      <c r="M45" s="655"/>
    </row>
    <row r="46" spans="1:13" ht="14.25" customHeight="1" x14ac:dyDescent="0.25">
      <c r="A46" s="653" t="s">
        <v>170</v>
      </c>
      <c r="B46" s="72">
        <v>65</v>
      </c>
      <c r="C46" s="72"/>
      <c r="D46" s="72">
        <f>SUM(E46:F46)</f>
        <v>0</v>
      </c>
      <c r="E46" s="72">
        <v>0</v>
      </c>
      <c r="F46" s="72">
        <v>0</v>
      </c>
      <c r="G46" s="72">
        <v>0</v>
      </c>
      <c r="H46" s="72">
        <f>+D46-G46</f>
        <v>0</v>
      </c>
      <c r="I46" s="654"/>
      <c r="J46" s="654"/>
      <c r="K46" s="654"/>
      <c r="L46" s="654"/>
      <c r="M46" s="655"/>
    </row>
    <row r="47" spans="1:13" ht="14.25" customHeight="1" x14ac:dyDescent="0.25">
      <c r="A47" s="393" t="s">
        <v>172</v>
      </c>
      <c r="B47" s="72">
        <v>1080</v>
      </c>
      <c r="C47" s="72">
        <v>107</v>
      </c>
      <c r="D47" s="72">
        <f t="shared" si="6"/>
        <v>916</v>
      </c>
      <c r="E47" s="72">
        <v>277</v>
      </c>
      <c r="F47" s="72">
        <v>639</v>
      </c>
      <c r="G47" s="72">
        <v>3</v>
      </c>
      <c r="H47" s="72">
        <f t="shared" ref="H47:H50" si="7">+D47-G47</f>
        <v>913</v>
      </c>
      <c r="I47" s="72">
        <v>75</v>
      </c>
      <c r="J47" s="72">
        <v>267</v>
      </c>
      <c r="K47" s="72">
        <v>229</v>
      </c>
      <c r="L47" s="72">
        <v>29</v>
      </c>
      <c r="M47" s="73">
        <v>92</v>
      </c>
    </row>
    <row r="48" spans="1:13" ht="14.25" customHeight="1" x14ac:dyDescent="0.25">
      <c r="A48" s="653" t="s">
        <v>403</v>
      </c>
      <c r="B48" s="72">
        <v>235</v>
      </c>
      <c r="C48" s="72">
        <v>235</v>
      </c>
      <c r="D48" s="72">
        <f t="shared" si="6"/>
        <v>0</v>
      </c>
      <c r="E48" s="72">
        <v>0</v>
      </c>
      <c r="F48" s="72">
        <v>0</v>
      </c>
      <c r="G48" s="72">
        <v>0</v>
      </c>
      <c r="H48" s="72">
        <f t="shared" si="7"/>
        <v>0</v>
      </c>
      <c r="I48" s="654"/>
      <c r="J48" s="654"/>
      <c r="K48" s="654"/>
      <c r="L48" s="654"/>
      <c r="M48" s="655"/>
    </row>
    <row r="49" spans="1:13" ht="14.25" customHeight="1" x14ac:dyDescent="0.25">
      <c r="A49" s="394" t="s">
        <v>126</v>
      </c>
      <c r="B49" s="72">
        <v>617</v>
      </c>
      <c r="C49" s="72"/>
      <c r="D49" s="72">
        <f t="shared" si="6"/>
        <v>572</v>
      </c>
      <c r="E49" s="72">
        <v>88</v>
      </c>
      <c r="F49" s="72">
        <v>484</v>
      </c>
      <c r="G49" s="72">
        <v>2</v>
      </c>
      <c r="H49" s="72">
        <f t="shared" si="7"/>
        <v>570</v>
      </c>
      <c r="I49" s="72">
        <v>28</v>
      </c>
      <c r="J49" s="72">
        <v>79</v>
      </c>
      <c r="K49" s="72">
        <v>45</v>
      </c>
      <c r="L49" s="72">
        <v>11</v>
      </c>
      <c r="M49" s="73">
        <v>66</v>
      </c>
    </row>
    <row r="50" spans="1:13" ht="14.25" customHeight="1" x14ac:dyDescent="0.25">
      <c r="A50" s="562" t="s">
        <v>718</v>
      </c>
      <c r="B50" s="72">
        <v>158</v>
      </c>
      <c r="C50" s="72"/>
      <c r="D50" s="72">
        <f t="shared" si="6"/>
        <v>124</v>
      </c>
      <c r="E50" s="72">
        <v>0</v>
      </c>
      <c r="F50" s="72">
        <v>124</v>
      </c>
      <c r="G50" s="72">
        <v>0</v>
      </c>
      <c r="H50" s="72">
        <f t="shared" si="7"/>
        <v>124</v>
      </c>
      <c r="I50" s="657"/>
      <c r="J50" s="657"/>
      <c r="K50" s="657"/>
      <c r="L50" s="657"/>
      <c r="M50" s="658"/>
    </row>
    <row r="51" spans="1:13" ht="14.25" customHeight="1" x14ac:dyDescent="0.25">
      <c r="A51" s="394" t="s">
        <v>630</v>
      </c>
      <c r="B51" s="666">
        <v>1271</v>
      </c>
      <c r="C51" s="73"/>
      <c r="D51" s="72">
        <f>SUM(E51:F51)</f>
        <v>1164</v>
      </c>
      <c r="E51" s="72">
        <v>93</v>
      </c>
      <c r="F51" s="72">
        <v>1071</v>
      </c>
      <c r="G51" s="72">
        <v>1</v>
      </c>
      <c r="H51" s="72">
        <f>+D51-G51</f>
        <v>1163</v>
      </c>
      <c r="I51" s="72">
        <v>68</v>
      </c>
      <c r="J51" s="72">
        <v>55</v>
      </c>
      <c r="K51" s="72">
        <v>60</v>
      </c>
      <c r="L51" s="72">
        <v>29</v>
      </c>
      <c r="M51" s="73">
        <v>94</v>
      </c>
    </row>
    <row r="52" spans="1:13" ht="14.25" customHeight="1" x14ac:dyDescent="0.25">
      <c r="A52" s="394" t="s">
        <v>173</v>
      </c>
      <c r="B52" s="72">
        <v>845</v>
      </c>
      <c r="C52" s="73"/>
      <c r="D52" s="72">
        <f>SUM(E52:F52)</f>
        <v>773</v>
      </c>
      <c r="E52" s="72">
        <v>102</v>
      </c>
      <c r="F52" s="72">
        <v>671</v>
      </c>
      <c r="G52" s="72">
        <v>0</v>
      </c>
      <c r="H52" s="72">
        <f>+D52-G52</f>
        <v>773</v>
      </c>
      <c r="I52" s="72">
        <v>42</v>
      </c>
      <c r="J52" s="72">
        <v>106</v>
      </c>
      <c r="K52" s="72">
        <v>61</v>
      </c>
      <c r="L52" s="72">
        <v>18</v>
      </c>
      <c r="M52" s="73">
        <v>71</v>
      </c>
    </row>
    <row r="53" spans="1:13" ht="14.25" customHeight="1" x14ac:dyDescent="0.25">
      <c r="A53" s="394" t="s">
        <v>296</v>
      </c>
      <c r="B53" s="72">
        <v>427</v>
      </c>
      <c r="C53" s="72">
        <v>76</v>
      </c>
      <c r="D53" s="72">
        <f>SUM(E53:F53)</f>
        <v>327</v>
      </c>
      <c r="E53" s="72">
        <v>0</v>
      </c>
      <c r="F53" s="72">
        <v>327</v>
      </c>
      <c r="G53" s="72">
        <v>1</v>
      </c>
      <c r="H53" s="72">
        <f>+D53-G53</f>
        <v>326</v>
      </c>
      <c r="I53" s="72">
        <v>32</v>
      </c>
      <c r="J53" s="72">
        <v>0</v>
      </c>
      <c r="K53" s="72">
        <v>29</v>
      </c>
      <c r="L53" s="72">
        <v>7</v>
      </c>
      <c r="M53" s="73">
        <v>53</v>
      </c>
    </row>
    <row r="54" spans="1:13" ht="14.25" customHeight="1" x14ac:dyDescent="0.25">
      <c r="A54" s="661" t="s">
        <v>174</v>
      </c>
      <c r="B54" s="74">
        <v>134</v>
      </c>
      <c r="C54" s="74"/>
      <c r="D54" s="74">
        <f>SUM(E54:F54)</f>
        <v>131</v>
      </c>
      <c r="E54" s="74">
        <v>0</v>
      </c>
      <c r="F54" s="74">
        <v>131</v>
      </c>
      <c r="G54" s="74">
        <v>0</v>
      </c>
      <c r="H54" s="75">
        <f>+D54-G54</f>
        <v>131</v>
      </c>
      <c r="I54" s="670"/>
      <c r="J54" s="670"/>
      <c r="K54" s="670"/>
      <c r="L54" s="670"/>
      <c r="M54" s="671"/>
    </row>
    <row r="55" spans="1:13" x14ac:dyDescent="0.25">
      <c r="A55" s="8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1:13" x14ac:dyDescent="0.25">
      <c r="A56" s="54" t="s">
        <v>354</v>
      </c>
    </row>
    <row r="57" spans="1:13" x14ac:dyDescent="0.25">
      <c r="A57" s="88" t="s">
        <v>458</v>
      </c>
    </row>
    <row r="58" spans="1:13" x14ac:dyDescent="0.25">
      <c r="A58" s="54" t="s">
        <v>499</v>
      </c>
    </row>
    <row r="59" spans="1:13" x14ac:dyDescent="0.25">
      <c r="A59" s="54" t="s">
        <v>0</v>
      </c>
    </row>
    <row r="60" spans="1:13" x14ac:dyDescent="0.25">
      <c r="A60" s="80" t="s">
        <v>500</v>
      </c>
      <c r="B60" s="79"/>
    </row>
    <row r="61" spans="1:13" x14ac:dyDescent="0.25">
      <c r="A61" s="80"/>
      <c r="B61" s="79"/>
    </row>
    <row r="62" spans="1:13" x14ac:dyDescent="0.25">
      <c r="A62" s="80"/>
      <c r="B62" s="79"/>
    </row>
    <row r="63" spans="1:13" x14ac:dyDescent="0.25">
      <c r="A63" s="80"/>
      <c r="B63" s="79"/>
    </row>
    <row r="64" spans="1:13" x14ac:dyDescent="0.25">
      <c r="A64" s="80"/>
      <c r="B64" s="79"/>
    </row>
  </sheetData>
  <mergeCells count="3">
    <mergeCell ref="G4:G7"/>
    <mergeCell ref="E4:F4"/>
    <mergeCell ref="K5:L5"/>
  </mergeCells>
  <printOptions horizontalCentered="1"/>
  <pageMargins left="0.51181102362204722" right="0.55118110236220474" top="0.74803149606299213" bottom="0.74803149606299213" header="0.31496062992125984" footer="0.31496062992125984"/>
  <pageSetup paperSize="9" scale="63" orientation="portrait" r:id="rId1"/>
  <headerFooter>
    <oddHeader>&amp;C&amp;11 6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3"/>
  <sheetViews>
    <sheetView zoomScale="90" zoomScaleNormal="90" workbookViewId="0">
      <selection activeCell="M62" sqref="M62"/>
    </sheetView>
  </sheetViews>
  <sheetFormatPr defaultColWidth="9.109375" defaultRowHeight="13.15" x14ac:dyDescent="0.25"/>
  <cols>
    <col min="1" max="1" width="4.21875" style="54" customWidth="1"/>
    <col min="2" max="2" width="9.109375" style="54"/>
    <col min="3" max="3" width="8.21875" style="54" customWidth="1"/>
    <col min="4" max="4" width="23.33203125" style="54" customWidth="1"/>
    <col min="5" max="5" width="11.77734375" style="54" customWidth="1"/>
    <col min="6" max="6" width="11.21875" style="54" customWidth="1"/>
    <col min="7" max="7" width="12.77734375" style="54" customWidth="1"/>
    <col min="8" max="8" width="12.33203125" style="54" customWidth="1"/>
    <col min="9" max="9" width="13" style="54" customWidth="1"/>
    <col min="10" max="10" width="11.109375" style="54" customWidth="1"/>
    <col min="11" max="16384" width="9.109375" style="54"/>
  </cols>
  <sheetData>
    <row r="1" spans="1:10" ht="18" customHeight="1" x14ac:dyDescent="0.3">
      <c r="A1" s="91" t="s">
        <v>501</v>
      </c>
      <c r="B1" s="92"/>
    </row>
    <row r="2" spans="1:10" ht="15.85" customHeight="1" x14ac:dyDescent="0.25"/>
    <row r="3" spans="1:10" ht="20.05" customHeight="1" x14ac:dyDescent="0.25">
      <c r="A3" s="959" t="s">
        <v>502</v>
      </c>
      <c r="B3" s="961" t="s">
        <v>17</v>
      </c>
      <c r="C3" s="962"/>
      <c r="D3" s="963"/>
      <c r="E3" s="967" t="s">
        <v>503</v>
      </c>
      <c r="F3" s="967"/>
      <c r="G3" s="967" t="s">
        <v>504</v>
      </c>
      <c r="H3" s="967"/>
      <c r="I3" s="967" t="s">
        <v>505</v>
      </c>
      <c r="J3" s="967"/>
    </row>
    <row r="4" spans="1:10" ht="20.05" customHeight="1" x14ac:dyDescent="0.25">
      <c r="A4" s="960"/>
      <c r="B4" s="964"/>
      <c r="C4" s="965"/>
      <c r="D4" s="966"/>
      <c r="E4" s="652">
        <v>45716</v>
      </c>
      <c r="F4" s="652">
        <v>45747</v>
      </c>
      <c r="G4" s="652">
        <v>45716</v>
      </c>
      <c r="H4" s="652">
        <v>45747</v>
      </c>
      <c r="I4" s="652">
        <v>45716</v>
      </c>
      <c r="J4" s="652">
        <v>45747</v>
      </c>
    </row>
    <row r="5" spans="1:10" ht="20.05" customHeight="1" x14ac:dyDescent="0.25">
      <c r="A5" s="907">
        <v>1</v>
      </c>
      <c r="B5" s="972" t="s">
        <v>506</v>
      </c>
      <c r="C5" s="972"/>
      <c r="D5" s="972"/>
      <c r="E5" s="93">
        <v>86792</v>
      </c>
      <c r="F5" s="93">
        <v>86785</v>
      </c>
      <c r="G5" s="93">
        <v>70581</v>
      </c>
      <c r="H5" s="93">
        <v>71050</v>
      </c>
      <c r="I5" s="679"/>
      <c r="J5" s="679"/>
    </row>
    <row r="6" spans="1:10" ht="20.05" customHeight="1" x14ac:dyDescent="0.3">
      <c r="A6" s="907">
        <v>2</v>
      </c>
      <c r="B6" s="968" t="s">
        <v>448</v>
      </c>
      <c r="C6" s="970" t="s">
        <v>876</v>
      </c>
      <c r="D6" s="969"/>
      <c r="E6" s="82">
        <v>3458</v>
      </c>
      <c r="F6" s="82">
        <v>3743</v>
      </c>
      <c r="G6" s="679"/>
      <c r="H6" s="679"/>
      <c r="I6" s="679"/>
      <c r="J6" s="679"/>
    </row>
    <row r="7" spans="1:10" ht="18.649999999999999" customHeight="1" x14ac:dyDescent="0.3">
      <c r="A7" s="907">
        <v>3</v>
      </c>
      <c r="B7" s="968"/>
      <c r="C7" s="970" t="s">
        <v>877</v>
      </c>
      <c r="D7" s="969"/>
      <c r="E7" s="679"/>
      <c r="F7" s="679"/>
      <c r="G7" s="93">
        <v>75</v>
      </c>
      <c r="H7" s="680">
        <v>73</v>
      </c>
      <c r="I7" s="679"/>
      <c r="J7" s="679"/>
    </row>
    <row r="8" spans="1:10" ht="20.05" customHeight="1" x14ac:dyDescent="0.3">
      <c r="A8" s="907">
        <v>4</v>
      </c>
      <c r="B8" s="971" t="s">
        <v>878</v>
      </c>
      <c r="C8" s="972"/>
      <c r="D8" s="972"/>
      <c r="E8" s="93">
        <v>83334</v>
      </c>
      <c r="F8" s="93">
        <v>83042</v>
      </c>
      <c r="G8" s="93">
        <v>70506</v>
      </c>
      <c r="H8" s="680">
        <v>70977</v>
      </c>
      <c r="I8" s="679"/>
      <c r="J8" s="679"/>
    </row>
    <row r="9" spans="1:10" ht="20.05" customHeight="1" x14ac:dyDescent="0.25">
      <c r="A9" s="907">
        <v>5</v>
      </c>
      <c r="B9" s="968" t="s">
        <v>289</v>
      </c>
      <c r="C9" s="969" t="s">
        <v>507</v>
      </c>
      <c r="D9" s="969"/>
      <c r="E9" s="93">
        <v>80729</v>
      </c>
      <c r="F9" s="93">
        <v>80479</v>
      </c>
      <c r="G9" s="680">
        <v>69013</v>
      </c>
      <c r="H9" s="680">
        <v>69566</v>
      </c>
      <c r="I9" s="681">
        <v>85.487247457543134</v>
      </c>
      <c r="J9" s="681">
        <v>86.43994085413587</v>
      </c>
    </row>
    <row r="10" spans="1:10" ht="20.05" customHeight="1" x14ac:dyDescent="0.3">
      <c r="A10" s="907">
        <v>6</v>
      </c>
      <c r="B10" s="968"/>
      <c r="C10" s="969" t="s">
        <v>879</v>
      </c>
      <c r="D10" s="969"/>
      <c r="E10" s="93">
        <v>2605</v>
      </c>
      <c r="F10" s="93">
        <v>2563</v>
      </c>
      <c r="G10" s="680">
        <v>1493</v>
      </c>
      <c r="H10" s="680">
        <v>1411</v>
      </c>
      <c r="I10" s="682">
        <v>57.312859884836854</v>
      </c>
      <c r="J10" s="681">
        <v>55.052672649239177</v>
      </c>
    </row>
    <row r="11" spans="1:10" ht="9.1" customHeight="1" x14ac:dyDescent="0.25"/>
    <row r="12" spans="1:10" ht="12.85" customHeight="1" x14ac:dyDescent="0.25">
      <c r="A12" s="90" t="s">
        <v>508</v>
      </c>
      <c r="B12" s="90" t="s">
        <v>509</v>
      </c>
    </row>
    <row r="13" spans="1:10" ht="12.85" customHeight="1" x14ac:dyDescent="0.25">
      <c r="A13" s="90" t="s">
        <v>510</v>
      </c>
      <c r="B13" s="90" t="s">
        <v>511</v>
      </c>
    </row>
    <row r="14" spans="1:10" ht="12.85" customHeight="1" x14ac:dyDescent="0.25">
      <c r="A14" s="90"/>
      <c r="B14" s="90" t="s">
        <v>512</v>
      </c>
    </row>
    <row r="15" spans="1:10" ht="12.85" customHeight="1" x14ac:dyDescent="0.25">
      <c r="A15" s="90" t="s">
        <v>513</v>
      </c>
      <c r="B15" s="90" t="s">
        <v>522</v>
      </c>
    </row>
    <row r="16" spans="1:10" ht="12.85" customHeight="1" x14ac:dyDescent="0.25">
      <c r="A16" s="90" t="s">
        <v>514</v>
      </c>
      <c r="B16" s="90" t="s">
        <v>515</v>
      </c>
    </row>
    <row r="17" spans="1:10" ht="15.05" customHeight="1" x14ac:dyDescent="0.25"/>
    <row r="18" spans="1:10" ht="18" customHeight="1" x14ac:dyDescent="0.25">
      <c r="A18" s="94" t="s">
        <v>418</v>
      </c>
      <c r="B18" s="95" t="s">
        <v>871</v>
      </c>
      <c r="J18" s="67"/>
    </row>
    <row r="19" spans="1:10" ht="18" customHeight="1" x14ac:dyDescent="0.25">
      <c r="A19" s="96"/>
      <c r="B19" s="95" t="s">
        <v>872</v>
      </c>
      <c r="J19" s="97">
        <v>0</v>
      </c>
    </row>
    <row r="20" spans="1:10" ht="18" customHeight="1" x14ac:dyDescent="0.25">
      <c r="A20" s="94" t="s">
        <v>418</v>
      </c>
      <c r="B20" s="98" t="s">
        <v>590</v>
      </c>
      <c r="J20" s="99">
        <v>0.86399999999999999</v>
      </c>
    </row>
    <row r="21" spans="1:10" ht="18" customHeight="1" x14ac:dyDescent="0.25">
      <c r="A21" s="94" t="s">
        <v>418</v>
      </c>
      <c r="B21" s="98" t="s">
        <v>640</v>
      </c>
      <c r="J21" s="100">
        <v>0</v>
      </c>
    </row>
    <row r="22" spans="1:10" ht="14.25" customHeight="1" x14ac:dyDescent="0.3">
      <c r="A22" s="92"/>
      <c r="B22" s="98"/>
    </row>
    <row r="23" spans="1:10" ht="14.25" customHeight="1" x14ac:dyDescent="0.3">
      <c r="A23" s="92"/>
      <c r="B23" s="98"/>
    </row>
    <row r="24" spans="1:10" ht="20.05" customHeight="1" x14ac:dyDescent="0.3">
      <c r="A24" s="101"/>
      <c r="B24" s="102" t="s">
        <v>981</v>
      </c>
      <c r="C24" s="101"/>
      <c r="D24" s="101"/>
      <c r="E24" s="101"/>
      <c r="F24" s="101"/>
      <c r="G24" s="101"/>
      <c r="H24" s="101"/>
      <c r="I24" s="101"/>
    </row>
    <row r="25" spans="1:10" ht="20.0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10" ht="15.05" customHeight="1" x14ac:dyDescent="0.25"/>
    <row r="27" spans="1:10" ht="20.05" customHeight="1" x14ac:dyDescent="0.25"/>
    <row r="28" spans="1:10" ht="15.05" customHeight="1" x14ac:dyDescent="0.25"/>
    <row r="29" spans="1:10" ht="19.600000000000001" customHeight="1" x14ac:dyDescent="0.25"/>
    <row r="30" spans="1:10" ht="15.05" customHeight="1" x14ac:dyDescent="0.25"/>
    <row r="31" spans="1:10" ht="18" customHeight="1" x14ac:dyDescent="0.25"/>
    <row r="32" spans="1:10" ht="15.05" customHeight="1" x14ac:dyDescent="0.25"/>
    <row r="33" ht="15.05" customHeight="1" x14ac:dyDescent="0.25"/>
  </sheetData>
  <mergeCells count="13">
    <mergeCell ref="I3:J3"/>
    <mergeCell ref="B6:B7"/>
    <mergeCell ref="C6:D6"/>
    <mergeCell ref="C7:D7"/>
    <mergeCell ref="B8:D8"/>
    <mergeCell ref="B5:D5"/>
    <mergeCell ref="A3:A4"/>
    <mergeCell ref="B3:D4"/>
    <mergeCell ref="E3:F3"/>
    <mergeCell ref="G3:H3"/>
    <mergeCell ref="B9:B10"/>
    <mergeCell ref="C9:D9"/>
    <mergeCell ref="C10:D10"/>
  </mergeCells>
  <printOptions horizontalCentered="1"/>
  <pageMargins left="0.27559055118110237" right="0.23622047244094491" top="0.51181102362204722" bottom="0.27559055118110237" header="0.23622047244094491" footer="0.19685039370078741"/>
  <pageSetup paperSize="9" scale="77" orientation="portrait" r:id="rId1"/>
  <headerFooter>
    <oddHeader>&amp;C7</oddHeader>
  </headerFooter>
  <rowBreaks count="1" manualBreakCount="1">
    <brk id="5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Nazwane zakresy</vt:lpstr>
      </vt:variant>
      <vt:variant>
        <vt:i4>3</vt:i4>
      </vt:variant>
    </vt:vector>
  </HeadingPairs>
  <TitlesOfParts>
    <vt:vector size="39" baseType="lpstr">
      <vt:lpstr>tytuł</vt:lpstr>
      <vt:lpstr>spis treści</vt:lpstr>
      <vt:lpstr>strona1</vt:lpstr>
      <vt:lpstr>strona2</vt:lpstr>
      <vt:lpstr>strona3</vt:lpstr>
      <vt:lpstr>Arkusz4</vt:lpstr>
      <vt:lpstr>Arkusz5</vt:lpstr>
      <vt:lpstr>Arkusz6</vt:lpstr>
      <vt:lpstr>strona7</vt:lpstr>
      <vt:lpstr>strona8</vt:lpstr>
      <vt:lpstr>Arkusz9</vt:lpstr>
      <vt:lpstr>Arkusz11</vt:lpstr>
      <vt:lpstr>Arkusz10</vt:lpstr>
      <vt:lpstr>strona11</vt:lpstr>
      <vt:lpstr>Arkusz12</vt:lpstr>
      <vt:lpstr>strona13</vt:lpstr>
      <vt:lpstr>strona14</vt:lpstr>
      <vt:lpstr>strona 15</vt:lpstr>
      <vt:lpstr>strona 16</vt:lpstr>
      <vt:lpstr>strona 17</vt:lpstr>
      <vt:lpstr>Arkusz18</vt:lpstr>
      <vt:lpstr>Arkusz19</vt:lpstr>
      <vt:lpstr>strona20</vt:lpstr>
      <vt:lpstr>strona21</vt:lpstr>
      <vt:lpstr>strona22</vt:lpstr>
      <vt:lpstr>Arkusz23</vt:lpstr>
      <vt:lpstr>strona24</vt:lpstr>
      <vt:lpstr>strona25</vt:lpstr>
      <vt:lpstr>strona26</vt:lpstr>
      <vt:lpstr>strona27</vt:lpstr>
      <vt:lpstr>strona28</vt:lpstr>
      <vt:lpstr>strona 29</vt:lpstr>
      <vt:lpstr>strona 30</vt:lpstr>
      <vt:lpstr>strona 31</vt:lpstr>
      <vt:lpstr>strona 32</vt:lpstr>
      <vt:lpstr>strona 34</vt:lpstr>
      <vt:lpstr>'spis treści'!Print_Area</vt:lpstr>
      <vt:lpstr>strona3!Print_Titles</vt:lpstr>
      <vt:lpstr>strona8!Print_Titles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Z Z K</dc:creator>
  <cp:lastModifiedBy>Maja Milewska</cp:lastModifiedBy>
  <cp:lastPrinted>2025-04-16T07:32:42Z</cp:lastPrinted>
  <dcterms:created xsi:type="dcterms:W3CDTF">2009-10-09T14:00:07Z</dcterms:created>
  <dcterms:modified xsi:type="dcterms:W3CDTF">2025-04-16T13:33:44Z</dcterms:modified>
</cp:coreProperties>
</file>